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iect buget\proiect buget 2025\"/>
    </mc:Choice>
  </mc:AlternateContent>
  <xr:revisionPtr revIDLastSave="0" documentId="13_ncr:1_{864514E6-EA0E-4CC1-B9FC-8CDD6EFC80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N19" i="1"/>
  <c r="N20" i="1"/>
  <c r="N21" i="1"/>
  <c r="N22" i="1"/>
  <c r="N23" i="1"/>
  <c r="N24" i="1"/>
  <c r="N18" i="1"/>
  <c r="N56" i="1"/>
  <c r="N58" i="1"/>
  <c r="N59" i="1"/>
  <c r="N60" i="1"/>
  <c r="N61" i="1"/>
  <c r="N62" i="1"/>
  <c r="N63" i="1"/>
  <c r="N64" i="1"/>
  <c r="N55" i="1"/>
  <c r="M30" i="1"/>
  <c r="M17" i="1"/>
  <c r="M54" i="1"/>
  <c r="L47" i="1"/>
  <c r="L43" i="1"/>
  <c r="L41" i="1"/>
  <c r="L37" i="1"/>
  <c r="N35" i="1"/>
  <c r="L30" i="1"/>
  <c r="L27" i="1"/>
  <c r="N27" i="1"/>
  <c r="L25" i="1"/>
  <c r="L17" i="1"/>
  <c r="L12" i="1"/>
  <c r="L9" i="1" s="1"/>
  <c r="L7" i="1"/>
  <c r="N8" i="1"/>
  <c r="N7" i="1" s="1"/>
  <c r="N10" i="1"/>
  <c r="N11" i="1"/>
  <c r="N13" i="1"/>
  <c r="N14" i="1"/>
  <c r="N15" i="1"/>
  <c r="N26" i="1"/>
  <c r="N25" i="1" s="1"/>
  <c r="N28" i="1"/>
  <c r="N29" i="1"/>
  <c r="N33" i="1"/>
  <c r="N30" i="1" s="1"/>
  <c r="N34" i="1"/>
  <c r="N38" i="1"/>
  <c r="N39" i="1"/>
  <c r="N40" i="1"/>
  <c r="N42" i="1"/>
  <c r="N41" i="1" s="1"/>
  <c r="N44" i="1"/>
  <c r="N45" i="1"/>
  <c r="N46" i="1"/>
  <c r="N48" i="1"/>
  <c r="N49" i="1"/>
  <c r="N50" i="1"/>
  <c r="N52" i="1"/>
  <c r="N53" i="1"/>
  <c r="L54" i="1"/>
  <c r="G37" i="1"/>
  <c r="H37" i="1"/>
  <c r="I37" i="1"/>
  <c r="J37" i="1"/>
  <c r="K37" i="1"/>
  <c r="N37" i="1" l="1"/>
  <c r="N36" i="1" s="1"/>
  <c r="N12" i="1"/>
  <c r="M16" i="1"/>
  <c r="M65" i="1" s="1"/>
  <c r="N43" i="1"/>
  <c r="N17" i="1"/>
  <c r="N16" i="1" s="1"/>
  <c r="N9" i="1"/>
  <c r="N54" i="1"/>
  <c r="L36" i="1"/>
  <c r="L65" i="1" s="1"/>
  <c r="L16" i="1"/>
  <c r="H41" i="1"/>
  <c r="I41" i="1"/>
  <c r="J41" i="1"/>
  <c r="K41" i="1"/>
  <c r="G41" i="1"/>
  <c r="H43" i="1" l="1"/>
  <c r="I43" i="1"/>
  <c r="J43" i="1"/>
  <c r="K43" i="1"/>
  <c r="G43" i="1"/>
  <c r="G36" i="1" l="1"/>
  <c r="K36" i="1"/>
  <c r="J36" i="1"/>
  <c r="I36" i="1"/>
  <c r="H36" i="1"/>
  <c r="H25" i="1"/>
  <c r="I25" i="1"/>
  <c r="J25" i="1"/>
  <c r="K25" i="1"/>
  <c r="G25" i="1"/>
  <c r="J30" i="1" l="1"/>
  <c r="G30" i="1"/>
  <c r="K30" i="1" l="1"/>
  <c r="H27" i="1" l="1"/>
  <c r="I27" i="1"/>
  <c r="J27" i="1"/>
  <c r="K27" i="1"/>
  <c r="G27" i="1"/>
  <c r="H17" i="1" l="1"/>
  <c r="I17" i="1"/>
  <c r="J17" i="1"/>
  <c r="K17" i="1"/>
  <c r="G17" i="1"/>
  <c r="K51" i="1" l="1"/>
  <c r="K47" i="1" s="1"/>
  <c r="J51" i="1"/>
  <c r="J47" i="1" s="1"/>
  <c r="I51" i="1"/>
  <c r="I47" i="1" s="1"/>
  <c r="H51" i="1"/>
  <c r="H47" i="1" s="1"/>
  <c r="G51" i="1"/>
  <c r="N51" i="1" s="1"/>
  <c r="N47" i="1" s="1"/>
  <c r="N65" i="1" s="1"/>
  <c r="G47" i="1" l="1"/>
  <c r="H54" i="1"/>
  <c r="I54" i="1"/>
  <c r="J54" i="1"/>
  <c r="K54" i="1"/>
  <c r="G54" i="1"/>
  <c r="H7" i="1"/>
  <c r="I7" i="1"/>
  <c r="J7" i="1"/>
  <c r="K7" i="1"/>
  <c r="G7" i="1"/>
  <c r="H30" i="1" l="1"/>
  <c r="I30" i="1"/>
  <c r="H12" i="1" l="1"/>
  <c r="H9" i="1" s="1"/>
  <c r="I12" i="1"/>
  <c r="I9" i="1" s="1"/>
  <c r="J12" i="1"/>
  <c r="J9" i="1" s="1"/>
  <c r="K12" i="1"/>
  <c r="K9" i="1" s="1"/>
  <c r="G12" i="1"/>
  <c r="G9" i="1" l="1"/>
  <c r="H16" i="1"/>
  <c r="H65" i="1" s="1"/>
  <c r="I16" i="1"/>
  <c r="I65" i="1" s="1"/>
  <c r="J16" i="1"/>
  <c r="J65" i="1" s="1"/>
  <c r="K16" i="1"/>
  <c r="K65" i="1" s="1"/>
  <c r="G16" i="1" l="1"/>
  <c r="G65" i="1" l="1"/>
</calcChain>
</file>

<file path=xl/sharedStrings.xml><?xml version="1.0" encoding="utf-8"?>
<sst xmlns="http://schemas.openxmlformats.org/spreadsheetml/2006/main" count="138" uniqueCount="123">
  <si>
    <t>inclusiv</t>
  </si>
  <si>
    <t xml:space="preserve">resurse generale </t>
  </si>
  <si>
    <t>mii lei</t>
  </si>
  <si>
    <t>II</t>
  </si>
  <si>
    <t>proiecte finanţate din surse externe</t>
  </si>
  <si>
    <t>resurse colectate</t>
  </si>
  <si>
    <t>IP "Bacul Malovata"</t>
  </si>
  <si>
    <t>Minerit, industrie si constructii</t>
  </si>
  <si>
    <t>III</t>
  </si>
  <si>
    <t xml:space="preserve">Agenția Națională Transport Auto </t>
  </si>
  <si>
    <t>transport rutier</t>
  </si>
  <si>
    <t>Transport</t>
  </si>
  <si>
    <t xml:space="preserve"> transport naval</t>
  </si>
  <si>
    <t xml:space="preserve"> transport feroviar</t>
  </si>
  <si>
    <t xml:space="preserve"> transport aerian</t>
  </si>
  <si>
    <t>Investitii capitale</t>
  </si>
  <si>
    <t>00155</t>
  </si>
  <si>
    <t>00395</t>
  </si>
  <si>
    <t>Agenția Navală</t>
  </si>
  <si>
    <t xml:space="preserve">Denumirea  sector </t>
  </si>
  <si>
    <t>64.04</t>
  </si>
  <si>
    <t>00341</t>
  </si>
  <si>
    <t>00329</t>
  </si>
  <si>
    <t>Autoritatea Aeronautică Civilă</t>
  </si>
  <si>
    <t>Securitate industrială</t>
  </si>
  <si>
    <t>I</t>
  </si>
  <si>
    <t>Servicii generale economice şi comerciale</t>
  </si>
  <si>
    <t>Ministerul Infrastructurii și Dezvoltaării Regionale</t>
  </si>
  <si>
    <t>Susţinerea intreprinderilor    mici şi mijlocii</t>
  </si>
  <si>
    <r>
      <rPr>
        <b/>
        <i/>
        <sz val="12"/>
        <color theme="1"/>
        <rFont val="Times New Roman"/>
        <family val="1"/>
        <charset val="204"/>
      </rPr>
      <t>MIDR</t>
    </r>
    <r>
      <rPr>
        <i/>
        <sz val="12"/>
        <color theme="1"/>
        <rFont val="Times New Roman"/>
        <family val="1"/>
        <charset val="204"/>
      </rPr>
      <t>. Elaborarea  sistemului de documente normative in constructii</t>
    </r>
  </si>
  <si>
    <r>
      <rPr>
        <b/>
        <i/>
        <sz val="12"/>
        <color theme="1"/>
        <rFont val="Times New Roman"/>
        <family val="1"/>
        <charset val="204"/>
      </rPr>
      <t>MIDR</t>
    </r>
    <r>
      <rPr>
        <i/>
        <sz val="12"/>
        <color theme="1"/>
        <rFont val="Times New Roman"/>
        <family val="1"/>
        <charset val="204"/>
      </rPr>
      <t>. Elaborarea eurocoduri</t>
    </r>
  </si>
  <si>
    <r>
      <rPr>
        <b/>
        <i/>
        <sz val="12"/>
        <color theme="1"/>
        <rFont val="Times New Roman"/>
        <family val="1"/>
        <charset val="204"/>
      </rPr>
      <t>MIDR</t>
    </r>
    <r>
      <rPr>
        <i/>
        <sz val="12"/>
        <color theme="1"/>
        <rFont val="Times New Roman"/>
        <family val="1"/>
        <charset val="204"/>
      </rPr>
      <t xml:space="preserve">                                                                        Fondul rutier (ASD)</t>
    </r>
  </si>
  <si>
    <t>aparatul ministerului</t>
  </si>
  <si>
    <t>dezvoltarea bazei normative in constructii</t>
  </si>
  <si>
    <r>
      <rPr>
        <b/>
        <i/>
        <sz val="12"/>
        <color theme="1"/>
        <rFont val="Times New Roman"/>
        <family val="1"/>
        <charset val="204"/>
      </rPr>
      <t>MIDR</t>
    </r>
    <r>
      <rPr>
        <i/>
        <sz val="12"/>
        <color theme="1"/>
        <rFont val="Times New Roman"/>
        <family val="1"/>
        <charset val="204"/>
      </rPr>
      <t>. Elaborarea planului de amenajare a teritoriului național și teritoriilor regionale</t>
    </r>
  </si>
  <si>
    <r>
      <t xml:space="preserve">Ministerul Infrastructurii și Dezvoltării Regionale, </t>
    </r>
    <r>
      <rPr>
        <i/>
        <sz val="12"/>
        <color theme="1"/>
        <rFont val="Times New Roman"/>
        <family val="1"/>
        <charset val="204"/>
      </rPr>
      <t>subvenții CFM</t>
    </r>
  </si>
  <si>
    <r>
      <rPr>
        <b/>
        <i/>
        <sz val="12"/>
        <rFont val="Times New Roman"/>
        <family val="1"/>
        <charset val="204"/>
      </rPr>
      <t>MIDR</t>
    </r>
    <r>
      <rPr>
        <i/>
        <sz val="12"/>
        <rFont val="Times New Roman"/>
        <family val="1"/>
        <charset val="204"/>
      </rPr>
      <t>. Proiectul de achiziție a locomotivelor și de restructurare a infrastructurii feroviare</t>
    </r>
  </si>
  <si>
    <t>Turism</t>
  </si>
  <si>
    <t>66.02</t>
  </si>
  <si>
    <t>Educație</t>
  </si>
  <si>
    <t>Educație timpurie</t>
  </si>
  <si>
    <t>Învățămînt primar</t>
  </si>
  <si>
    <t>Învățămînt gimnazial</t>
  </si>
  <si>
    <t>Învățămînt liceal</t>
  </si>
  <si>
    <t>00357</t>
  </si>
  <si>
    <t>88.06</t>
  </si>
  <si>
    <t>88.04</t>
  </si>
  <si>
    <t>88.03</t>
  </si>
  <si>
    <t>88.02</t>
  </si>
  <si>
    <t>09</t>
  </si>
  <si>
    <t>88</t>
  </si>
  <si>
    <t>Beneficiar,  activităţi</t>
  </si>
  <si>
    <t>70277</t>
  </si>
  <si>
    <t>70324</t>
  </si>
  <si>
    <t>620</t>
  </si>
  <si>
    <t>630</t>
  </si>
  <si>
    <t>610</t>
  </si>
  <si>
    <t>Aprovizionarea cu apă</t>
  </si>
  <si>
    <t>Dezvoltare comunală și amenajare</t>
  </si>
  <si>
    <t>Gospodăria de locuințe</t>
  </si>
  <si>
    <t>Oficiul Național de Dezvoltare Regională și Locală</t>
  </si>
  <si>
    <t>Cod program/ subprogram</t>
  </si>
  <si>
    <t>Grupa principală, grupa/ subgrupa</t>
  </si>
  <si>
    <t>Apă și canalizare</t>
  </si>
  <si>
    <t>Implementarea politicilor de dezvoltare regională</t>
  </si>
  <si>
    <t>Gospodăria comunală</t>
  </si>
  <si>
    <t>17</t>
  </si>
  <si>
    <t>IV</t>
  </si>
  <si>
    <t>V</t>
  </si>
  <si>
    <t>00156</t>
  </si>
  <si>
    <t>00396</t>
  </si>
  <si>
    <t>70351</t>
  </si>
  <si>
    <t xml:space="preserve">Limite, total </t>
  </si>
  <si>
    <t>VI</t>
  </si>
  <si>
    <t>Fondul Național de Dezvoltare Regională și Locală</t>
  </si>
  <si>
    <t xml:space="preserve">Total </t>
  </si>
  <si>
    <t>activități de informare și comunicare</t>
  </si>
  <si>
    <r>
      <rPr>
        <b/>
        <i/>
        <sz val="10"/>
        <rFont val="Times New Roman"/>
        <family val="1"/>
      </rPr>
      <t xml:space="preserve">Administrația de Stat a Drumurilor, </t>
    </r>
    <r>
      <rPr>
        <i/>
        <sz val="10"/>
        <rFont val="Times New Roman"/>
        <family val="1"/>
      </rPr>
      <t>Proiectul "Moldova drumuri III"</t>
    </r>
  </si>
  <si>
    <r>
      <rPr>
        <b/>
        <i/>
        <sz val="10"/>
        <rFont val="Times New Roman"/>
        <family val="1"/>
      </rPr>
      <t xml:space="preserve">Administrația de Stat a Drumurilor, </t>
    </r>
    <r>
      <rPr>
        <i/>
        <sz val="10"/>
        <rFont val="Times New Roman"/>
        <family val="1"/>
      </rPr>
      <t>Proiectul "Moldova drumuri IV"</t>
    </r>
  </si>
  <si>
    <r>
      <rPr>
        <b/>
        <i/>
        <sz val="10"/>
        <rFont val="Times New Roman"/>
        <family val="1"/>
      </rPr>
      <t>Administrația de Stat a Drumurilor,</t>
    </r>
    <r>
      <rPr>
        <i/>
        <sz val="10"/>
        <rFont val="Times New Roman"/>
        <family val="1"/>
      </rPr>
      <t xml:space="preserve"> Proiectul "Moldova drumuri V"</t>
    </r>
  </si>
  <si>
    <r>
      <rPr>
        <b/>
        <i/>
        <sz val="10"/>
        <rFont val="Times New Roman"/>
        <family val="1"/>
      </rPr>
      <t>Administrația de Stat a Drumurilor,</t>
    </r>
    <r>
      <rPr>
        <i/>
        <sz val="10"/>
        <rFont val="Times New Roman"/>
        <family val="1"/>
      </rPr>
      <t xml:space="preserve"> Proiectul "Conectivitatea rurală Moldova"</t>
    </r>
  </si>
  <si>
    <r>
      <t xml:space="preserve">ONDRL. </t>
    </r>
    <r>
      <rPr>
        <i/>
        <sz val="12"/>
        <color theme="1"/>
        <rFont val="Times New Roman"/>
        <family val="1"/>
        <charset val="204"/>
      </rPr>
      <t>Proiectul "Îmbunătățirea calității educației"</t>
    </r>
  </si>
  <si>
    <t>58.09</t>
  </si>
  <si>
    <t>Surse regenerabile</t>
  </si>
  <si>
    <t xml:space="preserve"> Agenția Feroviară</t>
  </si>
  <si>
    <t>Inspectoratul Național pentru Supraveghere Tehnică</t>
  </si>
  <si>
    <r>
      <rPr>
        <b/>
        <i/>
        <sz val="10"/>
        <color theme="1"/>
        <rFont val="Times New Roman"/>
        <family val="1"/>
        <charset val="204"/>
      </rPr>
      <t>Administrația de Stat a Drumurilor,</t>
    </r>
    <r>
      <rPr>
        <i/>
        <sz val="10"/>
        <color theme="1"/>
        <rFont val="Times New Roman"/>
        <family val="1"/>
        <charset val="204"/>
      </rPr>
      <t xml:space="preserve"> proiect "Proiectul de susținere a programului în sectoruil drumurilor" </t>
    </r>
  </si>
  <si>
    <r>
      <t xml:space="preserve">ONDRL. </t>
    </r>
    <r>
      <rPr>
        <i/>
        <sz val="12"/>
        <color theme="1"/>
        <rFont val="Times New Roman"/>
        <family val="1"/>
        <charset val="204"/>
      </rPr>
      <t>Proiect "Îmbunătățirea calității educației"</t>
    </r>
  </si>
  <si>
    <r>
      <rPr>
        <b/>
        <i/>
        <sz val="10"/>
        <rFont val="Times New Roman"/>
        <family val="1"/>
      </rPr>
      <t>Administrația de Stat a Drumurilor,</t>
    </r>
    <r>
      <rPr>
        <i/>
        <sz val="10"/>
        <rFont val="Times New Roman"/>
        <family val="1"/>
      </rPr>
      <t xml:space="preserve"> Proiectul ”Modernizarea infrastructurii în cadrul Mecanismului pentru Interconectarea Europei” (CEF)</t>
    </r>
  </si>
  <si>
    <r>
      <rPr>
        <b/>
        <i/>
        <sz val="12"/>
        <color theme="1"/>
        <rFont val="Times New Roman"/>
        <family val="1"/>
        <charset val="204"/>
      </rPr>
      <t>MIDR (ADRC).</t>
    </r>
    <r>
      <rPr>
        <i/>
        <sz val="12"/>
        <color theme="1"/>
        <rFont val="Times New Roman"/>
        <family val="1"/>
        <charset val="204"/>
      </rPr>
      <t xml:space="preserve"> Proiectul "Îmbunătățirea infrastructurii de apă în Moldova Centrală"</t>
    </r>
  </si>
  <si>
    <r>
      <rPr>
        <b/>
        <i/>
        <sz val="12"/>
        <color theme="1"/>
        <rFont val="Times New Roman"/>
        <family val="1"/>
        <charset val="204"/>
      </rPr>
      <t xml:space="preserve">ONDRL. </t>
    </r>
    <r>
      <rPr>
        <i/>
        <sz val="12"/>
        <color theme="1"/>
        <rFont val="Times New Roman"/>
        <family val="1"/>
        <charset val="204"/>
      </rPr>
      <t>Proiectul „Securitatea aprovizionării cu apă și canalizare în Moldova"</t>
    </r>
  </si>
  <si>
    <t>Limite preliminare de resurse și cheltuieli pe programe pentru anul 2025</t>
  </si>
  <si>
    <t>640</t>
  </si>
  <si>
    <t>Iluminare stradală</t>
  </si>
  <si>
    <t>00434</t>
  </si>
  <si>
    <r>
      <rPr>
        <b/>
        <i/>
        <sz val="12"/>
        <color theme="1"/>
        <rFont val="Times New Roman"/>
        <family val="1"/>
        <charset val="204"/>
      </rPr>
      <t xml:space="preserve">ONDRL. </t>
    </r>
    <r>
      <rPr>
        <i/>
        <sz val="12"/>
        <color theme="1"/>
        <rFont val="Times New Roman"/>
        <family val="1"/>
        <charset val="204"/>
      </rPr>
      <t>Proiectul „Securitatea aprovizionării cu apă și canalizare în Moldova"                                          Contribuția Guvernului</t>
    </r>
  </si>
  <si>
    <t>70022</t>
  </si>
  <si>
    <t xml:space="preserve"> Proiectul "Construcția locuințelor sociale III"</t>
  </si>
  <si>
    <t xml:space="preserve"> Proiectul "Construcția locuințelor sociale II"</t>
  </si>
  <si>
    <t>70433</t>
  </si>
  <si>
    <t xml:space="preserve"> Proiectul "Consolidarea gestionării riscurilor"</t>
  </si>
  <si>
    <t>64.03</t>
  </si>
  <si>
    <t>64.05</t>
  </si>
  <si>
    <t>50.11</t>
  </si>
  <si>
    <t>61.01</t>
  </si>
  <si>
    <t>61.04</t>
  </si>
  <si>
    <t>64.02</t>
  </si>
  <si>
    <t>64.06</t>
  </si>
  <si>
    <t>75.04</t>
  </si>
  <si>
    <t>75.02</t>
  </si>
  <si>
    <t>75.03</t>
  </si>
  <si>
    <t>50.04</t>
  </si>
  <si>
    <t>61.05</t>
  </si>
  <si>
    <t>75.05</t>
  </si>
  <si>
    <t>1092.0                    121508.3                       -121508.3</t>
  </si>
  <si>
    <t>Oficiul Național pentru Dezvoltarea Infrastructurii</t>
  </si>
  <si>
    <t>Redistribuire FNDRL, februarie</t>
  </si>
  <si>
    <t>Transport auto</t>
  </si>
  <si>
    <t>Total</t>
  </si>
  <si>
    <t>Modificare, aprilie</t>
  </si>
  <si>
    <t>61916.4                    171402.0                       -171402.0</t>
  </si>
  <si>
    <t>Dezvoltarea drumurilor</t>
  </si>
  <si>
    <r>
      <rPr>
        <b/>
        <i/>
        <sz val="12"/>
        <rFont val="Times New Roman"/>
        <family val="1"/>
        <charset val="204"/>
      </rPr>
      <t>MIDR</t>
    </r>
    <r>
      <rPr>
        <i/>
        <sz val="12"/>
        <rFont val="Times New Roman"/>
        <family val="1"/>
        <charset val="204"/>
      </rPr>
      <t>. "RLF-Răspuns de urgență-Căile Ferate din Moldova”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</si>
</sst>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р.&quot;_-;\-* #,##0.00&quot;р.&quot;_-;_-* &quot;-&quot;??&quot;р.&quot;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6" fillId="0" borderId="0" applyFill="0" applyProtection="0">
      <alignment vertical="center"/>
    </xf>
    <xf numFmtId="0" fontId="21" fillId="0" borderId="0"/>
  </cellStyleXfs>
  <cellXfs count="129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/>
    <xf numFmtId="0" fontId="6" fillId="0" borderId="1" xfId="0" applyFont="1" applyBorder="1"/>
    <xf numFmtId="164" fontId="4" fillId="0" borderId="0" xfId="0" applyNumberFormat="1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165" fontId="10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4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64" fontId="18" fillId="2" borderId="1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wrapText="1"/>
    </xf>
    <xf numFmtId="164" fontId="7" fillId="2" borderId="9" xfId="0" applyNumberFormat="1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164" fontId="3" fillId="2" borderId="9" xfId="0" applyNumberFormat="1" applyFont="1" applyFill="1" applyBorder="1" applyAlignment="1">
      <alignment horizontal="center" wrapText="1"/>
    </xf>
    <xf numFmtId="164" fontId="5" fillId="2" borderId="9" xfId="0" applyNumberFormat="1" applyFont="1" applyFill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7" fillId="2" borderId="9" xfId="0" quotePrefix="1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164" fontId="20" fillId="0" borderId="1" xfId="0" applyNumberFormat="1" applyFont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164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/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/>
    <xf numFmtId="0" fontId="22" fillId="0" borderId="1" xfId="3" applyFont="1" applyBorder="1" applyAlignment="1">
      <alignment wrapText="1"/>
    </xf>
    <xf numFmtId="49" fontId="2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wrapText="1"/>
    </xf>
    <xf numFmtId="49" fontId="1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3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/>
    <xf numFmtId="0" fontId="12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4">
    <cellStyle name="Normal 3" xfId="3" xr:uid="{00000000-0005-0000-0000-000001000000}"/>
    <cellStyle name="Normal 5 2" xfId="2" xr:uid="{00000000-0005-0000-0000-000002000000}"/>
    <cellStyle name="Normal 6" xfId="1" xr:uid="{00000000-0005-0000-0000-000003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75"/>
  <sheetViews>
    <sheetView tabSelected="1" topLeftCell="D52" zoomScale="112" zoomScaleNormal="112" workbookViewId="0">
      <selection activeCell="C37" sqref="C37"/>
    </sheetView>
  </sheetViews>
  <sheetFormatPr defaultColWidth="9.21875" defaultRowHeight="15.6" x14ac:dyDescent="0.3"/>
  <cols>
    <col min="1" max="1" width="0.44140625" style="2" customWidth="1"/>
    <col min="2" max="2" width="6.44140625" style="2" customWidth="1"/>
    <col min="3" max="3" width="37.109375" style="26" customWidth="1"/>
    <col min="4" max="4" width="20.5546875" style="26" customWidth="1"/>
    <col min="5" max="5" width="12" style="2" customWidth="1"/>
    <col min="6" max="6" width="12.44140625" style="2" customWidth="1"/>
    <col min="7" max="7" width="15.44140625" style="2" customWidth="1"/>
    <col min="8" max="8" width="14.6640625" style="2" customWidth="1"/>
    <col min="9" max="9" width="14.109375" style="2" customWidth="1"/>
    <col min="10" max="10" width="15.88671875" style="2" customWidth="1"/>
    <col min="11" max="11" width="15.6640625" style="2" customWidth="1"/>
    <col min="12" max="12" width="13.33203125" style="2" customWidth="1"/>
    <col min="13" max="13" width="13.44140625" style="2" customWidth="1"/>
    <col min="14" max="14" width="16.6640625" style="2" customWidth="1"/>
    <col min="15" max="16384" width="9.21875" style="2"/>
  </cols>
  <sheetData>
    <row r="2" spans="2:14" ht="17.399999999999999" x14ac:dyDescent="0.3">
      <c r="C2" s="122" t="s">
        <v>91</v>
      </c>
      <c r="D2" s="122"/>
      <c r="E2" s="122"/>
      <c r="F2" s="122"/>
      <c r="G2" s="122"/>
      <c r="H2" s="122"/>
      <c r="I2" s="122"/>
      <c r="J2" s="122"/>
      <c r="K2" s="122"/>
    </row>
    <row r="3" spans="2:14" x14ac:dyDescent="0.3">
      <c r="K3" s="3" t="s">
        <v>2</v>
      </c>
    </row>
    <row r="4" spans="2:14" s="26" customFormat="1" ht="18" customHeight="1" x14ac:dyDescent="0.3">
      <c r="B4" s="120"/>
      <c r="C4" s="128" t="s">
        <v>51</v>
      </c>
      <c r="D4" s="119" t="s">
        <v>19</v>
      </c>
      <c r="E4" s="119" t="s">
        <v>62</v>
      </c>
      <c r="F4" s="119" t="s">
        <v>61</v>
      </c>
      <c r="G4" s="126" t="s">
        <v>72</v>
      </c>
      <c r="H4" s="123" t="s">
        <v>0</v>
      </c>
      <c r="I4" s="124"/>
      <c r="J4" s="125"/>
      <c r="K4" s="117" t="s">
        <v>15</v>
      </c>
      <c r="L4" s="117" t="s">
        <v>116</v>
      </c>
      <c r="M4" s="117" t="s">
        <v>119</v>
      </c>
      <c r="N4" s="119" t="s">
        <v>118</v>
      </c>
    </row>
    <row r="5" spans="2:14" s="26" customFormat="1" ht="43.5" customHeight="1" x14ac:dyDescent="0.3">
      <c r="B5" s="121"/>
      <c r="C5" s="128"/>
      <c r="D5" s="119"/>
      <c r="E5" s="119"/>
      <c r="F5" s="119"/>
      <c r="G5" s="127"/>
      <c r="H5" s="27" t="s">
        <v>1</v>
      </c>
      <c r="I5" s="28" t="s">
        <v>5</v>
      </c>
      <c r="J5" s="1" t="s">
        <v>4</v>
      </c>
      <c r="K5" s="118"/>
      <c r="L5" s="118"/>
      <c r="M5" s="118"/>
      <c r="N5" s="119"/>
    </row>
    <row r="6" spans="2:14" ht="17.399999999999999" x14ac:dyDescent="0.3">
      <c r="B6" s="11">
        <v>1</v>
      </c>
      <c r="C6" s="40">
        <v>2</v>
      </c>
      <c r="D6" s="41">
        <v>3</v>
      </c>
      <c r="E6" s="7">
        <v>4</v>
      </c>
      <c r="F6" s="39">
        <v>5</v>
      </c>
      <c r="G6" s="8">
        <v>6</v>
      </c>
      <c r="H6" s="9">
        <v>7</v>
      </c>
      <c r="I6" s="9">
        <v>8</v>
      </c>
      <c r="J6" s="10">
        <v>9</v>
      </c>
      <c r="K6" s="11">
        <v>10</v>
      </c>
      <c r="L6" s="11">
        <v>11</v>
      </c>
      <c r="M6" s="11">
        <v>12</v>
      </c>
      <c r="N6" s="12">
        <v>13</v>
      </c>
    </row>
    <row r="7" spans="2:14" ht="51.6" customHeight="1" x14ac:dyDescent="0.35">
      <c r="B7" s="20" t="s">
        <v>25</v>
      </c>
      <c r="C7" s="29"/>
      <c r="D7" s="42" t="s">
        <v>26</v>
      </c>
      <c r="E7" s="80" t="s">
        <v>49</v>
      </c>
      <c r="F7" s="10">
        <v>50</v>
      </c>
      <c r="G7" s="65">
        <f>G8</f>
        <v>31428.7</v>
      </c>
      <c r="H7" s="65">
        <f t="shared" ref="H7:N7" si="0">H8</f>
        <v>31428.7</v>
      </c>
      <c r="I7" s="65">
        <f t="shared" si="0"/>
        <v>0</v>
      </c>
      <c r="J7" s="65">
        <f t="shared" si="0"/>
        <v>0</v>
      </c>
      <c r="K7" s="105">
        <f t="shared" si="0"/>
        <v>0</v>
      </c>
      <c r="L7" s="105">
        <f t="shared" si="0"/>
        <v>0</v>
      </c>
      <c r="M7" s="105"/>
      <c r="N7" s="105">
        <f t="shared" si="0"/>
        <v>31428.7</v>
      </c>
    </row>
    <row r="8" spans="2:14" ht="33" customHeight="1" x14ac:dyDescent="0.35">
      <c r="B8" s="13"/>
      <c r="C8" s="30" t="s">
        <v>85</v>
      </c>
      <c r="D8" s="42" t="s">
        <v>24</v>
      </c>
      <c r="E8" s="10">
        <v>411</v>
      </c>
      <c r="F8" s="81" t="s">
        <v>103</v>
      </c>
      <c r="G8" s="66">
        <v>31428.7</v>
      </c>
      <c r="H8" s="67">
        <v>31428.7</v>
      </c>
      <c r="I8" s="67"/>
      <c r="J8" s="67">
        <v>0</v>
      </c>
      <c r="K8" s="67">
        <v>0</v>
      </c>
      <c r="L8" s="113"/>
      <c r="M8" s="113"/>
      <c r="N8" s="23">
        <f t="shared" ref="N8:N53" si="1">G8+L8</f>
        <v>31428.7</v>
      </c>
    </row>
    <row r="9" spans="2:14" ht="35.25" customHeight="1" x14ac:dyDescent="0.3">
      <c r="B9" s="101" t="s">
        <v>3</v>
      </c>
      <c r="C9" s="31"/>
      <c r="D9" s="46" t="s">
        <v>7</v>
      </c>
      <c r="E9" s="86">
        <v>12</v>
      </c>
      <c r="F9" s="86">
        <v>61</v>
      </c>
      <c r="G9" s="75">
        <f>G10+G11+G12</f>
        <v>50097.2</v>
      </c>
      <c r="H9" s="75">
        <f t="shared" ref="H9:N9" si="2">H10+H11+H12</f>
        <v>50097.2</v>
      </c>
      <c r="I9" s="75">
        <f t="shared" si="2"/>
        <v>0</v>
      </c>
      <c r="J9" s="75">
        <f t="shared" si="2"/>
        <v>0</v>
      </c>
      <c r="K9" s="107">
        <f t="shared" si="2"/>
        <v>0</v>
      </c>
      <c r="L9" s="107">
        <f t="shared" si="2"/>
        <v>0</v>
      </c>
      <c r="M9" s="107"/>
      <c r="N9" s="114">
        <f t="shared" si="2"/>
        <v>50097.2</v>
      </c>
    </row>
    <row r="10" spans="2:14" ht="35.25" customHeight="1" x14ac:dyDescent="0.35">
      <c r="B10" s="15"/>
      <c r="C10" s="31" t="s">
        <v>27</v>
      </c>
      <c r="D10" s="45" t="s">
        <v>32</v>
      </c>
      <c r="E10" s="87">
        <v>443</v>
      </c>
      <c r="F10" s="85" t="s">
        <v>104</v>
      </c>
      <c r="G10" s="76">
        <v>39097.199999999997</v>
      </c>
      <c r="H10" s="77">
        <v>39097.199999999997</v>
      </c>
      <c r="I10" s="78"/>
      <c r="J10" s="78"/>
      <c r="K10" s="71"/>
      <c r="L10" s="113"/>
      <c r="M10" s="113"/>
      <c r="N10" s="23">
        <f t="shared" si="1"/>
        <v>39097.199999999997</v>
      </c>
    </row>
    <row r="11" spans="2:14" ht="40.200000000000003" customHeight="1" x14ac:dyDescent="0.35">
      <c r="B11" s="15"/>
      <c r="C11" s="31"/>
      <c r="D11" s="45" t="s">
        <v>76</v>
      </c>
      <c r="E11" s="86"/>
      <c r="F11" s="85"/>
      <c r="G11" s="76">
        <v>1000</v>
      </c>
      <c r="H11" s="77">
        <v>1000</v>
      </c>
      <c r="I11" s="78"/>
      <c r="J11" s="78"/>
      <c r="K11" s="71"/>
      <c r="L11" s="113"/>
      <c r="M11" s="113"/>
      <c r="N11" s="23">
        <f t="shared" si="1"/>
        <v>1000</v>
      </c>
    </row>
    <row r="12" spans="2:14" ht="41.4" customHeight="1" x14ac:dyDescent="0.35">
      <c r="B12" s="15"/>
      <c r="C12" s="31"/>
      <c r="D12" s="43" t="s">
        <v>33</v>
      </c>
      <c r="E12" s="86"/>
      <c r="F12" s="85" t="s">
        <v>105</v>
      </c>
      <c r="G12" s="76">
        <f>G13+G14+G15</f>
        <v>10000</v>
      </c>
      <c r="H12" s="77">
        <f t="shared" ref="H12:N12" si="3">H13+H14+H15</f>
        <v>10000</v>
      </c>
      <c r="I12" s="77">
        <f t="shared" si="3"/>
        <v>0</v>
      </c>
      <c r="J12" s="77">
        <f t="shared" si="3"/>
        <v>0</v>
      </c>
      <c r="K12" s="67">
        <f t="shared" si="3"/>
        <v>0</v>
      </c>
      <c r="L12" s="67">
        <f t="shared" si="3"/>
        <v>0</v>
      </c>
      <c r="M12" s="67"/>
      <c r="N12" s="67">
        <f t="shared" si="3"/>
        <v>10000</v>
      </c>
    </row>
    <row r="13" spans="2:14" ht="35.25" customHeight="1" x14ac:dyDescent="0.35">
      <c r="B13" s="16"/>
      <c r="C13" s="32" t="s">
        <v>29</v>
      </c>
      <c r="D13" s="44"/>
      <c r="E13" s="88"/>
      <c r="F13" s="84" t="s">
        <v>21</v>
      </c>
      <c r="G13" s="69">
        <v>7000</v>
      </c>
      <c r="H13" s="70">
        <v>7000</v>
      </c>
      <c r="I13" s="77"/>
      <c r="J13" s="77"/>
      <c r="K13" s="74"/>
      <c r="L13" s="113"/>
      <c r="M13" s="113"/>
      <c r="N13" s="23">
        <f t="shared" si="1"/>
        <v>7000</v>
      </c>
    </row>
    <row r="14" spans="2:14" ht="21" customHeight="1" x14ac:dyDescent="0.35">
      <c r="B14" s="16"/>
      <c r="C14" s="32" t="s">
        <v>30</v>
      </c>
      <c r="D14" s="44"/>
      <c r="E14" s="88"/>
      <c r="F14" s="84"/>
      <c r="G14" s="79">
        <v>1000</v>
      </c>
      <c r="H14" s="70">
        <v>1000</v>
      </c>
      <c r="I14" s="77"/>
      <c r="J14" s="77"/>
      <c r="K14" s="74"/>
      <c r="L14" s="113"/>
      <c r="M14" s="113"/>
      <c r="N14" s="23">
        <f t="shared" si="1"/>
        <v>1000</v>
      </c>
    </row>
    <row r="15" spans="2:14" ht="48" customHeight="1" x14ac:dyDescent="0.35">
      <c r="B15" s="16"/>
      <c r="C15" s="32" t="s">
        <v>34</v>
      </c>
      <c r="D15" s="44"/>
      <c r="E15" s="83"/>
      <c r="F15" s="84" t="s">
        <v>22</v>
      </c>
      <c r="G15" s="69">
        <v>2000</v>
      </c>
      <c r="H15" s="70">
        <v>2000</v>
      </c>
      <c r="I15" s="77"/>
      <c r="J15" s="77"/>
      <c r="K15" s="74"/>
      <c r="L15" s="113"/>
      <c r="M15" s="113"/>
      <c r="N15" s="23">
        <f t="shared" si="1"/>
        <v>2000</v>
      </c>
    </row>
    <row r="16" spans="2:14" ht="25.2" customHeight="1" x14ac:dyDescent="0.35">
      <c r="B16" s="102" t="s">
        <v>8</v>
      </c>
      <c r="C16" s="30"/>
      <c r="D16" s="47" t="s">
        <v>11</v>
      </c>
      <c r="E16" s="12">
        <v>13</v>
      </c>
      <c r="F16" s="12">
        <v>64</v>
      </c>
      <c r="G16" s="61">
        <f t="shared" ref="G16:N16" si="4">G17+G25+G27+G30+G35</f>
        <v>3192132.6</v>
      </c>
      <c r="H16" s="18">
        <f t="shared" si="4"/>
        <v>1766652.4000000001</v>
      </c>
      <c r="I16" s="18">
        <f t="shared" si="4"/>
        <v>77748.600000000006</v>
      </c>
      <c r="J16" s="18">
        <f t="shared" si="4"/>
        <v>1351639.6</v>
      </c>
      <c r="K16" s="18">
        <f t="shared" si="4"/>
        <v>1260547.6000000001</v>
      </c>
      <c r="L16" s="18">
        <f t="shared" si="4"/>
        <v>0</v>
      </c>
      <c r="M16" s="18">
        <f t="shared" si="4"/>
        <v>1061916.3999999999</v>
      </c>
      <c r="N16" s="18">
        <f t="shared" si="4"/>
        <v>4254049</v>
      </c>
    </row>
    <row r="17" spans="2:14" ht="27.6" customHeight="1" x14ac:dyDescent="0.35">
      <c r="B17" s="17"/>
      <c r="C17" s="30"/>
      <c r="D17" s="48" t="s">
        <v>10</v>
      </c>
      <c r="E17" s="12">
        <v>451</v>
      </c>
      <c r="F17" s="20" t="s">
        <v>106</v>
      </c>
      <c r="G17" s="59">
        <f>G18+G19+G20+G21+G22+G23+G24</f>
        <v>3048703.6</v>
      </c>
      <c r="H17" s="59">
        <f t="shared" ref="H17:N17" si="5">H18+H19+H20+H21+H22+H23+H24</f>
        <v>1698156</v>
      </c>
      <c r="I17" s="59">
        <f t="shared" si="5"/>
        <v>0</v>
      </c>
      <c r="J17" s="59">
        <f t="shared" si="5"/>
        <v>1350547.6</v>
      </c>
      <c r="K17" s="59">
        <f t="shared" si="5"/>
        <v>1260547.6000000001</v>
      </c>
      <c r="L17" s="59">
        <f t="shared" si="5"/>
        <v>0</v>
      </c>
      <c r="M17" s="59">
        <f t="shared" si="5"/>
        <v>1000000</v>
      </c>
      <c r="N17" s="59">
        <f t="shared" si="5"/>
        <v>4048703.6</v>
      </c>
    </row>
    <row r="18" spans="2:14" ht="33.75" customHeight="1" x14ac:dyDescent="0.35">
      <c r="B18" s="4"/>
      <c r="C18" s="34" t="s">
        <v>31</v>
      </c>
      <c r="D18" s="48"/>
      <c r="E18" s="12"/>
      <c r="F18" s="22" t="s">
        <v>17</v>
      </c>
      <c r="G18" s="51">
        <v>1698156</v>
      </c>
      <c r="H18" s="23">
        <v>1698156</v>
      </c>
      <c r="I18" s="23"/>
      <c r="J18" s="23"/>
      <c r="K18" s="23"/>
      <c r="L18" s="113"/>
      <c r="M18" s="115">
        <v>1000000</v>
      </c>
      <c r="N18" s="23">
        <f>G18+L18+M18</f>
        <v>2698156</v>
      </c>
    </row>
    <row r="19" spans="2:14" ht="46.5" customHeight="1" x14ac:dyDescent="0.35">
      <c r="B19" s="4"/>
      <c r="C19" s="108" t="s">
        <v>86</v>
      </c>
      <c r="D19" s="35"/>
      <c r="E19" s="12">
        <v>70024</v>
      </c>
      <c r="F19" s="22"/>
      <c r="G19" s="51">
        <v>810547.6</v>
      </c>
      <c r="H19" s="23"/>
      <c r="I19" s="23"/>
      <c r="J19" s="23">
        <v>810547.6</v>
      </c>
      <c r="K19" s="23">
        <v>800547.6</v>
      </c>
      <c r="L19" s="113"/>
      <c r="M19" s="113"/>
      <c r="N19" s="23">
        <f t="shared" ref="N19:N24" si="6">G19+L19+M19</f>
        <v>810547.6</v>
      </c>
    </row>
    <row r="20" spans="2:14" ht="57" customHeight="1" x14ac:dyDescent="0.35">
      <c r="B20" s="4"/>
      <c r="C20" s="103" t="s">
        <v>88</v>
      </c>
      <c r="D20" s="35"/>
      <c r="E20" s="12">
        <v>70407</v>
      </c>
      <c r="F20" s="22"/>
      <c r="G20" s="51">
        <v>90000</v>
      </c>
      <c r="H20" s="23"/>
      <c r="I20" s="23"/>
      <c r="J20" s="23">
        <v>90000</v>
      </c>
      <c r="K20" s="23">
        <v>80000</v>
      </c>
      <c r="L20" s="113"/>
      <c r="M20" s="113"/>
      <c r="N20" s="23">
        <f t="shared" si="6"/>
        <v>90000</v>
      </c>
    </row>
    <row r="21" spans="2:14" ht="33.6" customHeight="1" x14ac:dyDescent="0.35">
      <c r="B21" s="4"/>
      <c r="C21" s="103" t="s">
        <v>77</v>
      </c>
      <c r="D21" s="35"/>
      <c r="E21" s="12">
        <v>70408</v>
      </c>
      <c r="F21" s="22"/>
      <c r="G21" s="51">
        <v>260000</v>
      </c>
      <c r="H21" s="23"/>
      <c r="I21" s="23"/>
      <c r="J21" s="23">
        <v>260000</v>
      </c>
      <c r="K21" s="23">
        <v>230000</v>
      </c>
      <c r="L21" s="113"/>
      <c r="M21" s="113"/>
      <c r="N21" s="23">
        <f t="shared" si="6"/>
        <v>260000</v>
      </c>
    </row>
    <row r="22" spans="2:14" ht="37.200000000000003" customHeight="1" x14ac:dyDescent="0.35">
      <c r="B22" s="4"/>
      <c r="C22" s="103" t="s">
        <v>78</v>
      </c>
      <c r="D22" s="35"/>
      <c r="E22" s="12">
        <v>70409</v>
      </c>
      <c r="F22" s="22"/>
      <c r="G22" s="51">
        <v>70000</v>
      </c>
      <c r="H22" s="23"/>
      <c r="I22" s="23"/>
      <c r="J22" s="23">
        <v>70000</v>
      </c>
      <c r="K22" s="23">
        <v>60000</v>
      </c>
      <c r="L22" s="113"/>
      <c r="M22" s="113"/>
      <c r="N22" s="23">
        <f t="shared" si="6"/>
        <v>70000</v>
      </c>
    </row>
    <row r="23" spans="2:14" ht="33.6" customHeight="1" x14ac:dyDescent="0.35">
      <c r="B23" s="4"/>
      <c r="C23" s="103" t="s">
        <v>79</v>
      </c>
      <c r="D23" s="35"/>
      <c r="E23" s="12">
        <v>70410</v>
      </c>
      <c r="F23" s="22"/>
      <c r="G23" s="51">
        <v>100000</v>
      </c>
      <c r="H23" s="23"/>
      <c r="I23" s="23"/>
      <c r="J23" s="23">
        <v>100000</v>
      </c>
      <c r="K23" s="23">
        <v>90000</v>
      </c>
      <c r="L23" s="113"/>
      <c r="M23" s="113"/>
      <c r="N23" s="23">
        <f t="shared" si="6"/>
        <v>100000</v>
      </c>
    </row>
    <row r="24" spans="2:14" ht="34.799999999999997" customHeight="1" x14ac:dyDescent="0.35">
      <c r="B24" s="4"/>
      <c r="C24" s="103" t="s">
        <v>80</v>
      </c>
      <c r="D24" s="35"/>
      <c r="E24" s="12">
        <v>70411</v>
      </c>
      <c r="F24" s="22"/>
      <c r="G24" s="51">
        <v>20000</v>
      </c>
      <c r="H24" s="23"/>
      <c r="I24" s="23"/>
      <c r="J24" s="23">
        <v>20000</v>
      </c>
      <c r="K24" s="23"/>
      <c r="L24" s="113"/>
      <c r="M24" s="113"/>
      <c r="N24" s="23">
        <f t="shared" si="6"/>
        <v>20000</v>
      </c>
    </row>
    <row r="25" spans="2:14" ht="21.75" customHeight="1" x14ac:dyDescent="0.35">
      <c r="B25" s="4"/>
      <c r="C25" s="36"/>
      <c r="D25" s="35"/>
      <c r="E25" s="12"/>
      <c r="F25" s="24" t="s">
        <v>20</v>
      </c>
      <c r="G25" s="59">
        <f>G26</f>
        <v>52733</v>
      </c>
      <c r="H25" s="59">
        <f t="shared" ref="H25:N25" si="7">H26</f>
        <v>43141</v>
      </c>
      <c r="I25" s="59">
        <f t="shared" si="7"/>
        <v>13500</v>
      </c>
      <c r="J25" s="59">
        <f t="shared" si="7"/>
        <v>0</v>
      </c>
      <c r="K25" s="59">
        <f t="shared" si="7"/>
        <v>0</v>
      </c>
      <c r="L25" s="59">
        <f t="shared" si="7"/>
        <v>0</v>
      </c>
      <c r="M25" s="59"/>
      <c r="N25" s="59">
        <f t="shared" si="7"/>
        <v>52733</v>
      </c>
    </row>
    <row r="26" spans="2:14" ht="27.75" customHeight="1" x14ac:dyDescent="0.35">
      <c r="B26" s="4"/>
      <c r="C26" s="37" t="s">
        <v>9</v>
      </c>
      <c r="D26" s="33"/>
      <c r="E26" s="12"/>
      <c r="F26" s="22" t="s">
        <v>16</v>
      </c>
      <c r="G26" s="51">
        <v>52733</v>
      </c>
      <c r="H26" s="23">
        <v>43141</v>
      </c>
      <c r="I26" s="23">
        <v>13500</v>
      </c>
      <c r="J26" s="23"/>
      <c r="K26" s="23"/>
      <c r="L26" s="113"/>
      <c r="M26" s="113"/>
      <c r="N26" s="23">
        <f t="shared" si="1"/>
        <v>52733</v>
      </c>
    </row>
    <row r="27" spans="2:14" ht="27.75" customHeight="1" x14ac:dyDescent="0.35">
      <c r="B27" s="4"/>
      <c r="C27" s="34"/>
      <c r="D27" s="33" t="s">
        <v>12</v>
      </c>
      <c r="E27" s="12">
        <v>452</v>
      </c>
      <c r="F27" s="20" t="s">
        <v>101</v>
      </c>
      <c r="G27" s="59">
        <f>G28+G29</f>
        <v>21917.3</v>
      </c>
      <c r="H27" s="59">
        <f t="shared" ref="H27:N27" si="8">H28+H29</f>
        <v>18817.3</v>
      </c>
      <c r="I27" s="59">
        <f t="shared" si="8"/>
        <v>3100</v>
      </c>
      <c r="J27" s="59">
        <f t="shared" si="8"/>
        <v>0</v>
      </c>
      <c r="K27" s="59">
        <f t="shared" si="8"/>
        <v>0</v>
      </c>
      <c r="L27" s="59">
        <f t="shared" si="8"/>
        <v>0</v>
      </c>
      <c r="M27" s="59"/>
      <c r="N27" s="59">
        <f t="shared" si="8"/>
        <v>21917.3</v>
      </c>
    </row>
    <row r="28" spans="2:14" ht="25.5" customHeight="1" x14ac:dyDescent="0.35">
      <c r="B28" s="19"/>
      <c r="C28" s="38" t="s">
        <v>18</v>
      </c>
      <c r="D28" s="33"/>
      <c r="E28" s="12"/>
      <c r="F28" s="95" t="s">
        <v>69</v>
      </c>
      <c r="G28" s="51">
        <v>15757.3</v>
      </c>
      <c r="H28" s="23">
        <v>12657.3</v>
      </c>
      <c r="I28" s="23">
        <v>3100</v>
      </c>
      <c r="J28" s="21"/>
      <c r="K28" s="21"/>
      <c r="L28" s="113"/>
      <c r="M28" s="113"/>
      <c r="N28" s="23">
        <f t="shared" si="1"/>
        <v>15757.3</v>
      </c>
    </row>
    <row r="29" spans="2:14" ht="27" customHeight="1" x14ac:dyDescent="0.35">
      <c r="B29" s="19"/>
      <c r="C29" s="33" t="s">
        <v>6</v>
      </c>
      <c r="D29" s="33"/>
      <c r="E29" s="12"/>
      <c r="F29" s="95" t="s">
        <v>70</v>
      </c>
      <c r="G29" s="51">
        <v>6160</v>
      </c>
      <c r="H29" s="23">
        <v>6160</v>
      </c>
      <c r="I29" s="23"/>
      <c r="J29" s="21"/>
      <c r="K29" s="21"/>
      <c r="L29" s="113"/>
      <c r="M29" s="113"/>
      <c r="N29" s="23">
        <f t="shared" si="1"/>
        <v>6160</v>
      </c>
    </row>
    <row r="30" spans="2:14" ht="29.25" customHeight="1" x14ac:dyDescent="0.35">
      <c r="B30" s="19"/>
      <c r="C30" s="33"/>
      <c r="D30" s="33" t="s">
        <v>13</v>
      </c>
      <c r="E30" s="12">
        <v>453</v>
      </c>
      <c r="F30" s="20" t="s">
        <v>102</v>
      </c>
      <c r="G30" s="59">
        <f>1092+G33+G34</f>
        <v>3630.1</v>
      </c>
      <c r="H30" s="21">
        <f t="shared" ref="H30:L30" si="9">H31+H33+H34</f>
        <v>2538.1</v>
      </c>
      <c r="I30" s="21">
        <f t="shared" si="9"/>
        <v>0</v>
      </c>
      <c r="J30" s="21">
        <f>1092+J33+J34</f>
        <v>1092</v>
      </c>
      <c r="K30" s="21">
        <f t="shared" si="9"/>
        <v>0</v>
      </c>
      <c r="L30" s="21">
        <f t="shared" si="9"/>
        <v>0</v>
      </c>
      <c r="M30" s="21">
        <f>61916.4+M33+M34</f>
        <v>61916.4</v>
      </c>
      <c r="N30" s="21">
        <f>1092+61916.4+N33+N34</f>
        <v>65546.5</v>
      </c>
    </row>
    <row r="31" spans="2:14" ht="54" x14ac:dyDescent="0.35">
      <c r="B31" s="19"/>
      <c r="C31" s="49" t="s">
        <v>36</v>
      </c>
      <c r="D31" s="33"/>
      <c r="E31" s="12">
        <v>70124</v>
      </c>
      <c r="F31" s="20"/>
      <c r="G31" s="62" t="s">
        <v>114</v>
      </c>
      <c r="H31" s="23"/>
      <c r="I31" s="23"/>
      <c r="J31" s="62" t="s">
        <v>114</v>
      </c>
      <c r="K31" s="21"/>
      <c r="L31" s="113"/>
      <c r="M31" s="113"/>
      <c r="N31" s="62" t="s">
        <v>114</v>
      </c>
    </row>
    <row r="32" spans="2:14" ht="54" x14ac:dyDescent="0.35">
      <c r="B32" s="19"/>
      <c r="C32" s="49" t="s">
        <v>122</v>
      </c>
      <c r="D32" s="33"/>
      <c r="E32" s="12">
        <v>70417</v>
      </c>
      <c r="F32" s="20"/>
      <c r="G32" s="62"/>
      <c r="H32" s="23"/>
      <c r="I32" s="23"/>
      <c r="J32" s="62"/>
      <c r="K32" s="21"/>
      <c r="L32" s="113"/>
      <c r="M32" s="62" t="s">
        <v>120</v>
      </c>
      <c r="N32" s="62" t="s">
        <v>120</v>
      </c>
    </row>
    <row r="33" spans="2:14" ht="39.75" customHeight="1" x14ac:dyDescent="0.35">
      <c r="B33" s="19"/>
      <c r="C33" s="38" t="s">
        <v>35</v>
      </c>
      <c r="D33" s="33"/>
      <c r="E33" s="12"/>
      <c r="F33" s="20"/>
      <c r="G33" s="51">
        <v>60</v>
      </c>
      <c r="H33" s="23">
        <v>60</v>
      </c>
      <c r="I33" s="23"/>
      <c r="J33" s="23"/>
      <c r="K33" s="21"/>
      <c r="L33" s="113"/>
      <c r="M33" s="113"/>
      <c r="N33" s="23">
        <f t="shared" si="1"/>
        <v>60</v>
      </c>
    </row>
    <row r="34" spans="2:14" ht="30" customHeight="1" x14ac:dyDescent="0.35">
      <c r="B34" s="19"/>
      <c r="C34" s="38" t="s">
        <v>84</v>
      </c>
      <c r="D34" s="33"/>
      <c r="E34" s="12"/>
      <c r="F34" s="20"/>
      <c r="G34" s="51">
        <v>2478.1</v>
      </c>
      <c r="H34" s="23">
        <v>2478.1</v>
      </c>
      <c r="I34" s="23"/>
      <c r="J34" s="23"/>
      <c r="K34" s="21"/>
      <c r="L34" s="113"/>
      <c r="M34" s="113"/>
      <c r="N34" s="23">
        <f t="shared" si="1"/>
        <v>2478.1</v>
      </c>
    </row>
    <row r="35" spans="2:14" ht="30" customHeight="1" x14ac:dyDescent="0.35">
      <c r="B35" s="19"/>
      <c r="C35" s="38" t="s">
        <v>23</v>
      </c>
      <c r="D35" s="33" t="s">
        <v>14</v>
      </c>
      <c r="E35" s="12">
        <v>454</v>
      </c>
      <c r="F35" s="20" t="s">
        <v>107</v>
      </c>
      <c r="G35" s="59">
        <v>65148.6</v>
      </c>
      <c r="H35" s="21">
        <v>4000</v>
      </c>
      <c r="I35" s="21">
        <v>61148.6</v>
      </c>
      <c r="J35" s="21"/>
      <c r="K35" s="21"/>
      <c r="L35" s="113"/>
      <c r="M35" s="113"/>
      <c r="N35" s="21">
        <f>G35+L35</f>
        <v>65148.6</v>
      </c>
    </row>
    <row r="36" spans="2:14" ht="30" customHeight="1" x14ac:dyDescent="0.35">
      <c r="B36" s="102" t="s">
        <v>67</v>
      </c>
      <c r="C36" s="38"/>
      <c r="D36" s="6" t="s">
        <v>65</v>
      </c>
      <c r="E36" s="109" t="s">
        <v>66</v>
      </c>
      <c r="F36" s="94">
        <v>75</v>
      </c>
      <c r="G36" s="93">
        <f>G37+G40+G41+G43</f>
        <v>224809.9</v>
      </c>
      <c r="H36" s="93">
        <f t="shared" ref="H36:N36" si="10">H37+H40+H41+H43</f>
        <v>700</v>
      </c>
      <c r="I36" s="93">
        <f t="shared" si="10"/>
        <v>25060.5</v>
      </c>
      <c r="J36" s="93">
        <f t="shared" si="10"/>
        <v>199049.4</v>
      </c>
      <c r="K36" s="93">
        <f t="shared" si="10"/>
        <v>97000</v>
      </c>
      <c r="L36" s="93">
        <f t="shared" si="10"/>
        <v>0</v>
      </c>
      <c r="M36" s="93"/>
      <c r="N36" s="93">
        <f t="shared" si="10"/>
        <v>224809.9</v>
      </c>
    </row>
    <row r="37" spans="2:14" ht="37.200000000000003" customHeight="1" x14ac:dyDescent="0.35">
      <c r="B37" s="19"/>
      <c r="C37" s="116" t="s">
        <v>115</v>
      </c>
      <c r="D37" s="38" t="s">
        <v>59</v>
      </c>
      <c r="E37" s="25" t="s">
        <v>56</v>
      </c>
      <c r="F37" s="99" t="s">
        <v>108</v>
      </c>
      <c r="G37" s="59">
        <f>G38+G39</f>
        <v>29273</v>
      </c>
      <c r="H37" s="59">
        <f t="shared" ref="H37:N37" si="11">H38+H39</f>
        <v>0</v>
      </c>
      <c r="I37" s="59">
        <f t="shared" si="11"/>
        <v>17170</v>
      </c>
      <c r="J37" s="59">
        <f t="shared" si="11"/>
        <v>12103</v>
      </c>
      <c r="K37" s="59">
        <f t="shared" si="11"/>
        <v>2000</v>
      </c>
      <c r="L37" s="59">
        <f t="shared" si="11"/>
        <v>0</v>
      </c>
      <c r="M37" s="59"/>
      <c r="N37" s="59">
        <f t="shared" si="11"/>
        <v>29273</v>
      </c>
    </row>
    <row r="38" spans="2:14" ht="36" customHeight="1" x14ac:dyDescent="0.35">
      <c r="B38" s="19"/>
      <c r="C38" s="110" t="s">
        <v>98</v>
      </c>
      <c r="D38" s="38"/>
      <c r="E38" s="25" t="s">
        <v>96</v>
      </c>
      <c r="F38" s="12"/>
      <c r="G38" s="51">
        <v>2000</v>
      </c>
      <c r="H38" s="51"/>
      <c r="I38" s="51">
        <v>2000</v>
      </c>
      <c r="J38" s="51"/>
      <c r="K38" s="51">
        <v>2000</v>
      </c>
      <c r="L38" s="113"/>
      <c r="M38" s="113"/>
      <c r="N38" s="23">
        <f t="shared" si="1"/>
        <v>2000</v>
      </c>
    </row>
    <row r="39" spans="2:14" ht="36" customHeight="1" x14ac:dyDescent="0.35">
      <c r="B39" s="19"/>
      <c r="C39" s="58" t="s">
        <v>97</v>
      </c>
      <c r="D39" s="6"/>
      <c r="E39" s="25" t="s">
        <v>71</v>
      </c>
      <c r="F39" s="55"/>
      <c r="G39" s="63">
        <v>27273</v>
      </c>
      <c r="H39" s="64"/>
      <c r="I39" s="64">
        <v>15170</v>
      </c>
      <c r="J39" s="64">
        <v>12103</v>
      </c>
      <c r="K39" s="64"/>
      <c r="L39" s="113"/>
      <c r="M39" s="113"/>
      <c r="N39" s="23">
        <f t="shared" si="1"/>
        <v>27273</v>
      </c>
    </row>
    <row r="40" spans="2:14" ht="36" customHeight="1" x14ac:dyDescent="0.35">
      <c r="B40" s="19"/>
      <c r="C40" s="58" t="s">
        <v>115</v>
      </c>
      <c r="D40" s="111"/>
      <c r="E40" s="112"/>
      <c r="F40" s="55"/>
      <c r="G40" s="51">
        <v>500</v>
      </c>
      <c r="H40" s="23">
        <v>500</v>
      </c>
      <c r="I40" s="89"/>
      <c r="J40" s="89"/>
      <c r="K40" s="89"/>
      <c r="L40" s="113"/>
      <c r="M40" s="113"/>
      <c r="N40" s="23">
        <f t="shared" si="1"/>
        <v>500</v>
      </c>
    </row>
    <row r="41" spans="2:14" ht="49.8" customHeight="1" x14ac:dyDescent="0.35">
      <c r="B41" s="19"/>
      <c r="C41" s="58"/>
      <c r="D41" s="38" t="s">
        <v>58</v>
      </c>
      <c r="E41" s="109" t="s">
        <v>54</v>
      </c>
      <c r="F41" s="99" t="s">
        <v>109</v>
      </c>
      <c r="G41" s="90">
        <f>G42</f>
        <v>1186.9000000000001</v>
      </c>
      <c r="H41" s="90">
        <f t="shared" ref="H41:N41" si="12">H42</f>
        <v>0</v>
      </c>
      <c r="I41" s="90">
        <f t="shared" si="12"/>
        <v>1186.9000000000001</v>
      </c>
      <c r="J41" s="90">
        <f t="shared" si="12"/>
        <v>0</v>
      </c>
      <c r="K41" s="90">
        <f t="shared" si="12"/>
        <v>0</v>
      </c>
      <c r="L41" s="90">
        <f t="shared" si="12"/>
        <v>0</v>
      </c>
      <c r="M41" s="90"/>
      <c r="N41" s="90">
        <f t="shared" si="12"/>
        <v>1186.9000000000001</v>
      </c>
    </row>
    <row r="42" spans="2:14" ht="36" customHeight="1" x14ac:dyDescent="0.35">
      <c r="B42" s="19"/>
      <c r="C42" s="58" t="s">
        <v>100</v>
      </c>
      <c r="D42" s="6"/>
      <c r="E42" s="25" t="s">
        <v>99</v>
      </c>
      <c r="F42" s="55"/>
      <c r="G42" s="63">
        <v>1186.9000000000001</v>
      </c>
      <c r="H42" s="64"/>
      <c r="I42" s="64">
        <v>1186.9000000000001</v>
      </c>
      <c r="J42" s="64"/>
      <c r="K42" s="64"/>
      <c r="L42" s="113"/>
      <c r="M42" s="113"/>
      <c r="N42" s="23">
        <f t="shared" si="1"/>
        <v>1186.9000000000001</v>
      </c>
    </row>
    <row r="43" spans="2:14" ht="40.5" customHeight="1" x14ac:dyDescent="0.35">
      <c r="B43" s="19"/>
      <c r="C43" s="38"/>
      <c r="D43" s="38" t="s">
        <v>57</v>
      </c>
      <c r="E43" s="25" t="s">
        <v>55</v>
      </c>
      <c r="F43" s="99" t="s">
        <v>110</v>
      </c>
      <c r="G43" s="59">
        <f>G44+G45+G46</f>
        <v>193850</v>
      </c>
      <c r="H43" s="59">
        <f t="shared" ref="H43:N43" si="13">H44+H45+H46</f>
        <v>200</v>
      </c>
      <c r="I43" s="59">
        <f t="shared" si="13"/>
        <v>6703.6</v>
      </c>
      <c r="J43" s="59">
        <f t="shared" si="13"/>
        <v>186946.4</v>
      </c>
      <c r="K43" s="59">
        <f t="shared" si="13"/>
        <v>95000</v>
      </c>
      <c r="L43" s="59">
        <f t="shared" si="13"/>
        <v>0</v>
      </c>
      <c r="M43" s="59"/>
      <c r="N43" s="59">
        <f t="shared" si="13"/>
        <v>193850</v>
      </c>
    </row>
    <row r="44" spans="2:14" ht="48.75" customHeight="1" x14ac:dyDescent="0.35">
      <c r="B44" s="19"/>
      <c r="C44" s="56" t="s">
        <v>89</v>
      </c>
      <c r="D44" s="6"/>
      <c r="E44" s="25" t="s">
        <v>52</v>
      </c>
      <c r="F44" s="55"/>
      <c r="G44" s="51">
        <v>112154</v>
      </c>
      <c r="H44" s="23"/>
      <c r="I44" s="18"/>
      <c r="J44" s="23">
        <v>112154</v>
      </c>
      <c r="K44" s="64">
        <v>50000</v>
      </c>
      <c r="L44" s="113"/>
      <c r="M44" s="113"/>
      <c r="N44" s="23">
        <f t="shared" si="1"/>
        <v>112154</v>
      </c>
    </row>
    <row r="45" spans="2:14" ht="68.400000000000006" customHeight="1" x14ac:dyDescent="0.35">
      <c r="B45" s="19"/>
      <c r="C45" s="57" t="s">
        <v>95</v>
      </c>
      <c r="D45" s="6"/>
      <c r="E45" s="25" t="s">
        <v>94</v>
      </c>
      <c r="F45" s="55"/>
      <c r="G45" s="51">
        <v>200</v>
      </c>
      <c r="H45" s="23">
        <v>200</v>
      </c>
      <c r="I45" s="18"/>
      <c r="J45" s="23"/>
      <c r="K45" s="64"/>
      <c r="L45" s="113"/>
      <c r="M45" s="113"/>
      <c r="N45" s="23">
        <f t="shared" si="1"/>
        <v>200</v>
      </c>
    </row>
    <row r="46" spans="2:14" ht="47.4" x14ac:dyDescent="0.35">
      <c r="B46" s="19"/>
      <c r="C46" s="57" t="s">
        <v>90</v>
      </c>
      <c r="D46" s="52"/>
      <c r="E46" s="54" t="s">
        <v>53</v>
      </c>
      <c r="F46" s="53"/>
      <c r="G46" s="51">
        <v>81496</v>
      </c>
      <c r="H46" s="51"/>
      <c r="I46" s="23">
        <v>6703.6</v>
      </c>
      <c r="J46" s="23">
        <v>74792.399999999994</v>
      </c>
      <c r="K46" s="23">
        <v>45000</v>
      </c>
      <c r="L46" s="113"/>
      <c r="M46" s="113"/>
      <c r="N46" s="23">
        <f t="shared" si="1"/>
        <v>81496</v>
      </c>
    </row>
    <row r="47" spans="2:14" ht="32.25" customHeight="1" x14ac:dyDescent="0.35">
      <c r="B47" s="102" t="s">
        <v>68</v>
      </c>
      <c r="C47" s="30"/>
      <c r="D47" s="50" t="s">
        <v>39</v>
      </c>
      <c r="E47" s="12">
        <v>21</v>
      </c>
      <c r="F47" s="25" t="s">
        <v>50</v>
      </c>
      <c r="G47" s="61">
        <f>G48+G49+G50+G51</f>
        <v>83722</v>
      </c>
      <c r="H47" s="61">
        <f t="shared" ref="H47:N47" si="14">H48+H49+H50+H51</f>
        <v>25000</v>
      </c>
      <c r="I47" s="61">
        <f t="shared" si="14"/>
        <v>1187.5</v>
      </c>
      <c r="J47" s="61">
        <f t="shared" si="14"/>
        <v>57534.5</v>
      </c>
      <c r="K47" s="61">
        <f t="shared" si="14"/>
        <v>0</v>
      </c>
      <c r="L47" s="61">
        <f t="shared" si="14"/>
        <v>0</v>
      </c>
      <c r="M47" s="61"/>
      <c r="N47" s="61">
        <f t="shared" si="14"/>
        <v>83722</v>
      </c>
    </row>
    <row r="48" spans="2:14" ht="32.25" customHeight="1" x14ac:dyDescent="0.35">
      <c r="B48" s="102"/>
      <c r="C48" s="30" t="s">
        <v>87</v>
      </c>
      <c r="D48" s="33" t="s">
        <v>40</v>
      </c>
      <c r="E48" s="12">
        <v>911</v>
      </c>
      <c r="F48" s="104" t="s">
        <v>48</v>
      </c>
      <c r="G48" s="90">
        <v>17848</v>
      </c>
      <c r="H48" s="90"/>
      <c r="I48" s="61"/>
      <c r="J48" s="90">
        <v>17848</v>
      </c>
      <c r="K48" s="61"/>
      <c r="L48" s="113"/>
      <c r="M48" s="113"/>
      <c r="N48" s="23">
        <f t="shared" si="1"/>
        <v>17848</v>
      </c>
    </row>
    <row r="49" spans="2:14" ht="32.25" customHeight="1" x14ac:dyDescent="0.35">
      <c r="B49" s="19"/>
      <c r="C49" s="30" t="s">
        <v>60</v>
      </c>
      <c r="D49" s="48" t="s">
        <v>41</v>
      </c>
      <c r="E49" s="12">
        <v>912</v>
      </c>
      <c r="F49" s="22" t="s">
        <v>47</v>
      </c>
      <c r="G49" s="59">
        <v>8380</v>
      </c>
      <c r="H49" s="21">
        <v>8000</v>
      </c>
      <c r="I49" s="21">
        <v>380</v>
      </c>
      <c r="J49" s="21"/>
      <c r="K49" s="21"/>
      <c r="L49" s="113"/>
      <c r="M49" s="113"/>
      <c r="N49" s="23">
        <f t="shared" si="1"/>
        <v>8380</v>
      </c>
    </row>
    <row r="50" spans="2:14" ht="32.25" customHeight="1" x14ac:dyDescent="0.35">
      <c r="B50" s="19"/>
      <c r="C50" s="30" t="s">
        <v>60</v>
      </c>
      <c r="D50" s="48" t="s">
        <v>42</v>
      </c>
      <c r="E50" s="12">
        <v>921</v>
      </c>
      <c r="F50" s="22" t="s">
        <v>46</v>
      </c>
      <c r="G50" s="59">
        <v>10475</v>
      </c>
      <c r="H50" s="21">
        <v>10000</v>
      </c>
      <c r="I50" s="21">
        <v>475</v>
      </c>
      <c r="J50" s="21"/>
      <c r="K50" s="21"/>
      <c r="L50" s="113"/>
      <c r="M50" s="113"/>
      <c r="N50" s="23">
        <f t="shared" si="1"/>
        <v>10475</v>
      </c>
    </row>
    <row r="51" spans="2:14" ht="32.25" customHeight="1" x14ac:dyDescent="0.35">
      <c r="B51" s="19"/>
      <c r="C51" s="2"/>
      <c r="D51" s="48" t="s">
        <v>43</v>
      </c>
      <c r="E51" s="12">
        <v>922</v>
      </c>
      <c r="F51" s="22" t="s">
        <v>45</v>
      </c>
      <c r="G51" s="59">
        <f>G52+G53</f>
        <v>47019</v>
      </c>
      <c r="H51" s="59">
        <f t="shared" ref="H51:K51" si="15">H52+H53</f>
        <v>7000</v>
      </c>
      <c r="I51" s="59">
        <f t="shared" si="15"/>
        <v>332.5</v>
      </c>
      <c r="J51" s="59">
        <f t="shared" si="15"/>
        <v>39686.5</v>
      </c>
      <c r="K51" s="59">
        <f t="shared" si="15"/>
        <v>0</v>
      </c>
      <c r="L51" s="113"/>
      <c r="M51" s="113"/>
      <c r="N51" s="23">
        <f t="shared" si="1"/>
        <v>47019</v>
      </c>
    </row>
    <row r="52" spans="2:14" ht="32.25" customHeight="1" x14ac:dyDescent="0.35">
      <c r="B52" s="19"/>
      <c r="C52" s="30" t="s">
        <v>60</v>
      </c>
      <c r="D52" s="35"/>
      <c r="E52" s="14"/>
      <c r="F52" s="22" t="s">
        <v>44</v>
      </c>
      <c r="G52" s="51">
        <v>7332.5</v>
      </c>
      <c r="H52" s="23">
        <v>7000</v>
      </c>
      <c r="I52" s="23">
        <v>332.5</v>
      </c>
      <c r="J52" s="23"/>
      <c r="K52" s="23"/>
      <c r="L52" s="113"/>
      <c r="M52" s="113"/>
      <c r="N52" s="23">
        <f t="shared" si="1"/>
        <v>7332.5</v>
      </c>
    </row>
    <row r="53" spans="2:14" ht="36.6" customHeight="1" x14ac:dyDescent="0.35">
      <c r="B53" s="19"/>
      <c r="C53" s="30" t="s">
        <v>81</v>
      </c>
      <c r="D53" s="35"/>
      <c r="E53" s="12">
        <v>70066</v>
      </c>
      <c r="F53" s="22"/>
      <c r="G53" s="23">
        <v>39686.5</v>
      </c>
      <c r="H53" s="23"/>
      <c r="I53" s="23"/>
      <c r="J53" s="23">
        <v>39686.5</v>
      </c>
      <c r="K53" s="23"/>
      <c r="L53" s="113"/>
      <c r="M53" s="113"/>
      <c r="N53" s="23">
        <f t="shared" si="1"/>
        <v>39686.5</v>
      </c>
    </row>
    <row r="54" spans="2:14" ht="30" customHeight="1" x14ac:dyDescent="0.35">
      <c r="B54" s="19" t="s">
        <v>73</v>
      </c>
      <c r="C54" s="38" t="s">
        <v>74</v>
      </c>
      <c r="D54" s="33"/>
      <c r="E54" s="12"/>
      <c r="F54" s="20"/>
      <c r="G54" s="93">
        <f t="shared" ref="G54:N54" si="16">SUM(G55:G64)</f>
        <v>701500</v>
      </c>
      <c r="H54" s="93">
        <f t="shared" si="16"/>
        <v>701500</v>
      </c>
      <c r="I54" s="93">
        <f t="shared" si="16"/>
        <v>0</v>
      </c>
      <c r="J54" s="93">
        <f t="shared" si="16"/>
        <v>0</v>
      </c>
      <c r="K54" s="93">
        <f t="shared" si="16"/>
        <v>0</v>
      </c>
      <c r="L54" s="93">
        <f t="shared" si="16"/>
        <v>0</v>
      </c>
      <c r="M54" s="93">
        <f t="shared" si="16"/>
        <v>1187800.0000000002</v>
      </c>
      <c r="N54" s="93">
        <f t="shared" si="16"/>
        <v>1889300</v>
      </c>
    </row>
    <row r="55" spans="2:14" ht="43.2" x14ac:dyDescent="0.35">
      <c r="B55" s="13"/>
      <c r="C55" s="30"/>
      <c r="D55" s="42" t="s">
        <v>28</v>
      </c>
      <c r="E55" s="96">
        <v>474</v>
      </c>
      <c r="F55" s="82" t="s">
        <v>111</v>
      </c>
      <c r="G55" s="68">
        <v>36000</v>
      </c>
      <c r="H55" s="60">
        <v>36000</v>
      </c>
      <c r="I55" s="67"/>
      <c r="J55" s="67"/>
      <c r="K55" s="67"/>
      <c r="L55" s="23">
        <v>-31508</v>
      </c>
      <c r="M55" s="23">
        <v>70508</v>
      </c>
      <c r="N55" s="23">
        <f>G55+L55+M55</f>
        <v>75000</v>
      </c>
    </row>
    <row r="56" spans="2:14" ht="27" customHeight="1" x14ac:dyDescent="0.35">
      <c r="B56" s="16"/>
      <c r="C56" s="30"/>
      <c r="D56" s="42" t="s">
        <v>83</v>
      </c>
      <c r="E56" s="91">
        <v>435</v>
      </c>
      <c r="F56" s="84" t="s">
        <v>82</v>
      </c>
      <c r="G56" s="62">
        <v>20000</v>
      </c>
      <c r="H56" s="70">
        <v>20000</v>
      </c>
      <c r="I56" s="70"/>
      <c r="J56" s="73"/>
      <c r="K56" s="72"/>
      <c r="L56" s="23">
        <v>-14188.8</v>
      </c>
      <c r="M56" s="23">
        <v>24188.799999999999</v>
      </c>
      <c r="N56" s="23">
        <f t="shared" ref="N56:N64" si="17">G56+L56+M56</f>
        <v>30000</v>
      </c>
    </row>
    <row r="57" spans="2:14" ht="27" customHeight="1" x14ac:dyDescent="0.35">
      <c r="B57" s="16"/>
      <c r="C57" s="30"/>
      <c r="D57" s="42" t="s">
        <v>121</v>
      </c>
      <c r="E57" s="91">
        <v>451</v>
      </c>
      <c r="F57" s="84" t="s">
        <v>106</v>
      </c>
      <c r="G57" s="69"/>
      <c r="H57" s="70"/>
      <c r="I57" s="70"/>
      <c r="J57" s="73"/>
      <c r="K57" s="72"/>
      <c r="L57" s="23"/>
      <c r="M57" s="23">
        <v>600000</v>
      </c>
      <c r="N57" s="23">
        <f t="shared" si="17"/>
        <v>600000</v>
      </c>
    </row>
    <row r="58" spans="2:14" ht="27" customHeight="1" x14ac:dyDescent="0.35">
      <c r="B58" s="16"/>
      <c r="C58" s="30"/>
      <c r="D58" s="42" t="s">
        <v>117</v>
      </c>
      <c r="E58" s="91">
        <v>451</v>
      </c>
      <c r="F58" s="84" t="s">
        <v>20</v>
      </c>
      <c r="G58" s="69"/>
      <c r="H58" s="70"/>
      <c r="I58" s="70"/>
      <c r="J58" s="73"/>
      <c r="K58" s="72"/>
      <c r="L58" s="23">
        <v>1</v>
      </c>
      <c r="M58" s="23">
        <v>14999</v>
      </c>
      <c r="N58" s="23">
        <f t="shared" si="17"/>
        <v>15000</v>
      </c>
    </row>
    <row r="59" spans="2:14" ht="43.2" x14ac:dyDescent="0.35">
      <c r="B59" s="13"/>
      <c r="C59" s="30"/>
      <c r="D59" s="42" t="s">
        <v>64</v>
      </c>
      <c r="E59" s="96">
        <v>474</v>
      </c>
      <c r="F59" s="82" t="s">
        <v>112</v>
      </c>
      <c r="G59" s="69">
        <v>80000</v>
      </c>
      <c r="H59" s="70">
        <v>80000</v>
      </c>
      <c r="I59" s="67"/>
      <c r="J59" s="67"/>
      <c r="K59" s="67"/>
      <c r="L59" s="23">
        <v>-7.3</v>
      </c>
      <c r="M59" s="23"/>
      <c r="N59" s="23">
        <f t="shared" si="17"/>
        <v>79992.7</v>
      </c>
    </row>
    <row r="60" spans="2:14" ht="27.6" customHeight="1" x14ac:dyDescent="0.35">
      <c r="B60" s="19"/>
      <c r="C60" s="30"/>
      <c r="D60" s="97" t="s">
        <v>37</v>
      </c>
      <c r="E60" s="12">
        <v>473</v>
      </c>
      <c r="F60" s="95" t="s">
        <v>38</v>
      </c>
      <c r="G60" s="51">
        <v>24000</v>
      </c>
      <c r="H60" s="23">
        <v>24000</v>
      </c>
      <c r="I60" s="21"/>
      <c r="J60" s="21"/>
      <c r="K60" s="21"/>
      <c r="L60" s="23">
        <v>16519.099999999999</v>
      </c>
      <c r="M60" s="23">
        <v>59480.9</v>
      </c>
      <c r="N60" s="23">
        <f t="shared" si="17"/>
        <v>100000</v>
      </c>
    </row>
    <row r="61" spans="2:14" ht="45.6" customHeight="1" x14ac:dyDescent="0.35">
      <c r="B61" s="19"/>
      <c r="C61" s="38"/>
      <c r="D61" s="38" t="s">
        <v>58</v>
      </c>
      <c r="E61" s="25" t="s">
        <v>54</v>
      </c>
      <c r="F61" s="55" t="s">
        <v>109</v>
      </c>
      <c r="G61" s="51">
        <v>70000</v>
      </c>
      <c r="H61" s="23">
        <v>70000</v>
      </c>
      <c r="I61" s="18"/>
      <c r="J61" s="18"/>
      <c r="K61" s="18"/>
      <c r="L61" s="23">
        <v>165993.29999999999</v>
      </c>
      <c r="M61" s="23">
        <v>314006.7</v>
      </c>
      <c r="N61" s="23">
        <f t="shared" si="17"/>
        <v>550000</v>
      </c>
    </row>
    <row r="62" spans="2:14" ht="28.2" customHeight="1" x14ac:dyDescent="0.35">
      <c r="B62" s="19"/>
      <c r="C62" s="38"/>
      <c r="D62" s="92" t="s">
        <v>63</v>
      </c>
      <c r="E62" s="25" t="s">
        <v>55</v>
      </c>
      <c r="F62" s="55" t="s">
        <v>110</v>
      </c>
      <c r="G62" s="51">
        <v>406500</v>
      </c>
      <c r="H62" s="23">
        <v>406500</v>
      </c>
      <c r="I62" s="18"/>
      <c r="J62" s="18"/>
      <c r="K62" s="18"/>
      <c r="L62" s="23">
        <v>-88460.9</v>
      </c>
      <c r="M62" s="23">
        <v>79570.600000000006</v>
      </c>
      <c r="N62" s="23">
        <f t="shared" si="17"/>
        <v>397609.69999999995</v>
      </c>
    </row>
    <row r="63" spans="2:14" ht="28.2" customHeight="1" x14ac:dyDescent="0.35">
      <c r="B63" s="19"/>
      <c r="C63" s="38"/>
      <c r="D63" s="92" t="s">
        <v>93</v>
      </c>
      <c r="E63" s="25" t="s">
        <v>92</v>
      </c>
      <c r="F63" s="55" t="s">
        <v>113</v>
      </c>
      <c r="G63" s="51">
        <v>20000</v>
      </c>
      <c r="H63" s="23">
        <v>20000</v>
      </c>
      <c r="I63" s="18"/>
      <c r="J63" s="18"/>
      <c r="K63" s="18"/>
      <c r="L63" s="23">
        <v>-5046</v>
      </c>
      <c r="M63" s="23">
        <v>25046</v>
      </c>
      <c r="N63" s="23">
        <f t="shared" si="17"/>
        <v>40000</v>
      </c>
    </row>
    <row r="64" spans="2:14" ht="25.2" customHeight="1" x14ac:dyDescent="0.35">
      <c r="B64" s="19"/>
      <c r="C64" s="38"/>
      <c r="D64" s="48" t="s">
        <v>40</v>
      </c>
      <c r="E64" s="94">
        <v>911</v>
      </c>
      <c r="F64" s="95" t="s">
        <v>48</v>
      </c>
      <c r="G64" s="63">
        <v>45000</v>
      </c>
      <c r="H64" s="64">
        <v>45000</v>
      </c>
      <c r="I64" s="89"/>
      <c r="J64" s="89"/>
      <c r="K64" s="89"/>
      <c r="L64" s="23">
        <v>-43302.400000000001</v>
      </c>
      <c r="M64" s="23"/>
      <c r="N64" s="23">
        <f t="shared" si="17"/>
        <v>1697.5999999999985</v>
      </c>
    </row>
    <row r="65" spans="2:14" ht="31.8" customHeight="1" x14ac:dyDescent="0.35">
      <c r="B65" s="19"/>
      <c r="C65" s="98" t="s">
        <v>75</v>
      </c>
      <c r="D65" s="35"/>
      <c r="E65" s="12"/>
      <c r="F65" s="22"/>
      <c r="G65" s="100">
        <f t="shared" ref="G65:N65" si="18">G7+G9+G16+G36+G47+G54</f>
        <v>4283690.4000000004</v>
      </c>
      <c r="H65" s="100">
        <f t="shared" si="18"/>
        <v>2575378.2999999998</v>
      </c>
      <c r="I65" s="100">
        <f t="shared" si="18"/>
        <v>103996.6</v>
      </c>
      <c r="J65" s="100">
        <f t="shared" si="18"/>
        <v>1608223.5</v>
      </c>
      <c r="K65" s="106">
        <f t="shared" si="18"/>
        <v>1357547.6</v>
      </c>
      <c r="L65" s="106">
        <f t="shared" si="18"/>
        <v>0</v>
      </c>
      <c r="M65" s="106">
        <f t="shared" si="18"/>
        <v>2249716.4000000004</v>
      </c>
      <c r="N65" s="106">
        <f t="shared" si="18"/>
        <v>6533406.8000000007</v>
      </c>
    </row>
    <row r="66" spans="2:14" x14ac:dyDescent="0.3">
      <c r="G66" s="5"/>
      <c r="H66" s="5"/>
      <c r="I66" s="5"/>
      <c r="J66" s="5"/>
      <c r="K66" s="5"/>
    </row>
    <row r="67" spans="2:14" x14ac:dyDescent="0.3">
      <c r="G67" s="5"/>
      <c r="H67" s="5"/>
      <c r="I67" s="5"/>
      <c r="J67" s="5"/>
      <c r="K67" s="5"/>
    </row>
    <row r="68" spans="2:14" x14ac:dyDescent="0.3">
      <c r="G68" s="5"/>
      <c r="H68" s="5"/>
      <c r="I68" s="5"/>
      <c r="J68" s="5"/>
      <c r="K68" s="5"/>
    </row>
    <row r="69" spans="2:14" x14ac:dyDescent="0.3">
      <c r="G69" s="5"/>
      <c r="H69" s="5"/>
      <c r="I69" s="5"/>
      <c r="J69" s="5"/>
      <c r="K69" s="5"/>
    </row>
    <row r="70" spans="2:14" x14ac:dyDescent="0.3">
      <c r="G70" s="5"/>
      <c r="H70" s="5"/>
      <c r="I70" s="5"/>
      <c r="J70" s="5"/>
      <c r="K70" s="5"/>
    </row>
    <row r="71" spans="2:14" x14ac:dyDescent="0.3">
      <c r="G71" s="5"/>
      <c r="H71" s="5"/>
      <c r="I71" s="5"/>
      <c r="J71" s="5"/>
      <c r="K71" s="5"/>
    </row>
    <row r="72" spans="2:14" x14ac:dyDescent="0.3">
      <c r="G72" s="5"/>
      <c r="H72" s="5"/>
      <c r="I72" s="5"/>
      <c r="J72" s="5"/>
      <c r="K72" s="5"/>
    </row>
    <row r="73" spans="2:14" x14ac:dyDescent="0.3">
      <c r="G73" s="5"/>
      <c r="H73" s="5"/>
      <c r="I73" s="5"/>
      <c r="J73" s="5"/>
      <c r="K73" s="5"/>
    </row>
    <row r="74" spans="2:14" x14ac:dyDescent="0.3">
      <c r="G74" s="5"/>
      <c r="H74" s="5"/>
      <c r="I74" s="5"/>
      <c r="J74" s="5"/>
      <c r="K74" s="5"/>
    </row>
    <row r="75" spans="2:14" x14ac:dyDescent="0.3">
      <c r="G75" s="5"/>
      <c r="H75" s="5"/>
      <c r="I75" s="5"/>
      <c r="J75" s="5"/>
      <c r="K75" s="5"/>
    </row>
  </sheetData>
  <mergeCells count="12">
    <mergeCell ref="C2:K2"/>
    <mergeCell ref="K4:K5"/>
    <mergeCell ref="F4:F5"/>
    <mergeCell ref="H4:J4"/>
    <mergeCell ref="G4:G5"/>
    <mergeCell ref="C4:C5"/>
    <mergeCell ref="L4:L5"/>
    <mergeCell ref="N4:N5"/>
    <mergeCell ref="B4:B5"/>
    <mergeCell ref="D4:D5"/>
    <mergeCell ref="E4:E5"/>
    <mergeCell ref="M4:M5"/>
  </mergeCells>
  <pageMargins left="0.19685039370078741" right="0.19685039370078741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Lidia Gutu</cp:lastModifiedBy>
  <cp:lastPrinted>2025-02-03T13:19:03Z</cp:lastPrinted>
  <dcterms:created xsi:type="dcterms:W3CDTF">2015-09-14T16:06:42Z</dcterms:created>
  <dcterms:modified xsi:type="dcterms:W3CDTF">2025-05-29T12:49:28Z</dcterms:modified>
</cp:coreProperties>
</file>