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10" windowHeight="8805" activeTab="3"/>
  </bookViews>
  <sheets>
    <sheet name="Total" sheetId="1" r:id="rId1"/>
    <sheet name="Grave" sheetId="2" r:id="rId2"/>
    <sheet name="Contrabanda" sheetId="3" r:id="rId3"/>
    <sheet name="admin" sheetId="4" r:id="rId4"/>
    <sheet name="Mita" sheetId="5" r:id="rId5"/>
  </sheets>
  <definedNames/>
  <calcPr fullCalcOnLoad="1"/>
</workbook>
</file>

<file path=xl/sharedStrings.xml><?xml version="1.0" encoding="utf-8"?>
<sst xmlns="http://schemas.openxmlformats.org/spreadsheetml/2006/main" count="519" uniqueCount="186">
  <si>
    <t>INFORMAŢIE</t>
  </si>
  <si>
    <t>Înregistrate</t>
  </si>
  <si>
    <t>Trimise procurorului</t>
  </si>
  <si>
    <t>Din ele:</t>
  </si>
  <si>
    <t>Subdiviziuni</t>
  </si>
  <si>
    <t>Total</t>
  </si>
  <si>
    <t xml:space="preserve">  +/-</t>
  </si>
  <si>
    <t xml:space="preserve">  + / -</t>
  </si>
  <si>
    <t>Din</t>
  </si>
  <si>
    <t>% trimise</t>
  </si>
  <si>
    <t>Trimise</t>
  </si>
  <si>
    <t>Încetat</t>
  </si>
  <si>
    <t>% încetat</t>
  </si>
  <si>
    <t>Remise Procurorului</t>
  </si>
  <si>
    <t>% remise Procurorului</t>
  </si>
  <si>
    <t>Prejud.</t>
  </si>
  <si>
    <t>Restit.</t>
  </si>
  <si>
    <t>%</t>
  </si>
  <si>
    <t>Nr. de</t>
  </si>
  <si>
    <t>Ponderea</t>
  </si>
  <si>
    <t>la 1 lucr.</t>
  </si>
  <si>
    <t>cifre</t>
  </si>
  <si>
    <t xml:space="preserve"> %</t>
  </si>
  <si>
    <t>A.C.</t>
  </si>
  <si>
    <t>A.P.</t>
  </si>
  <si>
    <t>procurorului</t>
  </si>
  <si>
    <t>în judecată</t>
  </si>
  <si>
    <t>procesul penal</t>
  </si>
  <si>
    <t>pe date operative</t>
  </si>
  <si>
    <t>date operative</t>
  </si>
  <si>
    <t>mln.lei</t>
  </si>
  <si>
    <t>restituirii</t>
  </si>
  <si>
    <t>lucr.</t>
  </si>
  <si>
    <t>pe an</t>
  </si>
  <si>
    <t>pe lună</t>
  </si>
  <si>
    <t>Total MAI</t>
  </si>
  <si>
    <t>Ciocana</t>
  </si>
  <si>
    <t>Rîşcani</t>
  </si>
  <si>
    <t>Botanica</t>
  </si>
  <si>
    <t>Buiucani</t>
  </si>
  <si>
    <t>Anenii -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</si>
  <si>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</si>
  <si>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</si>
  <si>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</si>
  <si>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</si>
  <si>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</si>
  <si>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</si>
  <si>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</si>
  <si>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</si>
  <si>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</si>
  <si>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</si>
  <si>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</si>
  <si>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</si>
  <si>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</si>
  <si>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</si>
  <si>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</si>
  <si>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</si>
  <si>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Leova</t>
  </si>
  <si>
    <t>Nisporeni</t>
  </si>
  <si>
    <t>Ocniţa</t>
  </si>
  <si>
    <t xml:space="preserve">Orhei </t>
  </si>
  <si>
    <t>Rezina</t>
  </si>
  <si>
    <t>Sîngerei</t>
  </si>
  <si>
    <t>Şoldăneşti</t>
  </si>
  <si>
    <t>Soroca</t>
  </si>
  <si>
    <t>Ştefan - Vodă</t>
  </si>
  <si>
    <t>Străşeni</t>
  </si>
  <si>
    <t>Taraclia</t>
  </si>
  <si>
    <t>Teleneşti</t>
  </si>
  <si>
    <t>Comrat</t>
  </si>
  <si>
    <t>Ciadîr Lunga</t>
  </si>
  <si>
    <t>Vulcăneşti</t>
  </si>
  <si>
    <t>Subdiviziunile</t>
  </si>
  <si>
    <t>Carburanţi</t>
  </si>
  <si>
    <t>Alcool</t>
  </si>
  <si>
    <t>Băuturi alcoolice</t>
  </si>
  <si>
    <t>Ţigări</t>
  </si>
  <si>
    <t>Metale</t>
  </si>
  <si>
    <t xml:space="preserve">Produse alimentare </t>
  </si>
  <si>
    <t>litri</t>
  </si>
  <si>
    <t>sticle</t>
  </si>
  <si>
    <t>pachete</t>
  </si>
  <si>
    <t>Bălţi</t>
  </si>
  <si>
    <t>Bender</t>
  </si>
  <si>
    <t>Zahăr</t>
  </si>
  <si>
    <t>Mărfuri industriale</t>
  </si>
  <si>
    <t>din</t>
  </si>
  <si>
    <t>TOTAL</t>
  </si>
  <si>
    <t xml:space="preserve">Clasate </t>
  </si>
  <si>
    <t>procese penale</t>
  </si>
  <si>
    <t>% clasate</t>
  </si>
  <si>
    <t>Procuratura</t>
  </si>
  <si>
    <t>CCCEC</t>
  </si>
  <si>
    <t>Serviciul Vamal</t>
  </si>
  <si>
    <t>Total R.Moldova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</si>
  <si>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</si>
  <si>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DSO</t>
  </si>
  <si>
    <t>Datele D.I. şi E.O. a M.A.I. către 01.03.2007</t>
  </si>
  <si>
    <t>Total DPE</t>
  </si>
  <si>
    <t xml:space="preserve"> SECŢIA nr. 6 </t>
  </si>
  <si>
    <t>SECŢIA nr. 1</t>
  </si>
  <si>
    <t>SECŢIA nr 2</t>
  </si>
  <si>
    <t>SECŢIA nr. 3</t>
  </si>
  <si>
    <t>SECŢIA nr.4</t>
  </si>
  <si>
    <t>Ungeni</t>
  </si>
  <si>
    <t>Ialoveni</t>
  </si>
  <si>
    <t xml:space="preserve">SECŢIA nr. 5 </t>
  </si>
  <si>
    <t>DPT</t>
  </si>
  <si>
    <t>3 luni 2006</t>
  </si>
  <si>
    <t>3 luni 2007</t>
  </si>
  <si>
    <t>privind combaterea infracţiunilor economice (mita însumată) pe luna martie 2007</t>
  </si>
  <si>
    <t>MAI</t>
  </si>
  <si>
    <t>Central</t>
  </si>
  <si>
    <t>INCLUSIV</t>
  </si>
  <si>
    <t>3 luni an.2006</t>
  </si>
  <si>
    <t>privind combaterea infracţiunilor economice pe luna martie 2007</t>
  </si>
  <si>
    <t>3 luna 2006</t>
  </si>
  <si>
    <t>3 luna 2007</t>
  </si>
  <si>
    <t>privind combaterea infracţiunilor de contrabandă pe 3 luni 2007</t>
  </si>
  <si>
    <r>
      <t xml:space="preserve">privind combaterea infracţiunilor economice </t>
    </r>
    <r>
      <rPr>
        <b/>
        <i/>
        <u val="single"/>
        <sz val="24"/>
        <rFont val="Verdana"/>
        <family val="2"/>
      </rPr>
      <t>cu caracter grav</t>
    </r>
    <r>
      <rPr>
        <b/>
        <i/>
        <u val="single"/>
        <sz val="20"/>
        <rFont val="Verdana"/>
        <family val="2"/>
      </rPr>
      <t xml:space="preserve"> în 3 luni 2007 </t>
    </r>
  </si>
  <si>
    <t>DIFE</t>
  </si>
  <si>
    <t xml:space="preserve">Mărfuri contrafăcute </t>
  </si>
  <si>
    <t>Total SIFE</t>
  </si>
  <si>
    <t>DP mun. Chişinău</t>
  </si>
  <si>
    <t>IP Centru</t>
  </si>
  <si>
    <t>IP Ciocana</t>
  </si>
  <si>
    <t>IP Rîşcani</t>
  </si>
  <si>
    <t>IP Botanica</t>
  </si>
  <si>
    <t>IP Buiucani</t>
  </si>
  <si>
    <t>IP Anenii Noi</t>
  </si>
  <si>
    <t>IP Criuleni</t>
  </si>
  <si>
    <t>IP Dubăsari</t>
  </si>
  <si>
    <t>IP Ştefan - Vodă</t>
  </si>
  <si>
    <t>IP Căuşeni</t>
  </si>
  <si>
    <t>IP Ocniţa</t>
  </si>
  <si>
    <t>IP Donduşeni</t>
  </si>
  <si>
    <t>IP Drochia</t>
  </si>
  <si>
    <t>IP Soroca</t>
  </si>
  <si>
    <t>IP mun. Bender</t>
  </si>
  <si>
    <t>IP Rezina</t>
  </si>
  <si>
    <t>IP Edineţ</t>
  </si>
  <si>
    <t>IP Briceni</t>
  </si>
  <si>
    <t>IP mun. Bălţi</t>
  </si>
  <si>
    <t>IP Făleşti</t>
  </si>
  <si>
    <t>IP Sîngerei</t>
  </si>
  <si>
    <t>IP Teleneşti</t>
  </si>
  <si>
    <t>IP Şoldăneşti</t>
  </si>
  <si>
    <t>IP Glodeni</t>
  </si>
  <si>
    <t>IP Floreşti</t>
  </si>
  <si>
    <t>IP Ungheni</t>
  </si>
  <si>
    <t>IP Nisporeni</t>
  </si>
  <si>
    <t>IP Străşeni</t>
  </si>
  <si>
    <t xml:space="preserve">IP Orhei </t>
  </si>
  <si>
    <t>IP Hînceşti</t>
  </si>
  <si>
    <t>IP Ialoveni</t>
  </si>
  <si>
    <t>IP Cimişlia</t>
  </si>
  <si>
    <t>IP Călăraşi</t>
  </si>
  <si>
    <t>IP Comrat</t>
  </si>
  <si>
    <t>IP Vulcăneşti</t>
  </si>
  <si>
    <t>IP Taraclia</t>
  </si>
  <si>
    <t>IP Cantemir</t>
  </si>
  <si>
    <t>IP Cahul</t>
  </si>
  <si>
    <t>IP Basarabeasca</t>
  </si>
  <si>
    <t>IP Leova</t>
  </si>
  <si>
    <t>IP Ceadîr Lunga</t>
  </si>
  <si>
    <t>DP UTA Găgăuzia</t>
  </si>
  <si>
    <t xml:space="preserve">Carne </t>
  </si>
  <si>
    <t>kg</t>
  </si>
  <si>
    <t>Depistate contravenţii</t>
  </si>
  <si>
    <t xml:space="preserve">TOTAL </t>
  </si>
  <si>
    <t>Direcţia NORD</t>
  </si>
  <si>
    <t>Direcţia SUD</t>
  </si>
  <si>
    <t>Mărfuri confiscate</t>
  </si>
  <si>
    <t>Amenzi aplicate       (lei)</t>
  </si>
  <si>
    <t>Amenzi încasate        (lei)</t>
  </si>
  <si>
    <t>% achitării</t>
  </si>
  <si>
    <t>Nr. angajaţi pe state</t>
  </si>
  <si>
    <t xml:space="preserve">Rand. la 1 ang </t>
  </si>
  <si>
    <t>Rand. la 1 angajat</t>
  </si>
  <si>
    <t>lei</t>
  </si>
  <si>
    <t>Amenzi fisc/vamal</t>
  </si>
  <si>
    <t>Date statistice privind PRACTICA CONTRAVENŢIONALĂ</t>
  </si>
  <si>
    <t xml:space="preserve"> lei</t>
  </si>
  <si>
    <t>Ridicate mărfuri (lei)</t>
  </si>
  <si>
    <t>DIFE şi SIFE în perioada 6 luni 2015</t>
  </si>
  <si>
    <t>pe 6 luni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</si>
</sst>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#,##0.000_р_.;\-#,##0.000_р_."/>
    <numFmt numFmtId="198" formatCode="#,##0.0_р_.;\-#,##0.0_р_."/>
    <numFmt numFmtId="199" formatCode="0.0000"/>
    <numFmt numFmtId="200" formatCode="0.00000"/>
    <numFmt numFmtId="201" formatCode="0.000000"/>
  </numFmts>
  <fonts count="80">
    <font>
      <sz val="10"/>
      <name val="Arial Cyr"/>
      <family val="0"/>
    </font>
    <font>
      <sz val="10"/>
      <name val="Arial"/>
      <family val="2"/>
    </font>
    <font>
      <b/>
      <sz val="2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i/>
      <sz val="20"/>
      <name val="Verdana"/>
      <family val="2"/>
    </font>
    <font>
      <b/>
      <i/>
      <sz val="14"/>
      <name val="Verdana"/>
      <family val="2"/>
    </font>
    <font>
      <b/>
      <i/>
      <sz val="12"/>
      <name val="Verdana"/>
      <family val="2"/>
    </font>
    <font>
      <b/>
      <sz val="14"/>
      <name val="Verdana"/>
      <family val="2"/>
    </font>
    <font>
      <b/>
      <sz val="15"/>
      <name val="Verdana"/>
      <family val="2"/>
    </font>
    <font>
      <b/>
      <i/>
      <sz val="15"/>
      <name val="Verdana"/>
      <family val="2"/>
    </font>
    <font>
      <b/>
      <sz val="15"/>
      <name val="Arial Cyr"/>
      <family val="0"/>
    </font>
    <font>
      <b/>
      <sz val="14"/>
      <name val="Arial Cyr"/>
      <family val="0"/>
    </font>
    <font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18"/>
      <name val="Verdana"/>
      <family val="2"/>
    </font>
    <font>
      <b/>
      <i/>
      <sz val="11"/>
      <name val="Verdana"/>
      <family val="2"/>
    </font>
    <font>
      <b/>
      <sz val="16"/>
      <name val="Arial Cyr"/>
      <family val="0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Arial Cyr"/>
      <family val="2"/>
    </font>
    <font>
      <b/>
      <i/>
      <sz val="14"/>
      <color indexed="63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24"/>
      <name val="Verdana"/>
      <family val="2"/>
    </font>
    <font>
      <b/>
      <i/>
      <u val="single"/>
      <sz val="20"/>
      <name val="Verdana"/>
      <family val="2"/>
    </font>
    <font>
      <sz val="15"/>
      <name val="Arial Cyr"/>
      <family val="0"/>
    </font>
    <font>
      <b/>
      <sz val="18"/>
      <name val="Arial Cyr"/>
      <family val="0"/>
    </font>
    <font>
      <b/>
      <sz val="14"/>
      <color indexed="10"/>
      <name val="Verdana"/>
      <family val="2"/>
    </font>
    <font>
      <sz val="18"/>
      <name val="Arial Cyr"/>
      <family val="0"/>
    </font>
    <font>
      <sz val="18"/>
      <color indexed="63"/>
      <name val="Arial Cyr"/>
      <family val="2"/>
    </font>
    <font>
      <sz val="18"/>
      <name val="Verdana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22"/>
      <color indexed="8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8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188" fontId="9" fillId="0" borderId="14" xfId="0" applyNumberFormat="1" applyFont="1" applyFill="1" applyBorder="1" applyAlignment="1">
      <alignment horizontal="left"/>
    </xf>
    <xf numFmtId="2" fontId="9" fillId="0" borderId="14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88" fontId="3" fillId="33" borderId="16" xfId="0" applyNumberFormat="1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188" fontId="3" fillId="33" borderId="25" xfId="0" applyNumberFormat="1" applyFont="1" applyFill="1" applyBorder="1" applyAlignment="1">
      <alignment horizontal="center"/>
    </xf>
    <xf numFmtId="188" fontId="3" fillId="33" borderId="27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0" fillId="34" borderId="11" xfId="0" applyFont="1" applyFill="1" applyBorder="1" applyAlignment="1">
      <alignment/>
    </xf>
    <xf numFmtId="1" fontId="10" fillId="34" borderId="31" xfId="0" applyNumberFormat="1" applyFont="1" applyFill="1" applyBorder="1" applyAlignment="1">
      <alignment horizontal="center"/>
    </xf>
    <xf numFmtId="1" fontId="10" fillId="34" borderId="32" xfId="0" applyNumberFormat="1" applyFont="1" applyFill="1" applyBorder="1" applyAlignment="1">
      <alignment horizontal="right"/>
    </xf>
    <xf numFmtId="2" fontId="11" fillId="34" borderId="12" xfId="0" applyNumberFormat="1" applyFont="1" applyFill="1" applyBorder="1" applyAlignment="1">
      <alignment horizontal="right"/>
    </xf>
    <xf numFmtId="0" fontId="10" fillId="34" borderId="25" xfId="0" applyFont="1" applyFill="1" applyBorder="1" applyAlignment="1">
      <alignment horizontal="center"/>
    </xf>
    <xf numFmtId="1" fontId="11" fillId="34" borderId="27" xfId="0" applyNumberFormat="1" applyFont="1" applyFill="1" applyBorder="1" applyAlignment="1">
      <alignment horizontal="center"/>
    </xf>
    <xf numFmtId="2" fontId="11" fillId="34" borderId="29" xfId="0" applyNumberFormat="1" applyFont="1" applyFill="1" applyBorder="1" applyAlignment="1">
      <alignment horizontal="right"/>
    </xf>
    <xf numFmtId="1" fontId="10" fillId="34" borderId="25" xfId="0" applyNumberFormat="1" applyFont="1" applyFill="1" applyBorder="1" applyAlignment="1">
      <alignment horizontal="center"/>
    </xf>
    <xf numFmtId="2" fontId="10" fillId="34" borderId="33" xfId="0" applyNumberFormat="1" applyFont="1" applyFill="1" applyBorder="1" applyAlignment="1">
      <alignment horizontal="right"/>
    </xf>
    <xf numFmtId="1" fontId="10" fillId="34" borderId="11" xfId="0" applyNumberFormat="1" applyFont="1" applyFill="1" applyBorder="1" applyAlignment="1">
      <alignment horizontal="center"/>
    </xf>
    <xf numFmtId="2" fontId="11" fillId="34" borderId="33" xfId="0" applyNumberFormat="1" applyFont="1" applyFill="1" applyBorder="1" applyAlignment="1">
      <alignment horizontal="right"/>
    </xf>
    <xf numFmtId="188" fontId="10" fillId="34" borderId="25" xfId="0" applyNumberFormat="1" applyFont="1" applyFill="1" applyBorder="1" applyAlignment="1">
      <alignment horizontal="right"/>
    </xf>
    <xf numFmtId="188" fontId="10" fillId="34" borderId="28" xfId="0" applyNumberFormat="1" applyFont="1" applyFill="1" applyBorder="1" applyAlignment="1">
      <alignment horizontal="right"/>
    </xf>
    <xf numFmtId="2" fontId="11" fillId="34" borderId="28" xfId="0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horizontal="center"/>
    </xf>
    <xf numFmtId="189" fontId="11" fillId="34" borderId="34" xfId="0" applyNumberFormat="1" applyFont="1" applyFill="1" applyBorder="1" applyAlignment="1">
      <alignment/>
    </xf>
    <xf numFmtId="189" fontId="11" fillId="34" borderId="3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" fontId="10" fillId="34" borderId="35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right"/>
    </xf>
    <xf numFmtId="1" fontId="9" fillId="0" borderId="38" xfId="0" applyNumberFormat="1" applyFont="1" applyFill="1" applyBorder="1" applyAlignment="1">
      <alignment horizontal="center"/>
    </xf>
    <xf numFmtId="2" fontId="9" fillId="0" borderId="37" xfId="0" applyNumberFormat="1" applyFont="1" applyFill="1" applyBorder="1" applyAlignment="1">
      <alignment horizontal="right"/>
    </xf>
    <xf numFmtId="188" fontId="9" fillId="0" borderId="38" xfId="0" applyNumberFormat="1" applyFont="1" applyFill="1" applyBorder="1" applyAlignment="1">
      <alignment horizontal="right"/>
    </xf>
    <xf numFmtId="188" fontId="9" fillId="0" borderId="39" xfId="0" applyNumberFormat="1" applyFont="1" applyFill="1" applyBorder="1" applyAlignment="1">
      <alignment horizontal="right"/>
    </xf>
    <xf numFmtId="0" fontId="9" fillId="0" borderId="38" xfId="0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/>
    </xf>
    <xf numFmtId="2" fontId="7" fillId="0" borderId="37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35" borderId="41" xfId="0" applyFont="1" applyFill="1" applyBorder="1" applyAlignment="1">
      <alignment/>
    </xf>
    <xf numFmtId="1" fontId="10" fillId="34" borderId="42" xfId="0" applyNumberFormat="1" applyFont="1" applyFill="1" applyBorder="1" applyAlignment="1">
      <alignment horizontal="center"/>
    </xf>
    <xf numFmtId="1" fontId="9" fillId="35" borderId="43" xfId="0" applyNumberFormat="1" applyFont="1" applyFill="1" applyBorder="1" applyAlignment="1">
      <alignment horizontal="right"/>
    </xf>
    <xf numFmtId="2" fontId="7" fillId="35" borderId="44" xfId="0" applyNumberFormat="1" applyFont="1" applyFill="1" applyBorder="1" applyAlignment="1">
      <alignment horizontal="right"/>
    </xf>
    <xf numFmtId="0" fontId="9" fillId="35" borderId="45" xfId="0" applyFont="1" applyFill="1" applyBorder="1" applyAlignment="1">
      <alignment horizontal="center"/>
    </xf>
    <xf numFmtId="1" fontId="7" fillId="35" borderId="46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right"/>
    </xf>
    <xf numFmtId="1" fontId="9" fillId="35" borderId="41" xfId="0" applyNumberFormat="1" applyFont="1" applyFill="1" applyBorder="1" applyAlignment="1">
      <alignment horizontal="center"/>
    </xf>
    <xf numFmtId="1" fontId="9" fillId="0" borderId="41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right"/>
    </xf>
    <xf numFmtId="188" fontId="9" fillId="0" borderId="41" xfId="0" applyNumberFormat="1" applyFont="1" applyBorder="1" applyAlignment="1">
      <alignment horizontal="right"/>
    </xf>
    <xf numFmtId="188" fontId="9" fillId="35" borderId="47" xfId="0" applyNumberFormat="1" applyFont="1" applyFill="1" applyBorder="1" applyAlignment="1">
      <alignment horizontal="right"/>
    </xf>
    <xf numFmtId="2" fontId="7" fillId="35" borderId="47" xfId="0" applyNumberFormat="1" applyFont="1" applyFill="1" applyBorder="1" applyAlignment="1">
      <alignment horizontal="right"/>
    </xf>
    <xf numFmtId="2" fontId="7" fillId="0" borderId="19" xfId="0" applyNumberFormat="1" applyFont="1" applyFill="1" applyBorder="1" applyAlignment="1">
      <alignment/>
    </xf>
    <xf numFmtId="0" fontId="9" fillId="35" borderId="48" xfId="0" applyFont="1" applyFill="1" applyBorder="1" applyAlignment="1">
      <alignment/>
    </xf>
    <xf numFmtId="1" fontId="10" fillId="34" borderId="49" xfId="0" applyNumberFormat="1" applyFont="1" applyFill="1" applyBorder="1" applyAlignment="1">
      <alignment horizontal="center"/>
    </xf>
    <xf numFmtId="1" fontId="9" fillId="35" borderId="50" xfId="0" applyNumberFormat="1" applyFont="1" applyFill="1" applyBorder="1" applyAlignment="1">
      <alignment horizontal="right"/>
    </xf>
    <xf numFmtId="2" fontId="7" fillId="35" borderId="51" xfId="0" applyNumberFormat="1" applyFont="1" applyFill="1" applyBorder="1" applyAlignment="1">
      <alignment horizontal="right"/>
    </xf>
    <xf numFmtId="0" fontId="9" fillId="35" borderId="48" xfId="0" applyFont="1" applyFill="1" applyBorder="1" applyAlignment="1">
      <alignment horizontal="center"/>
    </xf>
    <xf numFmtId="1" fontId="7" fillId="35" borderId="52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right"/>
    </xf>
    <xf numFmtId="1" fontId="9" fillId="35" borderId="48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right"/>
    </xf>
    <xf numFmtId="1" fontId="9" fillId="0" borderId="48" xfId="0" applyNumberFormat="1" applyFont="1" applyFill="1" applyBorder="1" applyAlignment="1">
      <alignment horizontal="center"/>
    </xf>
    <xf numFmtId="2" fontId="9" fillId="0" borderId="54" xfId="0" applyNumberFormat="1" applyFont="1" applyFill="1" applyBorder="1" applyAlignment="1">
      <alignment horizontal="right"/>
    </xf>
    <xf numFmtId="188" fontId="9" fillId="0" borderId="48" xfId="0" applyNumberFormat="1" applyFont="1" applyBorder="1" applyAlignment="1">
      <alignment horizontal="right"/>
    </xf>
    <xf numFmtId="188" fontId="9" fillId="35" borderId="55" xfId="0" applyNumberFormat="1" applyFont="1" applyFill="1" applyBorder="1" applyAlignment="1">
      <alignment horizontal="right"/>
    </xf>
    <xf numFmtId="2" fontId="7" fillId="35" borderId="55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center"/>
    </xf>
    <xf numFmtId="2" fontId="7" fillId="0" borderId="55" xfId="0" applyNumberFormat="1" applyFont="1" applyFill="1" applyBorder="1" applyAlignment="1">
      <alignment/>
    </xf>
    <xf numFmtId="0" fontId="9" fillId="35" borderId="56" xfId="0" applyFont="1" applyFill="1" applyBorder="1" applyAlignment="1">
      <alignment/>
    </xf>
    <xf numFmtId="1" fontId="10" fillId="34" borderId="57" xfId="0" applyNumberFormat="1" applyFont="1" applyFill="1" applyBorder="1" applyAlignment="1">
      <alignment horizontal="center"/>
    </xf>
    <xf numFmtId="1" fontId="9" fillId="35" borderId="58" xfId="0" applyNumberFormat="1" applyFont="1" applyFill="1" applyBorder="1" applyAlignment="1">
      <alignment horizontal="right"/>
    </xf>
    <xf numFmtId="2" fontId="7" fillId="35" borderId="59" xfId="0" applyNumberFormat="1" applyFont="1" applyFill="1" applyBorder="1" applyAlignment="1">
      <alignment horizontal="right"/>
    </xf>
    <xf numFmtId="0" fontId="9" fillId="35" borderId="56" xfId="0" applyFont="1" applyFill="1" applyBorder="1" applyAlignment="1">
      <alignment horizontal="center"/>
    </xf>
    <xf numFmtId="1" fontId="7" fillId="35" borderId="60" xfId="0" applyNumberFormat="1" applyFont="1" applyFill="1" applyBorder="1" applyAlignment="1">
      <alignment horizontal="center"/>
    </xf>
    <xf numFmtId="2" fontId="7" fillId="0" borderId="61" xfId="0" applyNumberFormat="1" applyFont="1" applyFill="1" applyBorder="1" applyAlignment="1">
      <alignment horizontal="right"/>
    </xf>
    <xf numFmtId="1" fontId="9" fillId="35" borderId="56" xfId="0" applyNumberFormat="1" applyFont="1" applyFill="1" applyBorder="1" applyAlignment="1">
      <alignment horizontal="center"/>
    </xf>
    <xf numFmtId="2" fontId="7" fillId="0" borderId="62" xfId="0" applyNumberFormat="1" applyFont="1" applyFill="1" applyBorder="1" applyAlignment="1">
      <alignment horizontal="right"/>
    </xf>
    <xf numFmtId="1" fontId="9" fillId="0" borderId="56" xfId="0" applyNumberFormat="1" applyFont="1" applyFill="1" applyBorder="1" applyAlignment="1">
      <alignment horizontal="center"/>
    </xf>
    <xf numFmtId="2" fontId="9" fillId="0" borderId="62" xfId="0" applyNumberFormat="1" applyFont="1" applyFill="1" applyBorder="1" applyAlignment="1">
      <alignment horizontal="right"/>
    </xf>
    <xf numFmtId="188" fontId="9" fillId="0" borderId="56" xfId="0" applyNumberFormat="1" applyFont="1" applyBorder="1" applyAlignment="1">
      <alignment horizontal="right"/>
    </xf>
    <xf numFmtId="188" fontId="9" fillId="35" borderId="63" xfId="0" applyNumberFormat="1" applyFont="1" applyFill="1" applyBorder="1" applyAlignment="1">
      <alignment horizontal="right"/>
    </xf>
    <xf numFmtId="2" fontId="7" fillId="35" borderId="19" xfId="0" applyNumberFormat="1" applyFont="1" applyFill="1" applyBorder="1" applyAlignment="1">
      <alignment horizontal="right"/>
    </xf>
    <xf numFmtId="2" fontId="7" fillId="0" borderId="63" xfId="0" applyNumberFormat="1" applyFont="1" applyFill="1" applyBorder="1" applyAlignment="1">
      <alignment/>
    </xf>
    <xf numFmtId="1" fontId="9" fillId="35" borderId="32" xfId="0" applyNumberFormat="1" applyFont="1" applyFill="1" applyBorder="1" applyAlignment="1">
      <alignment horizontal="right"/>
    </xf>
    <xf numFmtId="2" fontId="7" fillId="35" borderId="12" xfId="0" applyNumberFormat="1" applyFont="1" applyFill="1" applyBorder="1" applyAlignment="1">
      <alignment horizontal="right"/>
    </xf>
    <xf numFmtId="0" fontId="9" fillId="35" borderId="11" xfId="0" applyFont="1" applyFill="1" applyBorder="1" applyAlignment="1">
      <alignment horizontal="center"/>
    </xf>
    <xf numFmtId="1" fontId="7" fillId="35" borderId="64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right"/>
    </xf>
    <xf numFmtId="1" fontId="9" fillId="35" borderId="11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right"/>
    </xf>
    <xf numFmtId="188" fontId="9" fillId="0" borderId="11" xfId="0" applyNumberFormat="1" applyFont="1" applyBorder="1" applyAlignment="1">
      <alignment horizontal="right"/>
    </xf>
    <xf numFmtId="188" fontId="9" fillId="35" borderId="34" xfId="0" applyNumberFormat="1" applyFont="1" applyFill="1" applyBorder="1" applyAlignment="1">
      <alignment horizontal="right"/>
    </xf>
    <xf numFmtId="2" fontId="7" fillId="35" borderId="34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/>
    </xf>
    <xf numFmtId="0" fontId="9" fillId="35" borderId="41" xfId="0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right"/>
    </xf>
    <xf numFmtId="2" fontId="7" fillId="0" borderId="66" xfId="0" applyNumberFormat="1" applyFont="1" applyFill="1" applyBorder="1" applyAlignment="1">
      <alignment horizontal="right"/>
    </xf>
    <xf numFmtId="2" fontId="9" fillId="0" borderId="66" xfId="0" applyNumberFormat="1" applyFont="1" applyFill="1" applyBorder="1" applyAlignment="1">
      <alignment horizontal="right"/>
    </xf>
    <xf numFmtId="2" fontId="7" fillId="0" borderId="47" xfId="0" applyNumberFormat="1" applyFont="1" applyFill="1" applyBorder="1" applyAlignment="1">
      <alignment/>
    </xf>
    <xf numFmtId="188" fontId="9" fillId="0" borderId="48" xfId="0" applyNumberFormat="1" applyFont="1" applyFill="1" applyBorder="1" applyAlignment="1">
      <alignment horizontal="right"/>
    </xf>
    <xf numFmtId="188" fontId="9" fillId="0" borderId="55" xfId="0" applyNumberFormat="1" applyFont="1" applyFill="1" applyBorder="1" applyAlignment="1">
      <alignment horizontal="right"/>
    </xf>
    <xf numFmtId="1" fontId="7" fillId="0" borderId="52" xfId="0" applyNumberFormat="1" applyFont="1" applyFill="1" applyBorder="1" applyAlignment="1">
      <alignment horizontal="center"/>
    </xf>
    <xf numFmtId="0" fontId="9" fillId="0" borderId="56" xfId="0" applyFont="1" applyFill="1" applyBorder="1" applyAlignment="1">
      <alignment/>
    </xf>
    <xf numFmtId="1" fontId="9" fillId="35" borderId="36" xfId="0" applyNumberFormat="1" applyFont="1" applyFill="1" applyBorder="1" applyAlignment="1">
      <alignment horizontal="right"/>
    </xf>
    <xf numFmtId="2" fontId="7" fillId="35" borderId="67" xfId="0" applyNumberFormat="1" applyFont="1" applyFill="1" applyBorder="1" applyAlignment="1">
      <alignment horizontal="right"/>
    </xf>
    <xf numFmtId="1" fontId="9" fillId="0" borderId="40" xfId="0" applyNumberFormat="1" applyFont="1" applyBorder="1" applyAlignment="1">
      <alignment horizontal="center"/>
    </xf>
    <xf numFmtId="2" fontId="7" fillId="0" borderId="67" xfId="0" applyNumberFormat="1" applyFont="1" applyFill="1" applyBorder="1" applyAlignment="1">
      <alignment horizontal="right"/>
    </xf>
    <xf numFmtId="2" fontId="7" fillId="35" borderId="39" xfId="0" applyNumberFormat="1" applyFont="1" applyFill="1" applyBorder="1" applyAlignment="1">
      <alignment horizontal="right"/>
    </xf>
    <xf numFmtId="2" fontId="7" fillId="35" borderId="65" xfId="0" applyNumberFormat="1" applyFont="1" applyFill="1" applyBorder="1" applyAlignment="1">
      <alignment horizontal="right"/>
    </xf>
    <xf numFmtId="1" fontId="9" fillId="0" borderId="68" xfId="0" applyNumberFormat="1" applyFont="1" applyBorder="1" applyAlignment="1">
      <alignment horizontal="center"/>
    </xf>
    <xf numFmtId="2" fontId="7" fillId="35" borderId="53" xfId="0" applyNumberFormat="1" applyFont="1" applyFill="1" applyBorder="1" applyAlignment="1">
      <alignment horizontal="right"/>
    </xf>
    <xf numFmtId="1" fontId="9" fillId="0" borderId="52" xfId="0" applyNumberFormat="1" applyFont="1" applyBorder="1" applyAlignment="1">
      <alignment horizontal="center"/>
    </xf>
    <xf numFmtId="1" fontId="10" fillId="34" borderId="69" xfId="0" applyNumberFormat="1" applyFont="1" applyFill="1" applyBorder="1" applyAlignment="1">
      <alignment horizontal="center"/>
    </xf>
    <xf numFmtId="1" fontId="9" fillId="35" borderId="70" xfId="0" applyNumberFormat="1" applyFont="1" applyFill="1" applyBorder="1" applyAlignment="1">
      <alignment horizontal="right"/>
    </xf>
    <xf numFmtId="2" fontId="7" fillId="35" borderId="71" xfId="0" applyNumberFormat="1" applyFont="1" applyFill="1" applyBorder="1" applyAlignment="1">
      <alignment horizontal="right"/>
    </xf>
    <xf numFmtId="0" fontId="9" fillId="35" borderId="72" xfId="0" applyFont="1" applyFill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2" fontId="7" fillId="0" borderId="71" xfId="0" applyNumberFormat="1" applyFont="1" applyFill="1" applyBorder="1" applyAlignment="1">
      <alignment horizontal="right"/>
    </xf>
    <xf numFmtId="1" fontId="9" fillId="35" borderId="72" xfId="0" applyNumberFormat="1" applyFont="1" applyFill="1" applyBorder="1" applyAlignment="1">
      <alignment horizontal="center"/>
    </xf>
    <xf numFmtId="2" fontId="7" fillId="0" borderId="73" xfId="0" applyNumberFormat="1" applyFont="1" applyFill="1" applyBorder="1" applyAlignment="1">
      <alignment horizontal="right"/>
    </xf>
    <xf numFmtId="1" fontId="9" fillId="0" borderId="72" xfId="0" applyNumberFormat="1" applyFont="1" applyFill="1" applyBorder="1" applyAlignment="1">
      <alignment horizontal="center"/>
    </xf>
    <xf numFmtId="2" fontId="9" fillId="0" borderId="73" xfId="0" applyNumberFormat="1" applyFont="1" applyFill="1" applyBorder="1" applyAlignment="1">
      <alignment horizontal="right"/>
    </xf>
    <xf numFmtId="2" fontId="7" fillId="0" borderId="74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" fontId="10" fillId="34" borderId="75" xfId="0" applyNumberFormat="1" applyFont="1" applyFill="1" applyBorder="1" applyAlignment="1">
      <alignment horizontal="center"/>
    </xf>
    <xf numFmtId="1" fontId="9" fillId="35" borderId="18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2" fontId="7" fillId="0" borderId="76" xfId="0" applyNumberFormat="1" applyFont="1" applyFill="1" applyBorder="1" applyAlignment="1">
      <alignment horizontal="right"/>
    </xf>
    <xf numFmtId="1" fontId="9" fillId="0" borderId="15" xfId="0" applyNumberFormat="1" applyFont="1" applyFill="1" applyBorder="1" applyAlignment="1">
      <alignment horizontal="center"/>
    </xf>
    <xf numFmtId="188" fontId="9" fillId="0" borderId="11" xfId="0" applyNumberFormat="1" applyFont="1" applyFill="1" applyBorder="1" applyAlignment="1">
      <alignment horizontal="right"/>
    </xf>
    <xf numFmtId="188" fontId="9" fillId="0" borderId="34" xfId="0" applyNumberFormat="1" applyFont="1" applyFill="1" applyBorder="1" applyAlignment="1">
      <alignment horizontal="right"/>
    </xf>
    <xf numFmtId="2" fontId="7" fillId="0" borderId="34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2" fontId="11" fillId="34" borderId="13" xfId="0" applyNumberFormat="1" applyFont="1" applyFill="1" applyBorder="1" applyAlignment="1">
      <alignment horizontal="right"/>
    </xf>
    <xf numFmtId="1" fontId="10" fillId="34" borderId="64" xfId="0" applyNumberFormat="1" applyFont="1" applyFill="1" applyBorder="1" applyAlignment="1">
      <alignment horizontal="center"/>
    </xf>
    <xf numFmtId="188" fontId="10" fillId="34" borderId="11" xfId="0" applyNumberFormat="1" applyFont="1" applyFill="1" applyBorder="1" applyAlignment="1">
      <alignment horizontal="right"/>
    </xf>
    <xf numFmtId="188" fontId="10" fillId="34" borderId="34" xfId="0" applyNumberFormat="1" applyFont="1" applyFill="1" applyBorder="1" applyAlignment="1">
      <alignment horizontal="right"/>
    </xf>
    <xf numFmtId="2" fontId="11" fillId="34" borderId="34" xfId="0" applyNumberFormat="1" applyFont="1" applyFill="1" applyBorder="1" applyAlignment="1">
      <alignment horizontal="right"/>
    </xf>
    <xf numFmtId="2" fontId="11" fillId="34" borderId="34" xfId="0" applyNumberFormat="1" applyFont="1" applyFill="1" applyBorder="1" applyAlignment="1">
      <alignment/>
    </xf>
    <xf numFmtId="2" fontId="7" fillId="35" borderId="13" xfId="0" applyNumberFormat="1" applyFont="1" applyFill="1" applyBorder="1" applyAlignment="1">
      <alignment horizontal="right"/>
    </xf>
    <xf numFmtId="1" fontId="9" fillId="0" borderId="64" xfId="0" applyNumberFormat="1" applyFont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right"/>
    </xf>
    <xf numFmtId="189" fontId="9" fillId="0" borderId="34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189" fontId="16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center"/>
    </xf>
    <xf numFmtId="189" fontId="16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89" fontId="14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189" fontId="16" fillId="0" borderId="0" xfId="0" applyNumberFormat="1" applyFont="1" applyFill="1" applyBorder="1" applyAlignment="1">
      <alignment/>
    </xf>
    <xf numFmtId="188" fontId="14" fillId="0" borderId="0" xfId="0" applyNumberFormat="1" applyFont="1" applyFill="1" applyBorder="1" applyAlignment="1">
      <alignment horizontal="right"/>
    </xf>
    <xf numFmtId="189" fontId="19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" fontId="17" fillId="0" borderId="0" xfId="0" applyNumberFormat="1" applyFont="1" applyFill="1" applyBorder="1" applyAlignment="1">
      <alignment horizontal="right"/>
    </xf>
    <xf numFmtId="189" fontId="18" fillId="0" borderId="0" xfId="0" applyNumberFormat="1" applyFont="1" applyFill="1" applyBorder="1" applyAlignment="1">
      <alignment horizontal="right"/>
    </xf>
    <xf numFmtId="189" fontId="18" fillId="0" borderId="0" xfId="0" applyNumberFormat="1" applyFont="1" applyFill="1" applyBorder="1" applyAlignment="1">
      <alignment horizontal="center"/>
    </xf>
    <xf numFmtId="189" fontId="17" fillId="0" borderId="0" xfId="0" applyNumberFormat="1" applyFont="1" applyFill="1" applyBorder="1" applyAlignment="1">
      <alignment horizontal="right"/>
    </xf>
    <xf numFmtId="189" fontId="18" fillId="0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89" fontId="20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89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189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Alignment="1">
      <alignment/>
    </xf>
    <xf numFmtId="15" fontId="18" fillId="0" borderId="0" xfId="0" applyNumberFormat="1" applyFont="1" applyAlignment="1">
      <alignment/>
    </xf>
    <xf numFmtId="0" fontId="0" fillId="0" borderId="0" xfId="0" applyFill="1" applyAlignment="1">
      <alignment/>
    </xf>
    <xf numFmtId="14" fontId="3" fillId="33" borderId="25" xfId="0" applyNumberFormat="1" applyFont="1" applyFill="1" applyBorder="1" applyAlignment="1">
      <alignment horizontal="center"/>
    </xf>
    <xf numFmtId="14" fontId="3" fillId="33" borderId="77" xfId="0" applyNumberFormat="1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0" fillId="0" borderId="45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Alignment="1">
      <alignment/>
    </xf>
    <xf numFmtId="1" fontId="10" fillId="34" borderId="17" xfId="0" applyNumberFormat="1" applyFont="1" applyFill="1" applyBorder="1" applyAlignment="1">
      <alignment horizontal="center"/>
    </xf>
    <xf numFmtId="0" fontId="9" fillId="0" borderId="48" xfId="0" applyFont="1" applyFill="1" applyBorder="1" applyAlignment="1">
      <alignment/>
    </xf>
    <xf numFmtId="2" fontId="26" fillId="0" borderId="37" xfId="0" applyNumberFormat="1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3" fillId="33" borderId="80" xfId="0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/>
    </xf>
    <xf numFmtId="2" fontId="11" fillId="34" borderId="77" xfId="0" applyNumberFormat="1" applyFont="1" applyFill="1" applyBorder="1" applyAlignment="1">
      <alignment horizontal="right"/>
    </xf>
    <xf numFmtId="1" fontId="9" fillId="35" borderId="26" xfId="0" applyNumberFormat="1" applyFont="1" applyFill="1" applyBorder="1" applyAlignment="1">
      <alignment horizontal="right"/>
    </xf>
    <xf numFmtId="2" fontId="7" fillId="35" borderId="37" xfId="0" applyNumberFormat="1" applyFont="1" applyFill="1" applyBorder="1" applyAlignment="1">
      <alignment horizontal="right"/>
    </xf>
    <xf numFmtId="1" fontId="9" fillId="35" borderId="45" xfId="0" applyNumberFormat="1" applyFont="1" applyFill="1" applyBorder="1" applyAlignment="1">
      <alignment horizontal="right"/>
    </xf>
    <xf numFmtId="1" fontId="9" fillId="35" borderId="78" xfId="0" applyNumberFormat="1" applyFont="1" applyFill="1" applyBorder="1" applyAlignment="1">
      <alignment horizontal="right"/>
    </xf>
    <xf numFmtId="1" fontId="9" fillId="35" borderId="82" xfId="0" applyNumberFormat="1" applyFont="1" applyFill="1" applyBorder="1" applyAlignment="1">
      <alignment horizontal="right"/>
    </xf>
    <xf numFmtId="1" fontId="9" fillId="35" borderId="83" xfId="0" applyNumberFormat="1" applyFont="1" applyFill="1" applyBorder="1" applyAlignment="1">
      <alignment horizontal="right"/>
    </xf>
    <xf numFmtId="2" fontId="7" fillId="0" borderId="22" xfId="0" applyNumberFormat="1" applyFont="1" applyFill="1" applyBorder="1" applyAlignment="1">
      <alignment horizontal="right"/>
    </xf>
    <xf numFmtId="1" fontId="10" fillId="34" borderId="83" xfId="0" applyNumberFormat="1" applyFont="1" applyFill="1" applyBorder="1" applyAlignment="1">
      <alignment horizontal="right"/>
    </xf>
    <xf numFmtId="2" fontId="7" fillId="35" borderId="81" xfId="0" applyNumberFormat="1" applyFont="1" applyFill="1" applyBorder="1" applyAlignment="1">
      <alignment horizontal="right"/>
    </xf>
    <xf numFmtId="2" fontId="10" fillId="34" borderId="29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2" fontId="7" fillId="34" borderId="34" xfId="0" applyNumberFormat="1" applyFont="1" applyFill="1" applyBorder="1" applyAlignment="1">
      <alignment horizontal="right"/>
    </xf>
    <xf numFmtId="1" fontId="9" fillId="34" borderId="32" xfId="0" applyNumberFormat="1" applyFont="1" applyFill="1" applyBorder="1" applyAlignment="1">
      <alignment horizontal="right"/>
    </xf>
    <xf numFmtId="2" fontId="7" fillId="34" borderId="13" xfId="0" applyNumberFormat="1" applyFont="1" applyFill="1" applyBorder="1" applyAlignment="1">
      <alignment horizontal="right"/>
    </xf>
    <xf numFmtId="2" fontId="26" fillId="34" borderId="37" xfId="0" applyNumberFormat="1" applyFont="1" applyFill="1" applyBorder="1" applyAlignment="1">
      <alignment/>
    </xf>
    <xf numFmtId="2" fontId="7" fillId="34" borderId="66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1" fontId="11" fillId="34" borderId="25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2" fontId="7" fillId="34" borderId="35" xfId="0" applyNumberFormat="1" applyFont="1" applyFill="1" applyBorder="1" applyAlignment="1">
      <alignment horizontal="right"/>
    </xf>
    <xf numFmtId="2" fontId="7" fillId="34" borderId="75" xfId="0" applyNumberFormat="1" applyFont="1" applyFill="1" applyBorder="1" applyAlignment="1">
      <alignment horizontal="right"/>
    </xf>
    <xf numFmtId="1" fontId="7" fillId="0" borderId="41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2" fontId="7" fillId="0" borderId="84" xfId="0" applyNumberFormat="1" applyFont="1" applyFill="1" applyBorder="1" applyAlignment="1">
      <alignment/>
    </xf>
    <xf numFmtId="2" fontId="7" fillId="34" borderId="49" xfId="0" applyNumberFormat="1" applyFont="1" applyFill="1" applyBorder="1" applyAlignment="1">
      <alignment horizontal="right"/>
    </xf>
    <xf numFmtId="0" fontId="9" fillId="35" borderId="78" xfId="0" applyFont="1" applyFill="1" applyBorder="1" applyAlignment="1">
      <alignment horizontal="center"/>
    </xf>
    <xf numFmtId="1" fontId="7" fillId="0" borderId="48" xfId="0" applyNumberFormat="1" applyFont="1" applyFill="1" applyBorder="1" applyAlignment="1">
      <alignment horizontal="center"/>
    </xf>
    <xf numFmtId="2" fontId="7" fillId="0" borderId="66" xfId="0" applyNumberFormat="1" applyFont="1" applyFill="1" applyBorder="1" applyAlignment="1">
      <alignment/>
    </xf>
    <xf numFmtId="2" fontId="7" fillId="34" borderId="57" xfId="0" applyNumberFormat="1" applyFont="1" applyFill="1" applyBorder="1" applyAlignment="1">
      <alignment horizontal="right"/>
    </xf>
    <xf numFmtId="0" fontId="9" fillId="35" borderId="82" xfId="0" applyFont="1" applyFill="1" applyBorder="1" applyAlignment="1">
      <alignment horizontal="center"/>
    </xf>
    <xf numFmtId="1" fontId="7" fillId="0" borderId="56" xfId="0" applyNumberFormat="1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/>
    </xf>
    <xf numFmtId="1" fontId="10" fillId="34" borderId="77" xfId="0" applyNumberFormat="1" applyFont="1" applyFill="1" applyBorder="1" applyAlignment="1">
      <alignment horizontal="center"/>
    </xf>
    <xf numFmtId="2" fontId="7" fillId="34" borderId="77" xfId="0" applyNumberFormat="1" applyFont="1" applyFill="1" applyBorder="1" applyAlignment="1">
      <alignment horizontal="right"/>
    </xf>
    <xf numFmtId="0" fontId="9" fillId="35" borderId="79" xfId="0" applyFont="1" applyFill="1" applyBorder="1" applyAlignment="1">
      <alignment horizontal="center"/>
    </xf>
    <xf numFmtId="1" fontId="7" fillId="35" borderId="27" xfId="0" applyNumberFormat="1" applyFont="1" applyFill="1" applyBorder="1" applyAlignment="1">
      <alignment horizontal="center"/>
    </xf>
    <xf numFmtId="2" fontId="7" fillId="34" borderId="42" xfId="0" applyNumberFormat="1" applyFont="1" applyFill="1" applyBorder="1" applyAlignment="1">
      <alignment horizontal="right"/>
    </xf>
    <xf numFmtId="0" fontId="9" fillId="0" borderId="78" xfId="0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1" fontId="7" fillId="0" borderId="72" xfId="0" applyNumberFormat="1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/>
    </xf>
    <xf numFmtId="2" fontId="7" fillId="34" borderId="69" xfId="0" applyNumberFormat="1" applyFont="1" applyFill="1" applyBorder="1" applyAlignment="1">
      <alignment horizontal="right"/>
    </xf>
    <xf numFmtId="0" fontId="9" fillId="0" borderId="85" xfId="0" applyFont="1" applyFill="1" applyBorder="1" applyAlignment="1">
      <alignment horizontal="center"/>
    </xf>
    <xf numFmtId="1" fontId="7" fillId="35" borderId="20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2" fontId="11" fillId="34" borderId="31" xfId="0" applyNumberFormat="1" applyFont="1" applyFill="1" applyBorder="1" applyAlignment="1">
      <alignment horizontal="right"/>
    </xf>
    <xf numFmtId="1" fontId="11" fillId="34" borderId="64" xfId="0" applyNumberFormat="1" applyFon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2" fontId="11" fillId="34" borderId="33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2" fontId="10" fillId="34" borderId="22" xfId="0" applyNumberFormat="1" applyFont="1" applyFill="1" applyBorder="1" applyAlignment="1">
      <alignment horizontal="right"/>
    </xf>
    <xf numFmtId="188" fontId="9" fillId="0" borderId="21" xfId="0" applyNumberFormat="1" applyFont="1" applyFill="1" applyBorder="1" applyAlignment="1">
      <alignment horizontal="right"/>
    </xf>
    <xf numFmtId="2" fontId="7" fillId="0" borderId="81" xfId="0" applyNumberFormat="1" applyFont="1" applyFill="1" applyBorder="1" applyAlignment="1">
      <alignment horizontal="right"/>
    </xf>
    <xf numFmtId="188" fontId="9" fillId="0" borderId="25" xfId="0" applyNumberFormat="1" applyFont="1" applyBorder="1" applyAlignment="1">
      <alignment horizontal="right"/>
    </xf>
    <xf numFmtId="2" fontId="7" fillId="0" borderId="86" xfId="0" applyNumberFormat="1" applyFont="1" applyFill="1" applyBorder="1" applyAlignment="1">
      <alignment/>
    </xf>
    <xf numFmtId="0" fontId="9" fillId="35" borderId="87" xfId="0" applyFont="1" applyFill="1" applyBorder="1" applyAlignment="1">
      <alignment/>
    </xf>
    <xf numFmtId="1" fontId="10" fillId="34" borderId="88" xfId="0" applyNumberFormat="1" applyFont="1" applyFill="1" applyBorder="1" applyAlignment="1">
      <alignment horizontal="center"/>
    </xf>
    <xf numFmtId="1" fontId="9" fillId="35" borderId="89" xfId="0" applyNumberFormat="1" applyFont="1" applyFill="1" applyBorder="1" applyAlignment="1">
      <alignment horizontal="right"/>
    </xf>
    <xf numFmtId="2" fontId="7" fillId="35" borderId="90" xfId="0" applyNumberFormat="1" applyFont="1" applyFill="1" applyBorder="1" applyAlignment="1">
      <alignment horizontal="right"/>
    </xf>
    <xf numFmtId="0" fontId="9" fillId="35" borderId="87" xfId="0" applyFont="1" applyFill="1" applyBorder="1" applyAlignment="1">
      <alignment horizontal="center"/>
    </xf>
    <xf numFmtId="1" fontId="7" fillId="35" borderId="91" xfId="0" applyNumberFormat="1" applyFont="1" applyFill="1" applyBorder="1" applyAlignment="1">
      <alignment horizontal="center"/>
    </xf>
    <xf numFmtId="2" fontId="7" fillId="0" borderId="92" xfId="0" applyNumberFormat="1" applyFont="1" applyFill="1" applyBorder="1" applyAlignment="1">
      <alignment horizontal="right"/>
    </xf>
    <xf numFmtId="1" fontId="9" fillId="35" borderId="87" xfId="0" applyNumberFormat="1" applyFont="1" applyFill="1" applyBorder="1" applyAlignment="1">
      <alignment horizontal="center"/>
    </xf>
    <xf numFmtId="2" fontId="7" fillId="0" borderId="86" xfId="0" applyNumberFormat="1" applyFont="1" applyFill="1" applyBorder="1" applyAlignment="1">
      <alignment horizontal="right"/>
    </xf>
    <xf numFmtId="1" fontId="9" fillId="0" borderId="87" xfId="0" applyNumberFormat="1" applyFont="1" applyFill="1" applyBorder="1" applyAlignment="1">
      <alignment horizontal="center"/>
    </xf>
    <xf numFmtId="2" fontId="9" fillId="0" borderId="86" xfId="0" applyNumberFormat="1" applyFont="1" applyFill="1" applyBorder="1" applyAlignment="1">
      <alignment horizontal="right"/>
    </xf>
    <xf numFmtId="188" fontId="9" fillId="0" borderId="87" xfId="0" applyNumberFormat="1" applyFont="1" applyBorder="1" applyAlignment="1">
      <alignment horizontal="right"/>
    </xf>
    <xf numFmtId="188" fontId="9" fillId="35" borderId="93" xfId="0" applyNumberFormat="1" applyFont="1" applyFill="1" applyBorder="1" applyAlignment="1">
      <alignment horizontal="right"/>
    </xf>
    <xf numFmtId="0" fontId="10" fillId="0" borderId="94" xfId="0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1" fontId="10" fillId="34" borderId="95" xfId="0" applyNumberFormat="1" applyFont="1" applyFill="1" applyBorder="1" applyAlignment="1">
      <alignment horizontal="right"/>
    </xf>
    <xf numFmtId="2" fontId="11" fillId="34" borderId="14" xfId="0" applyNumberFormat="1" applyFont="1" applyFill="1" applyBorder="1" applyAlignment="1">
      <alignment horizontal="right"/>
    </xf>
    <xf numFmtId="0" fontId="10" fillId="34" borderId="15" xfId="0" applyFont="1" applyFill="1" applyBorder="1" applyAlignment="1">
      <alignment horizontal="center"/>
    </xf>
    <xf numFmtId="1" fontId="11" fillId="34" borderId="68" xfId="0" applyNumberFormat="1" applyFont="1" applyFill="1" applyBorder="1" applyAlignment="1">
      <alignment horizontal="center"/>
    </xf>
    <xf numFmtId="2" fontId="11" fillId="34" borderId="30" xfId="0" applyNumberFormat="1" applyFont="1" applyFill="1" applyBorder="1" applyAlignment="1">
      <alignment horizontal="right"/>
    </xf>
    <xf numFmtId="1" fontId="10" fillId="34" borderId="15" xfId="0" applyNumberFormat="1" applyFont="1" applyFill="1" applyBorder="1" applyAlignment="1">
      <alignment horizontal="center"/>
    </xf>
    <xf numFmtId="1" fontId="10" fillId="34" borderId="16" xfId="0" applyNumberFormat="1" applyFont="1" applyFill="1" applyBorder="1" applyAlignment="1">
      <alignment horizontal="center"/>
    </xf>
    <xf numFmtId="2" fontId="11" fillId="34" borderId="22" xfId="0" applyNumberFormat="1" applyFont="1" applyFill="1" applyBorder="1" applyAlignment="1">
      <alignment horizontal="right"/>
    </xf>
    <xf numFmtId="188" fontId="10" fillId="34" borderId="15" xfId="0" applyNumberFormat="1" applyFont="1" applyFill="1" applyBorder="1" applyAlignment="1">
      <alignment horizontal="right"/>
    </xf>
    <xf numFmtId="188" fontId="10" fillId="34" borderId="19" xfId="0" applyNumberFormat="1" applyFont="1" applyFill="1" applyBorder="1" applyAlignment="1">
      <alignment horizontal="right"/>
    </xf>
    <xf numFmtId="2" fontId="11" fillId="34" borderId="19" xfId="0" applyNumberFormat="1" applyFont="1" applyFill="1" applyBorder="1" applyAlignment="1">
      <alignment horizontal="right"/>
    </xf>
    <xf numFmtId="0" fontId="10" fillId="34" borderId="16" xfId="0" applyFont="1" applyFill="1" applyBorder="1" applyAlignment="1">
      <alignment horizontal="center"/>
    </xf>
    <xf numFmtId="0" fontId="9" fillId="0" borderId="87" xfId="0" applyFont="1" applyFill="1" applyBorder="1" applyAlignment="1">
      <alignment/>
    </xf>
    <xf numFmtId="1" fontId="9" fillId="0" borderId="89" xfId="0" applyNumberFormat="1" applyFont="1" applyFill="1" applyBorder="1" applyAlignment="1">
      <alignment horizontal="right"/>
    </xf>
    <xf numFmtId="2" fontId="7" fillId="0" borderId="90" xfId="0" applyNumberFormat="1" applyFont="1" applyFill="1" applyBorder="1" applyAlignment="1">
      <alignment horizontal="right"/>
    </xf>
    <xf numFmtId="0" fontId="9" fillId="0" borderId="94" xfId="0" applyFont="1" applyFill="1" applyBorder="1" applyAlignment="1">
      <alignment horizontal="center"/>
    </xf>
    <xf numFmtId="188" fontId="9" fillId="0" borderId="87" xfId="0" applyNumberFormat="1" applyFont="1" applyFill="1" applyBorder="1" applyAlignment="1">
      <alignment horizontal="right"/>
    </xf>
    <xf numFmtId="188" fontId="9" fillId="0" borderId="93" xfId="0" applyNumberFormat="1" applyFont="1" applyFill="1" applyBorder="1" applyAlignment="1">
      <alignment horizontal="right"/>
    </xf>
    <xf numFmtId="2" fontId="7" fillId="0" borderId="93" xfId="0" applyNumberFormat="1" applyFont="1" applyFill="1" applyBorder="1" applyAlignment="1">
      <alignment horizontal="right"/>
    </xf>
    <xf numFmtId="0" fontId="9" fillId="35" borderId="15" xfId="0" applyFont="1" applyFill="1" applyBorder="1" applyAlignment="1">
      <alignment/>
    </xf>
    <xf numFmtId="0" fontId="9" fillId="35" borderId="15" xfId="0" applyFont="1" applyFill="1" applyBorder="1" applyAlignment="1">
      <alignment horizontal="center"/>
    </xf>
    <xf numFmtId="1" fontId="7" fillId="35" borderId="68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188" fontId="9" fillId="0" borderId="15" xfId="0" applyNumberFormat="1" applyFont="1" applyBorder="1" applyAlignment="1">
      <alignment horizontal="right"/>
    </xf>
    <xf numFmtId="188" fontId="9" fillId="35" borderId="19" xfId="0" applyNumberFormat="1" applyFont="1" applyFill="1" applyBorder="1" applyAlignment="1">
      <alignment horizontal="right"/>
    </xf>
    <xf numFmtId="0" fontId="10" fillId="0" borderId="96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2" fontId="7" fillId="35" borderId="93" xfId="0" applyNumberFormat="1" applyFont="1" applyFill="1" applyBorder="1" applyAlignment="1">
      <alignment horizontal="right"/>
    </xf>
    <xf numFmtId="0" fontId="9" fillId="35" borderId="97" xfId="0" applyFont="1" applyFill="1" applyBorder="1" applyAlignment="1">
      <alignment/>
    </xf>
    <xf numFmtId="1" fontId="10" fillId="34" borderId="98" xfId="0" applyNumberFormat="1" applyFont="1" applyFill="1" applyBorder="1" applyAlignment="1">
      <alignment horizontal="center"/>
    </xf>
    <xf numFmtId="1" fontId="9" fillId="35" borderId="99" xfId="0" applyNumberFormat="1" applyFont="1" applyFill="1" applyBorder="1" applyAlignment="1">
      <alignment horizontal="right"/>
    </xf>
    <xf numFmtId="2" fontId="7" fillId="35" borderId="100" xfId="0" applyNumberFormat="1" applyFont="1" applyFill="1" applyBorder="1" applyAlignment="1">
      <alignment horizontal="right"/>
    </xf>
    <xf numFmtId="0" fontId="9" fillId="35" borderId="97" xfId="0" applyFont="1" applyFill="1" applyBorder="1" applyAlignment="1">
      <alignment horizontal="center"/>
    </xf>
    <xf numFmtId="1" fontId="7" fillId="35" borderId="101" xfId="0" applyNumberFormat="1" applyFont="1" applyFill="1" applyBorder="1" applyAlignment="1">
      <alignment horizontal="center"/>
    </xf>
    <xf numFmtId="2" fontId="7" fillId="0" borderId="102" xfId="0" applyNumberFormat="1" applyFont="1" applyFill="1" applyBorder="1" applyAlignment="1">
      <alignment horizontal="right"/>
    </xf>
    <xf numFmtId="1" fontId="9" fillId="35" borderId="97" xfId="0" applyNumberFormat="1" applyFont="1" applyFill="1" applyBorder="1" applyAlignment="1">
      <alignment horizontal="center"/>
    </xf>
    <xf numFmtId="1" fontId="9" fillId="0" borderId="97" xfId="0" applyNumberFormat="1" applyFont="1" applyFill="1" applyBorder="1" applyAlignment="1">
      <alignment horizontal="center"/>
    </xf>
    <xf numFmtId="188" fontId="9" fillId="0" borderId="97" xfId="0" applyNumberFormat="1" applyFont="1" applyBorder="1" applyAlignment="1">
      <alignment horizontal="right"/>
    </xf>
    <xf numFmtId="188" fontId="9" fillId="35" borderId="103" xfId="0" applyNumberFormat="1" applyFont="1" applyFill="1" applyBorder="1" applyAlignment="1">
      <alignment horizontal="right"/>
    </xf>
    <xf numFmtId="0" fontId="10" fillId="0" borderId="104" xfId="0" applyFont="1" applyFill="1" applyBorder="1" applyAlignment="1">
      <alignment horizontal="center"/>
    </xf>
    <xf numFmtId="0" fontId="10" fillId="35" borderId="78" xfId="0" applyFont="1" applyFill="1" applyBorder="1" applyAlignment="1">
      <alignment horizontal="center"/>
    </xf>
    <xf numFmtId="0" fontId="9" fillId="36" borderId="56" xfId="0" applyFont="1" applyFill="1" applyBorder="1" applyAlignment="1">
      <alignment/>
    </xf>
    <xf numFmtId="1" fontId="10" fillId="36" borderId="57" xfId="0" applyNumberFormat="1" applyFont="1" applyFill="1" applyBorder="1" applyAlignment="1">
      <alignment horizontal="center"/>
    </xf>
    <xf numFmtId="1" fontId="9" fillId="36" borderId="58" xfId="0" applyNumberFormat="1" applyFont="1" applyFill="1" applyBorder="1" applyAlignment="1">
      <alignment horizontal="right"/>
    </xf>
    <xf numFmtId="2" fontId="7" fillId="36" borderId="59" xfId="0" applyNumberFormat="1" applyFont="1" applyFill="1" applyBorder="1" applyAlignment="1">
      <alignment horizontal="right"/>
    </xf>
    <xf numFmtId="0" fontId="9" fillId="36" borderId="56" xfId="0" applyFont="1" applyFill="1" applyBorder="1" applyAlignment="1">
      <alignment horizontal="center"/>
    </xf>
    <xf numFmtId="2" fontId="7" fillId="36" borderId="63" xfId="0" applyNumberFormat="1" applyFont="1" applyFill="1" applyBorder="1" applyAlignment="1">
      <alignment/>
    </xf>
    <xf numFmtId="0" fontId="9" fillId="36" borderId="41" xfId="0" applyFont="1" applyFill="1" applyBorder="1" applyAlignment="1">
      <alignment/>
    </xf>
    <xf numFmtId="1" fontId="10" fillId="36" borderId="42" xfId="0" applyNumberFormat="1" applyFont="1" applyFill="1" applyBorder="1" applyAlignment="1">
      <alignment horizontal="center"/>
    </xf>
    <xf numFmtId="2" fontId="7" fillId="36" borderId="47" xfId="0" applyNumberFormat="1" applyFont="1" applyFill="1" applyBorder="1" applyAlignment="1">
      <alignment horizontal="right"/>
    </xf>
    <xf numFmtId="0" fontId="9" fillId="36" borderId="15" xfId="0" applyFont="1" applyFill="1" applyBorder="1" applyAlignment="1">
      <alignment/>
    </xf>
    <xf numFmtId="1" fontId="10" fillId="36" borderId="75" xfId="0" applyNumberFormat="1" applyFont="1" applyFill="1" applyBorder="1" applyAlignment="1">
      <alignment horizontal="center"/>
    </xf>
    <xf numFmtId="2" fontId="7" fillId="36" borderId="30" xfId="0" applyNumberFormat="1" applyFont="1" applyFill="1" applyBorder="1" applyAlignment="1">
      <alignment/>
    </xf>
    <xf numFmtId="0" fontId="9" fillId="36" borderId="48" xfId="0" applyFont="1" applyFill="1" applyBorder="1" applyAlignment="1">
      <alignment/>
    </xf>
    <xf numFmtId="1" fontId="10" fillId="36" borderId="49" xfId="0" applyNumberFormat="1" applyFont="1" applyFill="1" applyBorder="1" applyAlignment="1">
      <alignment horizontal="center"/>
    </xf>
    <xf numFmtId="1" fontId="9" fillId="36" borderId="50" xfId="0" applyNumberFormat="1" applyFont="1" applyFill="1" applyBorder="1" applyAlignment="1">
      <alignment horizontal="right"/>
    </xf>
    <xf numFmtId="2" fontId="7" fillId="36" borderId="51" xfId="0" applyNumberFormat="1" applyFont="1" applyFill="1" applyBorder="1" applyAlignment="1">
      <alignment horizontal="right"/>
    </xf>
    <xf numFmtId="0" fontId="9" fillId="36" borderId="48" xfId="0" applyFont="1" applyFill="1" applyBorder="1" applyAlignment="1">
      <alignment horizontal="center"/>
    </xf>
    <xf numFmtId="1" fontId="7" fillId="36" borderId="52" xfId="0" applyNumberFormat="1" applyFont="1" applyFill="1" applyBorder="1" applyAlignment="1">
      <alignment horizontal="center"/>
    </xf>
    <xf numFmtId="1" fontId="9" fillId="36" borderId="48" xfId="0" applyNumberFormat="1" applyFont="1" applyFill="1" applyBorder="1" applyAlignment="1">
      <alignment horizontal="center"/>
    </xf>
    <xf numFmtId="188" fontId="9" fillId="36" borderId="48" xfId="0" applyNumberFormat="1" applyFont="1" applyFill="1" applyBorder="1" applyAlignment="1">
      <alignment horizontal="right"/>
    </xf>
    <xf numFmtId="188" fontId="9" fillId="36" borderId="55" xfId="0" applyNumberFormat="1" applyFont="1" applyFill="1" applyBorder="1" applyAlignment="1">
      <alignment horizontal="right"/>
    </xf>
    <xf numFmtId="2" fontId="7" fillId="36" borderId="55" xfId="0" applyNumberFormat="1" applyFont="1" applyFill="1" applyBorder="1" applyAlignment="1">
      <alignment/>
    </xf>
    <xf numFmtId="188" fontId="9" fillId="0" borderId="41" xfId="0" applyNumberFormat="1" applyFont="1" applyFill="1" applyBorder="1" applyAlignment="1">
      <alignment horizontal="right"/>
    </xf>
    <xf numFmtId="188" fontId="9" fillId="0" borderId="47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188" fontId="9" fillId="0" borderId="28" xfId="0" applyNumberFormat="1" applyFont="1" applyFill="1" applyBorder="1" applyAlignment="1">
      <alignment horizontal="right"/>
    </xf>
    <xf numFmtId="189" fontId="9" fillId="0" borderId="28" xfId="0" applyNumberFormat="1" applyFont="1" applyFill="1" applyBorder="1" applyAlignment="1">
      <alignment/>
    </xf>
    <xf numFmtId="2" fontId="26" fillId="0" borderId="105" xfId="0" applyNumberFormat="1" applyFont="1" applyFill="1" applyBorder="1" applyAlignment="1">
      <alignment/>
    </xf>
    <xf numFmtId="1" fontId="9" fillId="0" borderId="50" xfId="0" applyNumberFormat="1" applyFont="1" applyFill="1" applyBorder="1" applyAlignment="1">
      <alignment horizontal="right"/>
    </xf>
    <xf numFmtId="2" fontId="7" fillId="0" borderId="51" xfId="0" applyNumberFormat="1" applyFont="1" applyFill="1" applyBorder="1" applyAlignment="1">
      <alignment horizontal="right"/>
    </xf>
    <xf numFmtId="2" fontId="7" fillId="0" borderId="55" xfId="0" applyNumberFormat="1" applyFont="1" applyFill="1" applyBorder="1" applyAlignment="1">
      <alignment horizontal="right"/>
    </xf>
    <xf numFmtId="2" fontId="26" fillId="0" borderId="22" xfId="0" applyNumberFormat="1" applyFont="1" applyFill="1" applyBorder="1" applyAlignment="1">
      <alignment/>
    </xf>
    <xf numFmtId="1" fontId="14" fillId="0" borderId="51" xfId="0" applyNumberFormat="1" applyFont="1" applyFill="1" applyBorder="1" applyAlignment="1">
      <alignment horizontal="right"/>
    </xf>
    <xf numFmtId="1" fontId="14" fillId="0" borderId="59" xfId="0" applyNumberFormat="1" applyFont="1" applyFill="1" applyBorder="1" applyAlignment="1">
      <alignment horizontal="right"/>
    </xf>
    <xf numFmtId="1" fontId="17" fillId="0" borderId="59" xfId="0" applyNumberFormat="1" applyFont="1" applyFill="1" applyBorder="1" applyAlignment="1">
      <alignment horizontal="center"/>
    </xf>
    <xf numFmtId="1" fontId="14" fillId="34" borderId="12" xfId="0" applyNumberFormat="1" applyFont="1" applyFill="1" applyBorder="1" applyAlignment="1">
      <alignment horizontal="right"/>
    </xf>
    <xf numFmtId="189" fontId="16" fillId="0" borderId="52" xfId="0" applyNumberFormat="1" applyFont="1" applyFill="1" applyBorder="1" applyAlignment="1">
      <alignment horizontal="right"/>
    </xf>
    <xf numFmtId="189" fontId="16" fillId="0" borderId="60" xfId="0" applyNumberFormat="1" applyFont="1" applyFill="1" applyBorder="1" applyAlignment="1">
      <alignment horizontal="right"/>
    </xf>
    <xf numFmtId="189" fontId="16" fillId="0" borderId="52" xfId="0" applyNumberFormat="1" applyFont="1" applyFill="1" applyBorder="1" applyAlignment="1">
      <alignment horizontal="center"/>
    </xf>
    <xf numFmtId="189" fontId="16" fillId="0" borderId="60" xfId="0" applyNumberFormat="1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0" fillId="0" borderId="60" xfId="0" applyBorder="1" applyAlignment="1">
      <alignment/>
    </xf>
    <xf numFmtId="189" fontId="14" fillId="0" borderId="52" xfId="0" applyNumberFormat="1" applyFont="1" applyFill="1" applyBorder="1" applyAlignment="1">
      <alignment horizontal="right"/>
    </xf>
    <xf numFmtId="189" fontId="14" fillId="0" borderId="60" xfId="0" applyNumberFormat="1" applyFont="1" applyFill="1" applyBorder="1" applyAlignment="1">
      <alignment horizontal="right"/>
    </xf>
    <xf numFmtId="2" fontId="9" fillId="0" borderId="60" xfId="0" applyNumberFormat="1" applyFont="1" applyFill="1" applyBorder="1" applyAlignment="1">
      <alignment horizontal="right"/>
    </xf>
    <xf numFmtId="188" fontId="14" fillId="0" borderId="60" xfId="0" applyNumberFormat="1" applyFont="1" applyFill="1" applyBorder="1" applyAlignment="1">
      <alignment horizontal="right"/>
    </xf>
    <xf numFmtId="0" fontId="0" fillId="0" borderId="52" xfId="0" applyBorder="1" applyAlignment="1">
      <alignment/>
    </xf>
    <xf numFmtId="0" fontId="0" fillId="34" borderId="106" xfId="0" applyFill="1" applyBorder="1" applyAlignment="1">
      <alignment/>
    </xf>
    <xf numFmtId="0" fontId="10" fillId="0" borderId="25" xfId="0" applyFont="1" applyFill="1" applyBorder="1" applyAlignment="1">
      <alignment/>
    </xf>
    <xf numFmtId="1" fontId="9" fillId="35" borderId="95" xfId="0" applyNumberFormat="1" applyFont="1" applyFill="1" applyBorder="1" applyAlignment="1">
      <alignment horizontal="right"/>
    </xf>
    <xf numFmtId="2" fontId="7" fillId="35" borderId="80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2" fontId="7" fillId="0" borderId="80" xfId="0" applyNumberFormat="1" applyFont="1" applyFill="1" applyBorder="1" applyAlignment="1">
      <alignment horizontal="right"/>
    </xf>
    <xf numFmtId="188" fontId="9" fillId="0" borderId="16" xfId="0" applyNumberFormat="1" applyFont="1" applyBorder="1" applyAlignment="1">
      <alignment horizontal="right"/>
    </xf>
    <xf numFmtId="189" fontId="9" fillId="0" borderId="2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1" fontId="9" fillId="34" borderId="64" xfId="0" applyNumberFormat="1" applyFont="1" applyFill="1" applyBorder="1" applyAlignment="1">
      <alignment horizontal="center"/>
    </xf>
    <xf numFmtId="1" fontId="9" fillId="34" borderId="11" xfId="0" applyNumberFormat="1" applyFont="1" applyFill="1" applyBorder="1" applyAlignment="1">
      <alignment horizontal="center"/>
    </xf>
    <xf numFmtId="188" fontId="9" fillId="34" borderId="11" xfId="0" applyNumberFormat="1" applyFont="1" applyFill="1" applyBorder="1" applyAlignment="1">
      <alignment horizontal="right"/>
    </xf>
    <xf numFmtId="188" fontId="9" fillId="34" borderId="34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/>
    </xf>
    <xf numFmtId="189" fontId="9" fillId="34" borderId="34" xfId="0" applyNumberFormat="1" applyFont="1" applyFill="1" applyBorder="1" applyAlignment="1">
      <alignment/>
    </xf>
    <xf numFmtId="2" fontId="26" fillId="34" borderId="33" xfId="0" applyNumberFormat="1" applyFont="1" applyFill="1" applyBorder="1" applyAlignment="1">
      <alignment/>
    </xf>
    <xf numFmtId="1" fontId="10" fillId="34" borderId="12" xfId="0" applyNumberFormat="1" applyFon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right"/>
    </xf>
    <xf numFmtId="2" fontId="7" fillId="34" borderId="12" xfId="0" applyNumberFormat="1" applyFont="1" applyFill="1" applyBorder="1" applyAlignment="1">
      <alignment horizontal="right"/>
    </xf>
    <xf numFmtId="0" fontId="9" fillId="34" borderId="12" xfId="0" applyFon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center"/>
    </xf>
    <xf numFmtId="188" fontId="9" fillId="34" borderId="12" xfId="0" applyNumberFormat="1" applyFont="1" applyFill="1" applyBorder="1" applyAlignment="1">
      <alignment horizontal="right"/>
    </xf>
    <xf numFmtId="0" fontId="9" fillId="34" borderId="12" xfId="0" applyFont="1" applyFill="1" applyBorder="1" applyAlignment="1">
      <alignment/>
    </xf>
    <xf numFmtId="189" fontId="9" fillId="34" borderId="12" xfId="0" applyNumberFormat="1" applyFont="1" applyFill="1" applyBorder="1" applyAlignment="1">
      <alignment/>
    </xf>
    <xf numFmtId="2" fontId="26" fillId="34" borderId="13" xfId="0" applyNumberFormat="1" applyFont="1" applyFill="1" applyBorder="1" applyAlignment="1">
      <alignment/>
    </xf>
    <xf numFmtId="1" fontId="9" fillId="34" borderId="107" xfId="0" applyNumberFormat="1" applyFont="1" applyFill="1" applyBorder="1" applyAlignment="1">
      <alignment horizontal="center"/>
    </xf>
    <xf numFmtId="0" fontId="9" fillId="34" borderId="7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" fontId="9" fillId="34" borderId="18" xfId="0" applyNumberFormat="1" applyFont="1" applyFill="1" applyBorder="1" applyAlignment="1">
      <alignment horizontal="right"/>
    </xf>
    <xf numFmtId="2" fontId="7" fillId="34" borderId="76" xfId="0" applyNumberFormat="1" applyFont="1" applyFill="1" applyBorder="1" applyAlignment="1">
      <alignment horizontal="right"/>
    </xf>
    <xf numFmtId="2" fontId="11" fillId="34" borderId="76" xfId="0" applyNumberFormat="1" applyFont="1" applyFill="1" applyBorder="1" applyAlignment="1">
      <alignment horizontal="right"/>
    </xf>
    <xf numFmtId="2" fontId="11" fillId="34" borderId="19" xfId="0" applyNumberFormat="1" applyFont="1" applyFill="1" applyBorder="1" applyAlignment="1">
      <alignment/>
    </xf>
    <xf numFmtId="0" fontId="10" fillId="34" borderId="52" xfId="0" applyFont="1" applyFill="1" applyBorder="1" applyAlignment="1">
      <alignment horizontal="center"/>
    </xf>
    <xf numFmtId="1" fontId="10" fillId="34" borderId="106" xfId="0" applyNumberFormat="1" applyFont="1" applyFill="1" applyBorder="1" applyAlignment="1">
      <alignment horizontal="center"/>
    </xf>
    <xf numFmtId="1" fontId="10" fillId="0" borderId="68" xfId="0" applyNumberFormat="1" applyFont="1" applyFill="1" applyBorder="1" applyAlignment="1">
      <alignment horizontal="center"/>
    </xf>
    <xf numFmtId="0" fontId="11" fillId="34" borderId="106" xfId="0" applyFont="1" applyFill="1" applyBorder="1" applyAlignment="1">
      <alignment horizontal="center"/>
    </xf>
    <xf numFmtId="1" fontId="10" fillId="0" borderId="51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0" fillId="34" borderId="50" xfId="0" applyNumberFormat="1" applyFont="1" applyFill="1" applyBorder="1" applyAlignment="1">
      <alignment horizontal="center"/>
    </xf>
    <xf numFmtId="2" fontId="10" fillId="34" borderId="31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34" borderId="106" xfId="0" applyFont="1" applyFill="1" applyBorder="1" applyAlignment="1">
      <alignment horizontal="center"/>
    </xf>
    <xf numFmtId="2" fontId="7" fillId="34" borderId="86" xfId="0" applyNumberFormat="1" applyFont="1" applyFill="1" applyBorder="1" applyAlignment="1">
      <alignment horizontal="right"/>
    </xf>
    <xf numFmtId="2" fontId="10" fillId="0" borderId="22" xfId="0" applyNumberFormat="1" applyFont="1" applyFill="1" applyBorder="1" applyAlignment="1">
      <alignment horizontal="right"/>
    </xf>
    <xf numFmtId="2" fontId="7" fillId="34" borderId="93" xfId="0" applyNumberFormat="1" applyFont="1" applyFill="1" applyBorder="1" applyAlignment="1">
      <alignment horizontal="right"/>
    </xf>
    <xf numFmtId="2" fontId="26" fillId="34" borderId="30" xfId="0" applyNumberFormat="1" applyFont="1" applyFill="1" applyBorder="1" applyAlignment="1">
      <alignment/>
    </xf>
    <xf numFmtId="2" fontId="10" fillId="34" borderId="13" xfId="0" applyNumberFormat="1" applyFont="1" applyFill="1" applyBorder="1" applyAlignment="1">
      <alignment horizontal="right"/>
    </xf>
    <xf numFmtId="2" fontId="7" fillId="34" borderId="55" xfId="0" applyNumberFormat="1" applyFont="1" applyFill="1" applyBorder="1" applyAlignment="1">
      <alignment/>
    </xf>
    <xf numFmtId="2" fontId="7" fillId="34" borderId="86" xfId="0" applyNumberFormat="1" applyFont="1" applyFill="1" applyBorder="1" applyAlignment="1">
      <alignment/>
    </xf>
    <xf numFmtId="0" fontId="9" fillId="36" borderId="87" xfId="0" applyFont="1" applyFill="1" applyBorder="1" applyAlignment="1">
      <alignment/>
    </xf>
    <xf numFmtId="1" fontId="10" fillId="36" borderId="88" xfId="0" applyNumberFormat="1" applyFont="1" applyFill="1" applyBorder="1" applyAlignment="1">
      <alignment horizontal="center"/>
    </xf>
    <xf numFmtId="1" fontId="9" fillId="36" borderId="108" xfId="0" applyNumberFormat="1" applyFont="1" applyFill="1" applyBorder="1" applyAlignment="1">
      <alignment horizontal="right"/>
    </xf>
    <xf numFmtId="2" fontId="7" fillId="36" borderId="109" xfId="0" applyNumberFormat="1" applyFont="1" applyFill="1" applyBorder="1" applyAlignment="1">
      <alignment horizontal="right"/>
    </xf>
    <xf numFmtId="2" fontId="7" fillId="36" borderId="35" xfId="0" applyNumberFormat="1" applyFont="1" applyFill="1" applyBorder="1" applyAlignment="1">
      <alignment horizontal="right"/>
    </xf>
    <xf numFmtId="0" fontId="9" fillId="36" borderId="36" xfId="0" applyFont="1" applyFill="1" applyBorder="1" applyAlignment="1">
      <alignment horizontal="center"/>
    </xf>
    <xf numFmtId="1" fontId="7" fillId="36" borderId="39" xfId="0" applyNumberFormat="1" applyFont="1" applyFill="1" applyBorder="1" applyAlignment="1">
      <alignment horizontal="center"/>
    </xf>
    <xf numFmtId="2" fontId="7" fillId="36" borderId="37" xfId="0" applyNumberFormat="1" applyFont="1" applyFill="1" applyBorder="1" applyAlignment="1">
      <alignment horizontal="right"/>
    </xf>
    <xf numFmtId="1" fontId="9" fillId="36" borderId="38" xfId="0" applyNumberFormat="1" applyFont="1" applyFill="1" applyBorder="1" applyAlignment="1">
      <alignment horizontal="center"/>
    </xf>
    <xf numFmtId="1" fontId="7" fillId="36" borderId="38" xfId="0" applyNumberFormat="1" applyFont="1" applyFill="1" applyBorder="1" applyAlignment="1">
      <alignment horizontal="center"/>
    </xf>
    <xf numFmtId="2" fontId="9" fillId="36" borderId="37" xfId="0" applyNumberFormat="1" applyFont="1" applyFill="1" applyBorder="1" applyAlignment="1">
      <alignment horizontal="right"/>
    </xf>
    <xf numFmtId="0" fontId="9" fillId="36" borderId="38" xfId="0" applyFont="1" applyFill="1" applyBorder="1" applyAlignment="1">
      <alignment horizontal="center"/>
    </xf>
    <xf numFmtId="188" fontId="9" fillId="36" borderId="38" xfId="0" applyNumberFormat="1" applyFont="1" applyFill="1" applyBorder="1" applyAlignment="1">
      <alignment horizontal="right"/>
    </xf>
    <xf numFmtId="188" fontId="9" fillId="36" borderId="39" xfId="0" applyNumberFormat="1" applyFont="1" applyFill="1" applyBorder="1" applyAlignment="1">
      <alignment horizontal="right"/>
    </xf>
    <xf numFmtId="2" fontId="7" fillId="36" borderId="39" xfId="0" applyNumberFormat="1" applyFont="1" applyFill="1" applyBorder="1" applyAlignment="1">
      <alignment horizontal="right"/>
    </xf>
    <xf numFmtId="2" fontId="7" fillId="36" borderId="40" xfId="0" applyNumberFormat="1" applyFont="1" applyFill="1" applyBorder="1" applyAlignment="1">
      <alignment/>
    </xf>
    <xf numFmtId="2" fontId="7" fillId="36" borderId="37" xfId="0" applyNumberFormat="1" applyFont="1" applyFill="1" applyBorder="1" applyAlignment="1">
      <alignment/>
    </xf>
    <xf numFmtId="1" fontId="9" fillId="36" borderId="32" xfId="0" applyNumberFormat="1" applyFont="1" applyFill="1" applyBorder="1" applyAlignment="1">
      <alignment horizontal="right"/>
    </xf>
    <xf numFmtId="2" fontId="7" fillId="36" borderId="12" xfId="0" applyNumberFormat="1" applyFont="1" applyFill="1" applyBorder="1" applyAlignment="1">
      <alignment horizontal="right"/>
    </xf>
    <xf numFmtId="2" fontId="7" fillId="36" borderId="31" xfId="0" applyNumberFormat="1" applyFont="1" applyFill="1" applyBorder="1" applyAlignment="1">
      <alignment horizontal="right"/>
    </xf>
    <xf numFmtId="0" fontId="9" fillId="36" borderId="83" xfId="0" applyFont="1" applyFill="1" applyBorder="1" applyAlignment="1">
      <alignment horizontal="center"/>
    </xf>
    <xf numFmtId="1" fontId="7" fillId="36" borderId="64" xfId="0" applyNumberFormat="1" applyFont="1" applyFill="1" applyBorder="1" applyAlignment="1">
      <alignment horizontal="center"/>
    </xf>
    <xf numFmtId="2" fontId="7" fillId="36" borderId="33" xfId="0" applyNumberFormat="1" applyFont="1" applyFill="1" applyBorder="1" applyAlignment="1">
      <alignment horizontal="right"/>
    </xf>
    <xf numFmtId="1" fontId="9" fillId="36" borderId="11" xfId="0" applyNumberFormat="1" applyFont="1" applyFill="1" applyBorder="1" applyAlignment="1">
      <alignment horizontal="center"/>
    </xf>
    <xf numFmtId="1" fontId="7" fillId="36" borderId="11" xfId="0" applyNumberFormat="1" applyFont="1" applyFill="1" applyBorder="1" applyAlignment="1">
      <alignment horizontal="center"/>
    </xf>
    <xf numFmtId="2" fontId="9" fillId="36" borderId="33" xfId="0" applyNumberFormat="1" applyFont="1" applyFill="1" applyBorder="1" applyAlignment="1">
      <alignment horizontal="right"/>
    </xf>
    <xf numFmtId="0" fontId="9" fillId="36" borderId="11" xfId="0" applyFont="1" applyFill="1" applyBorder="1" applyAlignment="1">
      <alignment horizontal="center"/>
    </xf>
    <xf numFmtId="188" fontId="9" fillId="36" borderId="11" xfId="0" applyNumberFormat="1" applyFont="1" applyFill="1" applyBorder="1" applyAlignment="1">
      <alignment horizontal="right"/>
    </xf>
    <xf numFmtId="188" fontId="9" fillId="36" borderId="34" xfId="0" applyNumberFormat="1" applyFont="1" applyFill="1" applyBorder="1" applyAlignment="1">
      <alignment horizontal="right"/>
    </xf>
    <xf numFmtId="2" fontId="7" fillId="36" borderId="34" xfId="0" applyNumberFormat="1" applyFont="1" applyFill="1" applyBorder="1" applyAlignment="1">
      <alignment horizontal="right"/>
    </xf>
    <xf numFmtId="2" fontId="7" fillId="36" borderId="34" xfId="0" applyNumberFormat="1" applyFont="1" applyFill="1" applyBorder="1" applyAlignment="1">
      <alignment/>
    </xf>
    <xf numFmtId="2" fontId="7" fillId="36" borderId="33" xfId="0" applyNumberFormat="1" applyFont="1" applyFill="1" applyBorder="1" applyAlignment="1">
      <alignment/>
    </xf>
    <xf numFmtId="2" fontId="7" fillId="36" borderId="49" xfId="0" applyNumberFormat="1" applyFont="1" applyFill="1" applyBorder="1" applyAlignment="1">
      <alignment horizontal="right"/>
    </xf>
    <xf numFmtId="0" fontId="9" fillId="36" borderId="78" xfId="0" applyFont="1" applyFill="1" applyBorder="1" applyAlignment="1">
      <alignment horizontal="center"/>
    </xf>
    <xf numFmtId="2" fontId="7" fillId="36" borderId="54" xfId="0" applyNumberFormat="1" applyFont="1" applyFill="1" applyBorder="1" applyAlignment="1">
      <alignment horizontal="right"/>
    </xf>
    <xf numFmtId="1" fontId="7" fillId="36" borderId="48" xfId="0" applyNumberFormat="1" applyFont="1" applyFill="1" applyBorder="1" applyAlignment="1">
      <alignment horizontal="center"/>
    </xf>
    <xf numFmtId="2" fontId="9" fillId="36" borderId="54" xfId="0" applyNumberFormat="1" applyFont="1" applyFill="1" applyBorder="1" applyAlignment="1">
      <alignment horizontal="right"/>
    </xf>
    <xf numFmtId="2" fontId="7" fillId="36" borderId="66" xfId="0" applyNumberFormat="1" applyFont="1" applyFill="1" applyBorder="1" applyAlignment="1">
      <alignment/>
    </xf>
    <xf numFmtId="2" fontId="7" fillId="36" borderId="57" xfId="0" applyNumberFormat="1" applyFont="1" applyFill="1" applyBorder="1" applyAlignment="1">
      <alignment horizontal="right"/>
    </xf>
    <xf numFmtId="0" fontId="9" fillId="36" borderId="110" xfId="0" applyFont="1" applyFill="1" applyBorder="1" applyAlignment="1">
      <alignment horizontal="center"/>
    </xf>
    <xf numFmtId="1" fontId="7" fillId="36" borderId="111" xfId="0" applyNumberFormat="1" applyFont="1" applyFill="1" applyBorder="1" applyAlignment="1">
      <alignment horizontal="center"/>
    </xf>
    <xf numFmtId="2" fontId="7" fillId="36" borderId="73" xfId="0" applyNumberFormat="1" applyFont="1" applyFill="1" applyBorder="1" applyAlignment="1">
      <alignment horizontal="right"/>
    </xf>
    <xf numFmtId="1" fontId="9" fillId="36" borderId="72" xfId="0" applyNumberFormat="1" applyFont="1" applyFill="1" applyBorder="1" applyAlignment="1">
      <alignment horizontal="center"/>
    </xf>
    <xf numFmtId="1" fontId="7" fillId="36" borderId="56" xfId="0" applyNumberFormat="1" applyFont="1" applyFill="1" applyBorder="1" applyAlignment="1">
      <alignment horizontal="center"/>
    </xf>
    <xf numFmtId="2" fontId="9" fillId="36" borderId="62" xfId="0" applyNumberFormat="1" applyFont="1" applyFill="1" applyBorder="1" applyAlignment="1">
      <alignment horizontal="right"/>
    </xf>
    <xf numFmtId="2" fontId="7" fillId="36" borderId="62" xfId="0" applyNumberFormat="1" applyFont="1" applyFill="1" applyBorder="1" applyAlignment="1">
      <alignment horizontal="right"/>
    </xf>
    <xf numFmtId="188" fontId="9" fillId="36" borderId="72" xfId="0" applyNumberFormat="1" applyFont="1" applyFill="1" applyBorder="1" applyAlignment="1">
      <alignment horizontal="right"/>
    </xf>
    <xf numFmtId="188" fontId="9" fillId="36" borderId="74" xfId="0" applyNumberFormat="1" applyFont="1" applyFill="1" applyBorder="1" applyAlignment="1">
      <alignment horizontal="right"/>
    </xf>
    <xf numFmtId="2" fontId="7" fillId="36" borderId="74" xfId="0" applyNumberFormat="1" applyFont="1" applyFill="1" applyBorder="1" applyAlignment="1">
      <alignment horizontal="right"/>
    </xf>
    <xf numFmtId="1" fontId="14" fillId="0" borderId="31" xfId="0" applyNumberFormat="1" applyFont="1" applyFill="1" applyBorder="1" applyAlignment="1">
      <alignment horizontal="right"/>
    </xf>
    <xf numFmtId="0" fontId="10" fillId="34" borderId="55" xfId="0" applyFont="1" applyFill="1" applyBorder="1" applyAlignment="1">
      <alignment horizontal="center"/>
    </xf>
    <xf numFmtId="1" fontId="17" fillId="0" borderId="31" xfId="0" applyNumberFormat="1" applyFont="1" applyFill="1" applyBorder="1" applyAlignment="1">
      <alignment horizontal="right"/>
    </xf>
    <xf numFmtId="1" fontId="14" fillId="34" borderId="31" xfId="0" applyNumberFormat="1" applyFont="1" applyFill="1" applyBorder="1" applyAlignment="1">
      <alignment horizontal="right"/>
    </xf>
    <xf numFmtId="2" fontId="26" fillId="34" borderId="22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34" borderId="31" xfId="0" applyFill="1" applyBorder="1" applyAlignment="1">
      <alignment/>
    </xf>
    <xf numFmtId="1" fontId="10" fillId="0" borderId="32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1" fontId="10" fillId="0" borderId="64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2" fontId="11" fillId="0" borderId="33" xfId="0" applyNumberFormat="1" applyFont="1" applyFill="1" applyBorder="1" applyAlignment="1">
      <alignment horizontal="right"/>
    </xf>
    <xf numFmtId="188" fontId="10" fillId="0" borderId="11" xfId="0" applyNumberFormat="1" applyFont="1" applyFill="1" applyBorder="1" applyAlignment="1">
      <alignment horizontal="right"/>
    </xf>
    <xf numFmtId="188" fontId="10" fillId="0" borderId="34" xfId="0" applyNumberFormat="1" applyFont="1" applyFill="1" applyBorder="1" applyAlignment="1">
      <alignment horizontal="right"/>
    </xf>
    <xf numFmtId="2" fontId="11" fillId="0" borderId="34" xfId="0" applyNumberFormat="1" applyFont="1" applyFill="1" applyBorder="1" applyAlignment="1">
      <alignment horizontal="right"/>
    </xf>
    <xf numFmtId="2" fontId="11" fillId="0" borderId="34" xfId="0" applyNumberFormat="1" applyFont="1" applyFill="1" applyBorder="1" applyAlignment="1">
      <alignment/>
    </xf>
    <xf numFmtId="0" fontId="9" fillId="34" borderId="56" xfId="0" applyFont="1" applyFill="1" applyBorder="1" applyAlignment="1">
      <alignment/>
    </xf>
    <xf numFmtId="1" fontId="9" fillId="34" borderId="50" xfId="0" applyNumberFormat="1" applyFont="1" applyFill="1" applyBorder="1" applyAlignment="1">
      <alignment horizontal="right"/>
    </xf>
    <xf numFmtId="2" fontId="7" fillId="34" borderId="51" xfId="0" applyNumberFormat="1" applyFont="1" applyFill="1" applyBorder="1" applyAlignment="1">
      <alignment horizontal="right"/>
    </xf>
    <xf numFmtId="0" fontId="9" fillId="34" borderId="48" xfId="0" applyFont="1" applyFill="1" applyBorder="1" applyAlignment="1">
      <alignment horizontal="center"/>
    </xf>
    <xf numFmtId="1" fontId="7" fillId="34" borderId="52" xfId="0" applyNumberFormat="1" applyFont="1" applyFill="1" applyBorder="1" applyAlignment="1">
      <alignment horizontal="center"/>
    </xf>
    <xf numFmtId="2" fontId="7" fillId="34" borderId="53" xfId="0" applyNumberFormat="1" applyFont="1" applyFill="1" applyBorder="1" applyAlignment="1">
      <alignment horizontal="right"/>
    </xf>
    <xf numFmtId="1" fontId="9" fillId="34" borderId="48" xfId="0" applyNumberFormat="1" applyFont="1" applyFill="1" applyBorder="1" applyAlignment="1">
      <alignment horizontal="center"/>
    </xf>
    <xf numFmtId="2" fontId="7" fillId="34" borderId="54" xfId="0" applyNumberFormat="1" applyFont="1" applyFill="1" applyBorder="1" applyAlignment="1">
      <alignment horizontal="right"/>
    </xf>
    <xf numFmtId="188" fontId="9" fillId="34" borderId="48" xfId="0" applyNumberFormat="1" applyFont="1" applyFill="1" applyBorder="1" applyAlignment="1">
      <alignment horizontal="right"/>
    </xf>
    <xf numFmtId="188" fontId="9" fillId="34" borderId="55" xfId="0" applyNumberFormat="1" applyFont="1" applyFill="1" applyBorder="1" applyAlignment="1">
      <alignment horizontal="right"/>
    </xf>
    <xf numFmtId="2" fontId="7" fillId="34" borderId="47" xfId="0" applyNumberFormat="1" applyFont="1" applyFill="1" applyBorder="1" applyAlignment="1">
      <alignment horizontal="right"/>
    </xf>
    <xf numFmtId="0" fontId="10" fillId="34" borderId="78" xfId="0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9" fillId="34" borderId="48" xfId="0" applyFont="1" applyFill="1" applyBorder="1" applyAlignment="1">
      <alignment/>
    </xf>
    <xf numFmtId="1" fontId="9" fillId="34" borderId="58" xfId="0" applyNumberFormat="1" applyFont="1" applyFill="1" applyBorder="1" applyAlignment="1">
      <alignment horizontal="right"/>
    </xf>
    <xf numFmtId="2" fontId="7" fillId="34" borderId="59" xfId="0" applyNumberFormat="1" applyFont="1" applyFill="1" applyBorder="1" applyAlignment="1">
      <alignment horizontal="right"/>
    </xf>
    <xf numFmtId="0" fontId="9" fillId="34" borderId="56" xfId="0" applyFont="1" applyFill="1" applyBorder="1" applyAlignment="1">
      <alignment horizontal="center"/>
    </xf>
    <xf numFmtId="1" fontId="7" fillId="34" borderId="68" xfId="0" applyNumberFormat="1" applyFont="1" applyFill="1" applyBorder="1" applyAlignment="1">
      <alignment horizontal="center"/>
    </xf>
    <xf numFmtId="2" fontId="7" fillId="34" borderId="61" xfId="0" applyNumberFormat="1" applyFont="1" applyFill="1" applyBorder="1" applyAlignment="1">
      <alignment horizontal="right"/>
    </xf>
    <xf numFmtId="1" fontId="9" fillId="34" borderId="56" xfId="0" applyNumberFormat="1" applyFont="1" applyFill="1" applyBorder="1" applyAlignment="1">
      <alignment horizontal="center"/>
    </xf>
    <xf numFmtId="2" fontId="7" fillId="34" borderId="62" xfId="0" applyNumberFormat="1" applyFont="1" applyFill="1" applyBorder="1" applyAlignment="1">
      <alignment horizontal="right"/>
    </xf>
    <xf numFmtId="188" fontId="9" fillId="34" borderId="72" xfId="0" applyNumberFormat="1" applyFont="1" applyFill="1" applyBorder="1" applyAlignment="1">
      <alignment horizontal="right"/>
    </xf>
    <xf numFmtId="188" fontId="9" fillId="34" borderId="74" xfId="0" applyNumberFormat="1" applyFont="1" applyFill="1" applyBorder="1" applyAlignment="1">
      <alignment horizontal="right"/>
    </xf>
    <xf numFmtId="2" fontId="7" fillId="34" borderId="74" xfId="0" applyNumberFormat="1" applyFont="1" applyFill="1" applyBorder="1" applyAlignment="1">
      <alignment horizontal="right"/>
    </xf>
    <xf numFmtId="2" fontId="7" fillId="34" borderId="63" xfId="0" applyNumberFormat="1" applyFont="1" applyFill="1" applyBorder="1" applyAlignment="1">
      <alignment/>
    </xf>
    <xf numFmtId="2" fontId="7" fillId="34" borderId="33" xfId="0" applyNumberFormat="1" applyFont="1" applyFill="1" applyBorder="1" applyAlignment="1">
      <alignment horizontal="right"/>
    </xf>
    <xf numFmtId="0" fontId="10" fillId="34" borderId="60" xfId="0" applyFont="1" applyFill="1" applyBorder="1" applyAlignment="1">
      <alignment horizontal="center"/>
    </xf>
    <xf numFmtId="2" fontId="7" fillId="0" borderId="63" xfId="0" applyNumberFormat="1" applyFont="1" applyFill="1" applyBorder="1" applyAlignment="1">
      <alignment horizontal="right"/>
    </xf>
    <xf numFmtId="0" fontId="10" fillId="34" borderId="64" xfId="0" applyFont="1" applyFill="1" applyBorder="1" applyAlignment="1">
      <alignment horizontal="center"/>
    </xf>
    <xf numFmtId="189" fontId="16" fillId="34" borderId="64" xfId="0" applyNumberFormat="1" applyFont="1" applyFill="1" applyBorder="1" applyAlignment="1">
      <alignment horizontal="right"/>
    </xf>
    <xf numFmtId="0" fontId="11" fillId="34" borderId="64" xfId="0" applyFont="1" applyFill="1" applyBorder="1" applyAlignment="1">
      <alignment horizontal="center"/>
    </xf>
    <xf numFmtId="1" fontId="10" fillId="34" borderId="32" xfId="0" applyNumberFormat="1" applyFont="1" applyFill="1" applyBorder="1" applyAlignment="1">
      <alignment horizontal="center"/>
    </xf>
    <xf numFmtId="0" fontId="10" fillId="34" borderId="64" xfId="0" applyFont="1" applyFill="1" applyBorder="1" applyAlignment="1">
      <alignment horizontal="center"/>
    </xf>
    <xf numFmtId="0" fontId="0" fillId="34" borderId="64" xfId="0" applyFill="1" applyBorder="1" applyAlignment="1">
      <alignment/>
    </xf>
    <xf numFmtId="0" fontId="0" fillId="34" borderId="33" xfId="0" applyFill="1" applyBorder="1" applyAlignment="1">
      <alignment/>
    </xf>
    <xf numFmtId="2" fontId="7" fillId="0" borderId="62" xfId="0" applyNumberFormat="1" applyFont="1" applyFill="1" applyBorder="1" applyAlignment="1">
      <alignment/>
    </xf>
    <xf numFmtId="2" fontId="10" fillId="0" borderId="30" xfId="0" applyNumberFormat="1" applyFont="1" applyFill="1" applyBorder="1" applyAlignment="1">
      <alignment horizontal="right"/>
    </xf>
    <xf numFmtId="2" fontId="7" fillId="0" borderId="105" xfId="0" applyNumberFormat="1" applyFont="1" applyFill="1" applyBorder="1" applyAlignment="1">
      <alignment horizontal="right"/>
    </xf>
    <xf numFmtId="2" fontId="7" fillId="0" borderId="103" xfId="0" applyNumberFormat="1" applyFont="1" applyFill="1" applyBorder="1" applyAlignment="1">
      <alignment horizontal="right"/>
    </xf>
    <xf numFmtId="2" fontId="7" fillId="0" borderId="105" xfId="0" applyNumberFormat="1" applyFont="1" applyFill="1" applyBorder="1" applyAlignment="1">
      <alignment/>
    </xf>
    <xf numFmtId="0" fontId="9" fillId="37" borderId="11" xfId="0" applyFont="1" applyFill="1" applyBorder="1" applyAlignment="1">
      <alignment/>
    </xf>
    <xf numFmtId="1" fontId="10" fillId="37" borderId="31" xfId="0" applyNumberFormat="1" applyFont="1" applyFill="1" applyBorder="1" applyAlignment="1">
      <alignment horizontal="center"/>
    </xf>
    <xf numFmtId="1" fontId="9" fillId="37" borderId="32" xfId="0" applyNumberFormat="1" applyFont="1" applyFill="1" applyBorder="1" applyAlignment="1">
      <alignment horizontal="right"/>
    </xf>
    <xf numFmtId="2" fontId="7" fillId="37" borderId="12" xfId="0" applyNumberFormat="1" applyFont="1" applyFill="1" applyBorder="1" applyAlignment="1">
      <alignment horizontal="right"/>
    </xf>
    <xf numFmtId="0" fontId="9" fillId="37" borderId="11" xfId="0" applyFont="1" applyFill="1" applyBorder="1" applyAlignment="1">
      <alignment horizontal="center"/>
    </xf>
    <xf numFmtId="1" fontId="7" fillId="37" borderId="64" xfId="0" applyNumberFormat="1" applyFont="1" applyFill="1" applyBorder="1" applyAlignment="1">
      <alignment horizontal="center"/>
    </xf>
    <xf numFmtId="2" fontId="7" fillId="37" borderId="13" xfId="0" applyNumberFormat="1" applyFont="1" applyFill="1" applyBorder="1" applyAlignment="1">
      <alignment horizontal="right"/>
    </xf>
    <xf numFmtId="1" fontId="9" fillId="37" borderId="11" xfId="0" applyNumberFormat="1" applyFont="1" applyFill="1" applyBorder="1" applyAlignment="1">
      <alignment horizontal="center"/>
    </xf>
    <xf numFmtId="2" fontId="7" fillId="37" borderId="33" xfId="0" applyNumberFormat="1" applyFont="1" applyFill="1" applyBorder="1" applyAlignment="1">
      <alignment horizontal="right"/>
    </xf>
    <xf numFmtId="2" fontId="10" fillId="37" borderId="33" xfId="0" applyNumberFormat="1" applyFont="1" applyFill="1" applyBorder="1" applyAlignment="1">
      <alignment horizontal="right"/>
    </xf>
    <xf numFmtId="188" fontId="9" fillId="37" borderId="11" xfId="0" applyNumberFormat="1" applyFont="1" applyFill="1" applyBorder="1" applyAlignment="1">
      <alignment horizontal="right"/>
    </xf>
    <xf numFmtId="188" fontId="9" fillId="37" borderId="34" xfId="0" applyNumberFormat="1" applyFont="1" applyFill="1" applyBorder="1" applyAlignment="1">
      <alignment horizontal="right"/>
    </xf>
    <xf numFmtId="2" fontId="7" fillId="37" borderId="34" xfId="0" applyNumberFormat="1" applyFont="1" applyFill="1" applyBorder="1" applyAlignment="1">
      <alignment horizontal="right"/>
    </xf>
    <xf numFmtId="0" fontId="10" fillId="37" borderId="83" xfId="0" applyFont="1" applyFill="1" applyBorder="1" applyAlignment="1">
      <alignment horizontal="center"/>
    </xf>
    <xf numFmtId="2" fontId="7" fillId="37" borderId="34" xfId="0" applyNumberFormat="1" applyFont="1" applyFill="1" applyBorder="1" applyAlignment="1">
      <alignment/>
    </xf>
    <xf numFmtId="2" fontId="7" fillId="37" borderId="33" xfId="0" applyNumberFormat="1" applyFont="1" applyFill="1" applyBorder="1" applyAlignment="1">
      <alignment/>
    </xf>
    <xf numFmtId="0" fontId="9" fillId="37" borderId="41" xfId="0" applyFont="1" applyFill="1" applyBorder="1" applyAlignment="1">
      <alignment/>
    </xf>
    <xf numFmtId="1" fontId="10" fillId="37" borderId="42" xfId="0" applyNumberFormat="1" applyFont="1" applyFill="1" applyBorder="1" applyAlignment="1">
      <alignment horizontal="center"/>
    </xf>
    <xf numFmtId="1" fontId="9" fillId="37" borderId="43" xfId="0" applyNumberFormat="1" applyFont="1" applyFill="1" applyBorder="1" applyAlignment="1">
      <alignment horizontal="right"/>
    </xf>
    <xf numFmtId="2" fontId="7" fillId="37" borderId="44" xfId="0" applyNumberFormat="1" applyFont="1" applyFill="1" applyBorder="1" applyAlignment="1">
      <alignment horizontal="right"/>
    </xf>
    <xf numFmtId="0" fontId="9" fillId="37" borderId="41" xfId="0" applyFont="1" applyFill="1" applyBorder="1" applyAlignment="1">
      <alignment horizontal="center"/>
    </xf>
    <xf numFmtId="1" fontId="7" fillId="37" borderId="46" xfId="0" applyNumberFormat="1" applyFont="1" applyFill="1" applyBorder="1" applyAlignment="1">
      <alignment horizontal="center"/>
    </xf>
    <xf numFmtId="2" fontId="7" fillId="37" borderId="65" xfId="0" applyNumberFormat="1" applyFont="1" applyFill="1" applyBorder="1" applyAlignment="1">
      <alignment horizontal="right"/>
    </xf>
    <xf numFmtId="1" fontId="9" fillId="37" borderId="41" xfId="0" applyNumberFormat="1" applyFont="1" applyFill="1" applyBorder="1" applyAlignment="1">
      <alignment horizontal="center"/>
    </xf>
    <xf numFmtId="2" fontId="7" fillId="37" borderId="66" xfId="0" applyNumberFormat="1" applyFont="1" applyFill="1" applyBorder="1" applyAlignment="1">
      <alignment horizontal="right"/>
    </xf>
    <xf numFmtId="2" fontId="10" fillId="37" borderId="22" xfId="0" applyNumberFormat="1" applyFont="1" applyFill="1" applyBorder="1" applyAlignment="1">
      <alignment horizontal="right"/>
    </xf>
    <xf numFmtId="2" fontId="7" fillId="37" borderId="86" xfId="0" applyNumberFormat="1" applyFont="1" applyFill="1" applyBorder="1" applyAlignment="1">
      <alignment horizontal="right"/>
    </xf>
    <xf numFmtId="188" fontId="9" fillId="37" borderId="41" xfId="0" applyNumberFormat="1" applyFont="1" applyFill="1" applyBorder="1" applyAlignment="1">
      <alignment horizontal="right"/>
    </xf>
    <xf numFmtId="188" fontId="9" fillId="37" borderId="47" xfId="0" applyNumberFormat="1" applyFont="1" applyFill="1" applyBorder="1" applyAlignment="1">
      <alignment horizontal="right"/>
    </xf>
    <xf numFmtId="2" fontId="7" fillId="37" borderId="47" xfId="0" applyNumberFormat="1" applyFont="1" applyFill="1" applyBorder="1" applyAlignment="1">
      <alignment horizontal="right"/>
    </xf>
    <xf numFmtId="0" fontId="10" fillId="37" borderId="45" xfId="0" applyFont="1" applyFill="1" applyBorder="1" applyAlignment="1">
      <alignment horizontal="center"/>
    </xf>
    <xf numFmtId="2" fontId="7" fillId="37" borderId="55" xfId="0" applyNumberFormat="1" applyFont="1" applyFill="1" applyBorder="1" applyAlignment="1">
      <alignment/>
    </xf>
    <xf numFmtId="2" fontId="7" fillId="37" borderId="86" xfId="0" applyNumberFormat="1" applyFont="1" applyFill="1" applyBorder="1" applyAlignment="1">
      <alignment/>
    </xf>
    <xf numFmtId="0" fontId="9" fillId="37" borderId="56" xfId="0" applyFont="1" applyFill="1" applyBorder="1" applyAlignment="1">
      <alignment/>
    </xf>
    <xf numFmtId="1" fontId="10" fillId="37" borderId="57" xfId="0" applyNumberFormat="1" applyFont="1" applyFill="1" applyBorder="1" applyAlignment="1">
      <alignment horizontal="center"/>
    </xf>
    <xf numFmtId="1" fontId="9" fillId="37" borderId="58" xfId="0" applyNumberFormat="1" applyFont="1" applyFill="1" applyBorder="1" applyAlignment="1">
      <alignment horizontal="right"/>
    </xf>
    <xf numFmtId="2" fontId="7" fillId="37" borderId="59" xfId="0" applyNumberFormat="1" applyFont="1" applyFill="1" applyBorder="1" applyAlignment="1">
      <alignment horizontal="right"/>
    </xf>
    <xf numFmtId="0" fontId="9" fillId="37" borderId="56" xfId="0" applyFont="1" applyFill="1" applyBorder="1" applyAlignment="1">
      <alignment horizontal="center"/>
    </xf>
    <xf numFmtId="1" fontId="7" fillId="37" borderId="60" xfId="0" applyNumberFormat="1" applyFont="1" applyFill="1" applyBorder="1" applyAlignment="1">
      <alignment horizontal="center"/>
    </xf>
    <xf numFmtId="2" fontId="7" fillId="37" borderId="61" xfId="0" applyNumberFormat="1" applyFont="1" applyFill="1" applyBorder="1" applyAlignment="1">
      <alignment horizontal="right"/>
    </xf>
    <xf numFmtId="1" fontId="9" fillId="37" borderId="56" xfId="0" applyNumberFormat="1" applyFont="1" applyFill="1" applyBorder="1" applyAlignment="1">
      <alignment horizontal="center"/>
    </xf>
    <xf numFmtId="188" fontId="9" fillId="37" borderId="56" xfId="0" applyNumberFormat="1" applyFont="1" applyFill="1" applyBorder="1" applyAlignment="1">
      <alignment horizontal="right"/>
    </xf>
    <xf numFmtId="188" fontId="9" fillId="37" borderId="63" xfId="0" applyNumberFormat="1" applyFont="1" applyFill="1" applyBorder="1" applyAlignment="1">
      <alignment horizontal="right"/>
    </xf>
    <xf numFmtId="2" fontId="7" fillId="37" borderId="93" xfId="0" applyNumberFormat="1" applyFont="1" applyFill="1" applyBorder="1" applyAlignment="1">
      <alignment horizontal="right"/>
    </xf>
    <xf numFmtId="0" fontId="10" fillId="37" borderId="96" xfId="0" applyFont="1" applyFill="1" applyBorder="1" applyAlignment="1">
      <alignment horizontal="center"/>
    </xf>
    <xf numFmtId="0" fontId="9" fillId="37" borderId="15" xfId="0" applyFont="1" applyFill="1" applyBorder="1" applyAlignment="1">
      <alignment/>
    </xf>
    <xf numFmtId="1" fontId="10" fillId="37" borderId="75" xfId="0" applyNumberFormat="1" applyFont="1" applyFill="1" applyBorder="1" applyAlignment="1">
      <alignment horizontal="center"/>
    </xf>
    <xf numFmtId="1" fontId="9" fillId="37" borderId="18" xfId="0" applyNumberFormat="1" applyFont="1" applyFill="1" applyBorder="1" applyAlignment="1">
      <alignment horizontal="right"/>
    </xf>
    <xf numFmtId="2" fontId="7" fillId="37" borderId="0" xfId="0" applyNumberFormat="1" applyFont="1" applyFill="1" applyBorder="1" applyAlignment="1">
      <alignment horizontal="right"/>
    </xf>
    <xf numFmtId="0" fontId="9" fillId="37" borderId="15" xfId="0" applyFont="1" applyFill="1" applyBorder="1" applyAlignment="1">
      <alignment horizontal="center"/>
    </xf>
    <xf numFmtId="1" fontId="7" fillId="37" borderId="68" xfId="0" applyNumberFormat="1" applyFont="1" applyFill="1" applyBorder="1" applyAlignment="1">
      <alignment horizontal="center"/>
    </xf>
    <xf numFmtId="2" fontId="7" fillId="37" borderId="76" xfId="0" applyNumberFormat="1" applyFont="1" applyFill="1" applyBorder="1" applyAlignment="1">
      <alignment horizontal="right"/>
    </xf>
    <xf numFmtId="1" fontId="9" fillId="37" borderId="15" xfId="0" applyNumberFormat="1" applyFont="1" applyFill="1" applyBorder="1" applyAlignment="1">
      <alignment horizontal="center"/>
    </xf>
    <xf numFmtId="2" fontId="7" fillId="37" borderId="30" xfId="0" applyNumberFormat="1" applyFont="1" applyFill="1" applyBorder="1" applyAlignment="1">
      <alignment horizontal="right"/>
    </xf>
    <xf numFmtId="2" fontId="9" fillId="37" borderId="30" xfId="0" applyNumberFormat="1" applyFont="1" applyFill="1" applyBorder="1" applyAlignment="1">
      <alignment horizontal="right"/>
    </xf>
    <xf numFmtId="188" fontId="9" fillId="37" borderId="15" xfId="0" applyNumberFormat="1" applyFont="1" applyFill="1" applyBorder="1" applyAlignment="1">
      <alignment horizontal="right"/>
    </xf>
    <xf numFmtId="188" fontId="9" fillId="37" borderId="19" xfId="0" applyNumberFormat="1" applyFont="1" applyFill="1" applyBorder="1" applyAlignment="1">
      <alignment horizontal="right"/>
    </xf>
    <xf numFmtId="2" fontId="7" fillId="37" borderId="19" xfId="0" applyNumberFormat="1" applyFont="1" applyFill="1" applyBorder="1" applyAlignment="1">
      <alignment horizontal="right"/>
    </xf>
    <xf numFmtId="2" fontId="10" fillId="34" borderId="33" xfId="0" applyNumberFormat="1" applyFont="1" applyFill="1" applyBorder="1" applyAlignment="1">
      <alignment horizontal="center"/>
    </xf>
    <xf numFmtId="2" fontId="9" fillId="0" borderId="37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2" fontId="9" fillId="0" borderId="54" xfId="0" applyNumberFormat="1" applyFont="1" applyFill="1" applyBorder="1" applyAlignment="1">
      <alignment horizontal="center"/>
    </xf>
    <xf numFmtId="2" fontId="9" fillId="0" borderId="62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2" fontId="9" fillId="0" borderId="66" xfId="0" applyNumberFormat="1" applyFont="1" applyFill="1" applyBorder="1" applyAlignment="1">
      <alignment horizontal="center"/>
    </xf>
    <xf numFmtId="2" fontId="9" fillId="34" borderId="54" xfId="0" applyNumberFormat="1" applyFont="1" applyFill="1" applyBorder="1" applyAlignment="1">
      <alignment horizontal="center"/>
    </xf>
    <xf numFmtId="2" fontId="9" fillId="34" borderId="62" xfId="0" applyNumberFormat="1" applyFont="1" applyFill="1" applyBorder="1" applyAlignment="1">
      <alignment horizontal="center"/>
    </xf>
    <xf numFmtId="2" fontId="9" fillId="0" borderId="73" xfId="0" applyNumberFormat="1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2" fontId="10" fillId="34" borderId="29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right"/>
    </xf>
    <xf numFmtId="2" fontId="7" fillId="0" borderId="28" xfId="0" applyNumberFormat="1" applyFont="1" applyFill="1" applyBorder="1" applyAlignment="1">
      <alignment horizontal="right"/>
    </xf>
    <xf numFmtId="2" fontId="9" fillId="34" borderId="12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right"/>
    </xf>
    <xf numFmtId="1" fontId="9" fillId="0" borderId="31" xfId="0" applyNumberFormat="1" applyFont="1" applyBorder="1" applyAlignment="1">
      <alignment horizontal="center"/>
    </xf>
    <xf numFmtId="2" fontId="7" fillId="35" borderId="31" xfId="0" applyNumberFormat="1" applyFont="1" applyFill="1" applyBorder="1" applyAlignment="1">
      <alignment horizontal="right"/>
    </xf>
    <xf numFmtId="1" fontId="9" fillId="35" borderId="31" xfId="0" applyNumberFormat="1" applyFont="1" applyFill="1" applyBorder="1" applyAlignment="1">
      <alignment horizontal="right"/>
    </xf>
    <xf numFmtId="2" fontId="9" fillId="0" borderId="81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1" fontId="9" fillId="34" borderId="31" xfId="0" applyNumberFormat="1" applyFont="1" applyFill="1" applyBorder="1" applyAlignment="1">
      <alignment horizontal="right"/>
    </xf>
    <xf numFmtId="1" fontId="9" fillId="0" borderId="31" xfId="0" applyNumberFormat="1" applyFont="1" applyFill="1" applyBorder="1" applyAlignment="1">
      <alignment horizontal="right"/>
    </xf>
    <xf numFmtId="1" fontId="9" fillId="34" borderId="31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189" fontId="9" fillId="0" borderId="0" xfId="0" applyNumberFormat="1" applyFont="1" applyFill="1" applyBorder="1" applyAlignment="1">
      <alignment horizontal="center"/>
    </xf>
    <xf numFmtId="188" fontId="9" fillId="34" borderId="21" xfId="0" applyNumberFormat="1" applyFont="1" applyFill="1" applyBorder="1" applyAlignment="1">
      <alignment horizontal="right"/>
    </xf>
    <xf numFmtId="2" fontId="7" fillId="34" borderId="28" xfId="0" applyNumberFormat="1" applyFont="1" applyFill="1" applyBorder="1" applyAlignment="1">
      <alignment horizontal="right"/>
    </xf>
    <xf numFmtId="2" fontId="7" fillId="34" borderId="71" xfId="0" applyNumberFormat="1" applyFont="1" applyFill="1" applyBorder="1" applyAlignment="1">
      <alignment horizontal="right"/>
    </xf>
    <xf numFmtId="2" fontId="7" fillId="34" borderId="81" xfId="0" applyNumberFormat="1" applyFont="1" applyFill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1" fontId="9" fillId="35" borderId="79" xfId="0" applyNumberFormat="1" applyFont="1" applyFill="1" applyBorder="1" applyAlignment="1">
      <alignment horizontal="right"/>
    </xf>
    <xf numFmtId="2" fontId="7" fillId="35" borderId="81" xfId="0" applyNumberFormat="1" applyFont="1" applyFill="1" applyBorder="1" applyAlignment="1">
      <alignment horizontal="right"/>
    </xf>
    <xf numFmtId="2" fontId="7" fillId="34" borderId="77" xfId="0" applyNumberFormat="1" applyFont="1" applyFill="1" applyBorder="1" applyAlignment="1">
      <alignment horizontal="right"/>
    </xf>
    <xf numFmtId="0" fontId="9" fillId="0" borderId="83" xfId="0" applyFont="1" applyFill="1" applyBorder="1" applyAlignment="1">
      <alignment horizontal="center"/>
    </xf>
    <xf numFmtId="1" fontId="7" fillId="35" borderId="64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188" fontId="9" fillId="0" borderId="11" xfId="0" applyNumberFormat="1" applyFont="1" applyBorder="1" applyAlignment="1">
      <alignment horizontal="right"/>
    </xf>
    <xf numFmtId="188" fontId="9" fillId="0" borderId="34" xfId="0" applyNumberFormat="1" applyFont="1" applyFill="1" applyBorder="1" applyAlignment="1">
      <alignment horizontal="right"/>
    </xf>
    <xf numFmtId="2" fontId="7" fillId="0" borderId="34" xfId="0" applyNumberFormat="1" applyFont="1" applyFill="1" applyBorder="1" applyAlignment="1">
      <alignment horizontal="right"/>
    </xf>
    <xf numFmtId="189" fontId="9" fillId="0" borderId="34" xfId="0" applyNumberFormat="1" applyFont="1" applyFill="1" applyBorder="1" applyAlignment="1">
      <alignment/>
    </xf>
    <xf numFmtId="189" fontId="7" fillId="0" borderId="33" xfId="0" applyNumberFormat="1" applyFont="1" applyFill="1" applyBorder="1" applyAlignment="1">
      <alignment/>
    </xf>
    <xf numFmtId="1" fontId="17" fillId="0" borderId="31" xfId="0" applyNumberFormat="1" applyFont="1" applyFill="1" applyBorder="1" applyAlignment="1">
      <alignment horizontal="right"/>
    </xf>
    <xf numFmtId="1" fontId="17" fillId="34" borderId="31" xfId="0" applyNumberFormat="1" applyFont="1" applyFill="1" applyBorder="1" applyAlignment="1">
      <alignment horizontal="right"/>
    </xf>
    <xf numFmtId="1" fontId="17" fillId="0" borderId="31" xfId="0" applyNumberFormat="1" applyFont="1" applyFill="1" applyBorder="1" applyAlignment="1">
      <alignment horizontal="center"/>
    </xf>
    <xf numFmtId="2" fontId="11" fillId="34" borderId="29" xfId="0" applyNumberFormat="1" applyFont="1" applyFill="1" applyBorder="1" applyAlignment="1">
      <alignment horizontal="center"/>
    </xf>
    <xf numFmtId="2" fontId="11" fillId="34" borderId="33" xfId="0" applyNumberFormat="1" applyFont="1" applyFill="1" applyBorder="1" applyAlignment="1">
      <alignment horizontal="center"/>
    </xf>
    <xf numFmtId="2" fontId="7" fillId="34" borderId="37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2" fontId="7" fillId="34" borderId="54" xfId="0" applyNumberFormat="1" applyFont="1" applyFill="1" applyBorder="1" applyAlignment="1">
      <alignment horizontal="center"/>
    </xf>
    <xf numFmtId="2" fontId="7" fillId="34" borderId="62" xfId="0" applyNumberFormat="1" applyFont="1" applyFill="1" applyBorder="1" applyAlignment="1">
      <alignment horizontal="center"/>
    </xf>
    <xf numFmtId="2" fontId="7" fillId="34" borderId="33" xfId="0" applyNumberFormat="1" applyFont="1" applyFill="1" applyBorder="1" applyAlignment="1">
      <alignment horizontal="center"/>
    </xf>
    <xf numFmtId="2" fontId="7" fillId="34" borderId="66" xfId="0" applyNumberFormat="1" applyFont="1" applyFill="1" applyBorder="1" applyAlignment="1">
      <alignment horizontal="center"/>
    </xf>
    <xf numFmtId="2" fontId="7" fillId="34" borderId="73" xfId="0" applyNumberFormat="1" applyFont="1" applyFill="1" applyBorder="1" applyAlignment="1">
      <alignment horizontal="center"/>
    </xf>
    <xf numFmtId="2" fontId="7" fillId="34" borderId="22" xfId="0" applyNumberFormat="1" applyFont="1" applyFill="1" applyBorder="1" applyAlignment="1">
      <alignment horizontal="center"/>
    </xf>
    <xf numFmtId="2" fontId="7" fillId="34" borderId="33" xfId="0" applyNumberFormat="1" applyFont="1" applyFill="1" applyBorder="1" applyAlignment="1">
      <alignment horizontal="center"/>
    </xf>
    <xf numFmtId="1" fontId="9" fillId="34" borderId="77" xfId="0" applyNumberFormat="1" applyFont="1" applyFill="1" applyBorder="1" applyAlignment="1">
      <alignment horizontal="center"/>
    </xf>
    <xf numFmtId="1" fontId="17" fillId="34" borderId="77" xfId="0" applyNumberFormat="1" applyFont="1" applyFill="1" applyBorder="1" applyAlignment="1">
      <alignment horizontal="right"/>
    </xf>
    <xf numFmtId="1" fontId="7" fillId="34" borderId="64" xfId="0" applyNumberFormat="1" applyFont="1" applyFill="1" applyBorder="1" applyAlignment="1">
      <alignment horizontal="center"/>
    </xf>
    <xf numFmtId="2" fontId="9" fillId="34" borderId="33" xfId="0" applyNumberFormat="1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2" fontId="7" fillId="34" borderId="34" xfId="0" applyNumberFormat="1" applyFont="1" applyFill="1" applyBorder="1" applyAlignment="1">
      <alignment/>
    </xf>
    <xf numFmtId="0" fontId="9" fillId="34" borderId="41" xfId="0" applyFont="1" applyFill="1" applyBorder="1" applyAlignment="1">
      <alignment/>
    </xf>
    <xf numFmtId="0" fontId="9" fillId="34" borderId="87" xfId="0" applyFont="1" applyFill="1" applyBorder="1" applyAlignment="1">
      <alignment/>
    </xf>
    <xf numFmtId="1" fontId="9" fillId="34" borderId="108" xfId="0" applyNumberFormat="1" applyFont="1" applyFill="1" applyBorder="1" applyAlignment="1">
      <alignment horizontal="right"/>
    </xf>
    <xf numFmtId="2" fontId="7" fillId="34" borderId="109" xfId="0" applyNumberFormat="1" applyFont="1" applyFill="1" applyBorder="1" applyAlignment="1">
      <alignment horizontal="right"/>
    </xf>
    <xf numFmtId="0" fontId="9" fillId="34" borderId="36" xfId="0" applyFont="1" applyFill="1" applyBorder="1" applyAlignment="1">
      <alignment horizontal="center"/>
    </xf>
    <xf numFmtId="1" fontId="7" fillId="34" borderId="40" xfId="0" applyNumberFormat="1" applyFont="1" applyFill="1" applyBorder="1" applyAlignment="1">
      <alignment horizontal="center"/>
    </xf>
    <xf numFmtId="2" fontId="7" fillId="34" borderId="37" xfId="0" applyNumberFormat="1" applyFont="1" applyFill="1" applyBorder="1" applyAlignment="1">
      <alignment horizontal="right"/>
    </xf>
    <xf numFmtId="1" fontId="9" fillId="34" borderId="38" xfId="0" applyNumberFormat="1" applyFont="1" applyFill="1" applyBorder="1" applyAlignment="1">
      <alignment horizontal="center"/>
    </xf>
    <xf numFmtId="2" fontId="9" fillId="34" borderId="37" xfId="0" applyNumberFormat="1" applyFont="1" applyFill="1" applyBorder="1" applyAlignment="1">
      <alignment horizontal="center"/>
    </xf>
    <xf numFmtId="188" fontId="9" fillId="34" borderId="38" xfId="0" applyNumberFormat="1" applyFont="1" applyFill="1" applyBorder="1" applyAlignment="1">
      <alignment horizontal="right"/>
    </xf>
    <xf numFmtId="188" fontId="9" fillId="34" borderId="39" xfId="0" applyNumberFormat="1" applyFont="1" applyFill="1" applyBorder="1" applyAlignment="1">
      <alignment horizontal="right"/>
    </xf>
    <xf numFmtId="2" fontId="7" fillId="34" borderId="39" xfId="0" applyNumberFormat="1" applyFont="1" applyFill="1" applyBorder="1" applyAlignment="1">
      <alignment horizontal="right"/>
    </xf>
    <xf numFmtId="0" fontId="10" fillId="34" borderId="36" xfId="0" applyFont="1" applyFill="1" applyBorder="1" applyAlignment="1">
      <alignment horizontal="center"/>
    </xf>
    <xf numFmtId="2" fontId="7" fillId="34" borderId="40" xfId="0" applyNumberFormat="1" applyFont="1" applyFill="1" applyBorder="1" applyAlignment="1">
      <alignment/>
    </xf>
    <xf numFmtId="2" fontId="7" fillId="34" borderId="73" xfId="0" applyNumberFormat="1" applyFont="1" applyFill="1" applyBorder="1" applyAlignment="1">
      <alignment horizontal="right"/>
    </xf>
    <xf numFmtId="188" fontId="9" fillId="34" borderId="11" xfId="0" applyNumberFormat="1" applyFont="1" applyFill="1" applyBorder="1" applyAlignment="1">
      <alignment horizontal="right"/>
    </xf>
    <xf numFmtId="188" fontId="9" fillId="34" borderId="63" xfId="0" applyNumberFormat="1" applyFont="1" applyFill="1" applyBorder="1" applyAlignment="1">
      <alignment horizontal="right"/>
    </xf>
    <xf numFmtId="188" fontId="9" fillId="34" borderId="52" xfId="0" applyNumberFormat="1" applyFont="1" applyFill="1" applyBorder="1" applyAlignment="1">
      <alignment horizontal="right"/>
    </xf>
    <xf numFmtId="188" fontId="33" fillId="0" borderId="48" xfId="0" applyNumberFormat="1" applyFont="1" applyBorder="1" applyAlignment="1">
      <alignment horizontal="right"/>
    </xf>
    <xf numFmtId="188" fontId="9" fillId="34" borderId="15" xfId="0" applyNumberFormat="1" applyFont="1" applyFill="1" applyBorder="1" applyAlignment="1">
      <alignment horizontal="right"/>
    </xf>
    <xf numFmtId="188" fontId="9" fillId="34" borderId="19" xfId="0" applyNumberFormat="1" applyFont="1" applyFill="1" applyBorder="1" applyAlignment="1">
      <alignment horizontal="right"/>
    </xf>
    <xf numFmtId="188" fontId="9" fillId="0" borderId="52" xfId="0" applyNumberFormat="1" applyFont="1" applyFill="1" applyBorder="1" applyAlignment="1">
      <alignment horizontal="right"/>
    </xf>
    <xf numFmtId="188" fontId="9" fillId="0" borderId="60" xfId="0" applyNumberFormat="1" applyFont="1" applyFill="1" applyBorder="1" applyAlignment="1">
      <alignment horizontal="right"/>
    </xf>
    <xf numFmtId="188" fontId="9" fillId="34" borderId="106" xfId="0" applyNumberFormat="1" applyFont="1" applyFill="1" applyBorder="1" applyAlignment="1">
      <alignment horizontal="right"/>
    </xf>
    <xf numFmtId="1" fontId="9" fillId="0" borderId="68" xfId="0" applyNumberFormat="1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1" fontId="9" fillId="0" borderId="106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right"/>
    </xf>
    <xf numFmtId="0" fontId="10" fillId="34" borderId="83" xfId="0" applyFont="1" applyFill="1" applyBorder="1" applyAlignment="1">
      <alignment horizontal="center"/>
    </xf>
    <xf numFmtId="1" fontId="9" fillId="0" borderId="52" xfId="0" applyNumberFormat="1" applyFont="1" applyFill="1" applyBorder="1" applyAlignment="1">
      <alignment horizontal="right"/>
    </xf>
    <xf numFmtId="0" fontId="10" fillId="34" borderId="31" xfId="0" applyFont="1" applyFill="1" applyBorder="1" applyAlignment="1">
      <alignment horizontal="center"/>
    </xf>
    <xf numFmtId="1" fontId="9" fillId="34" borderId="34" xfId="0" applyNumberFormat="1" applyFont="1" applyFill="1" applyBorder="1" applyAlignment="1">
      <alignment horizontal="center"/>
    </xf>
    <xf numFmtId="1" fontId="9" fillId="34" borderId="23" xfId="0" applyNumberFormat="1" applyFont="1" applyFill="1" applyBorder="1" applyAlignment="1">
      <alignment horizontal="center"/>
    </xf>
    <xf numFmtId="2" fontId="7" fillId="34" borderId="31" xfId="0" applyNumberFormat="1" applyFont="1" applyFill="1" applyBorder="1" applyAlignment="1">
      <alignment horizontal="right"/>
    </xf>
    <xf numFmtId="1" fontId="9" fillId="34" borderId="31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" fontId="9" fillId="34" borderId="15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right"/>
    </xf>
    <xf numFmtId="2" fontId="9" fillId="34" borderId="30" xfId="0" applyNumberFormat="1" applyFont="1" applyFill="1" applyBorder="1" applyAlignment="1">
      <alignment horizontal="right"/>
    </xf>
    <xf numFmtId="188" fontId="9" fillId="34" borderId="15" xfId="0" applyNumberFormat="1" applyFont="1" applyFill="1" applyBorder="1" applyAlignment="1">
      <alignment horizontal="right"/>
    </xf>
    <xf numFmtId="188" fontId="9" fillId="34" borderId="19" xfId="0" applyNumberFormat="1" applyFont="1" applyFill="1" applyBorder="1" applyAlignment="1">
      <alignment horizontal="right"/>
    </xf>
    <xf numFmtId="2" fontId="7" fillId="34" borderId="19" xfId="0" applyNumberFormat="1" applyFont="1" applyFill="1" applyBorder="1" applyAlignment="1">
      <alignment horizontal="right"/>
    </xf>
    <xf numFmtId="0" fontId="10" fillId="34" borderId="96" xfId="0" applyFont="1" applyFill="1" applyBorder="1" applyAlignment="1">
      <alignment horizontal="center"/>
    </xf>
    <xf numFmtId="1" fontId="9" fillId="34" borderId="43" xfId="0" applyNumberFormat="1" applyFont="1" applyFill="1" applyBorder="1" applyAlignment="1">
      <alignment horizontal="right"/>
    </xf>
    <xf numFmtId="2" fontId="7" fillId="34" borderId="44" xfId="0" applyNumberFormat="1" applyFont="1" applyFill="1" applyBorder="1" applyAlignment="1">
      <alignment horizontal="right"/>
    </xf>
    <xf numFmtId="0" fontId="9" fillId="34" borderId="41" xfId="0" applyFont="1" applyFill="1" applyBorder="1" applyAlignment="1">
      <alignment horizontal="center"/>
    </xf>
    <xf numFmtId="1" fontId="7" fillId="34" borderId="46" xfId="0" applyNumberFormat="1" applyFont="1" applyFill="1" applyBorder="1" applyAlignment="1">
      <alignment horizontal="center"/>
    </xf>
    <xf numFmtId="2" fontId="7" fillId="34" borderId="65" xfId="0" applyNumberFormat="1" applyFont="1" applyFill="1" applyBorder="1" applyAlignment="1">
      <alignment horizontal="right"/>
    </xf>
    <xf numFmtId="1" fontId="9" fillId="34" borderId="41" xfId="0" applyNumberFormat="1" applyFont="1" applyFill="1" applyBorder="1" applyAlignment="1">
      <alignment horizontal="center"/>
    </xf>
    <xf numFmtId="188" fontId="9" fillId="34" borderId="41" xfId="0" applyNumberFormat="1" applyFont="1" applyFill="1" applyBorder="1" applyAlignment="1">
      <alignment horizontal="right"/>
    </xf>
    <xf numFmtId="188" fontId="9" fillId="34" borderId="47" xfId="0" applyNumberFormat="1" applyFont="1" applyFill="1" applyBorder="1" applyAlignment="1">
      <alignment horizontal="right"/>
    </xf>
    <xf numFmtId="1" fontId="7" fillId="34" borderId="60" xfId="0" applyNumberFormat="1" applyFont="1" applyFill="1" applyBorder="1" applyAlignment="1">
      <alignment horizontal="center"/>
    </xf>
    <xf numFmtId="188" fontId="9" fillId="34" borderId="56" xfId="0" applyNumberFormat="1" applyFont="1" applyFill="1" applyBorder="1" applyAlignment="1">
      <alignment horizontal="right"/>
    </xf>
    <xf numFmtId="188" fontId="9" fillId="35" borderId="11" xfId="0" applyNumberFormat="1" applyFont="1" applyFill="1" applyBorder="1" applyAlignment="1">
      <alignment horizontal="right"/>
    </xf>
    <xf numFmtId="188" fontId="9" fillId="34" borderId="64" xfId="0" applyNumberFormat="1" applyFont="1" applyFill="1" applyBorder="1" applyAlignment="1">
      <alignment horizontal="right"/>
    </xf>
    <xf numFmtId="188" fontId="9" fillId="34" borderId="64" xfId="0" applyNumberFormat="1" applyFont="1" applyFill="1" applyBorder="1" applyAlignment="1">
      <alignment horizontal="center"/>
    </xf>
    <xf numFmtId="2" fontId="7" fillId="34" borderId="31" xfId="0" applyNumberFormat="1" applyFont="1" applyFill="1" applyBorder="1" applyAlignment="1">
      <alignment/>
    </xf>
    <xf numFmtId="0" fontId="10" fillId="34" borderId="63" xfId="0" applyFont="1" applyFill="1" applyBorder="1" applyAlignment="1">
      <alignment horizontal="center"/>
    </xf>
    <xf numFmtId="1" fontId="9" fillId="34" borderId="13" xfId="0" applyNumberFormat="1" applyFont="1" applyFill="1" applyBorder="1" applyAlignment="1">
      <alignment horizontal="right"/>
    </xf>
    <xf numFmtId="0" fontId="10" fillId="34" borderId="31" xfId="0" applyFont="1" applyFill="1" applyBorder="1" applyAlignment="1">
      <alignment/>
    </xf>
    <xf numFmtId="0" fontId="0" fillId="35" borderId="0" xfId="0" applyFill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7" fillId="35" borderId="52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7" fillId="35" borderId="52" xfId="0" applyFont="1" applyFill="1" applyBorder="1" applyAlignment="1">
      <alignment horizontal="center" vertical="top" wrapText="1"/>
    </xf>
    <xf numFmtId="0" fontId="0" fillId="38" borderId="0" xfId="0" applyFill="1" applyAlignment="1">
      <alignment/>
    </xf>
    <xf numFmtId="0" fontId="38" fillId="35" borderId="52" xfId="0" applyFont="1" applyFill="1" applyBorder="1" applyAlignment="1">
      <alignment/>
    </xf>
    <xf numFmtId="0" fontId="37" fillId="35" borderId="52" xfId="0" applyFont="1" applyFill="1" applyBorder="1" applyAlignment="1">
      <alignment horizontal="left" vertical="top" wrapText="1"/>
    </xf>
    <xf numFmtId="0" fontId="39" fillId="38" borderId="111" xfId="0" applyFont="1" applyFill="1" applyBorder="1" applyAlignment="1">
      <alignment/>
    </xf>
    <xf numFmtId="0" fontId="39" fillId="38" borderId="111" xfId="0" applyFont="1" applyFill="1" applyBorder="1" applyAlignment="1">
      <alignment horizontal="center"/>
    </xf>
    <xf numFmtId="0" fontId="39" fillId="38" borderId="111" xfId="0" applyFont="1" applyFill="1" applyBorder="1" applyAlignment="1">
      <alignment horizontal="right"/>
    </xf>
    <xf numFmtId="2" fontId="39" fillId="38" borderId="111" xfId="0" applyNumberFormat="1" applyFont="1" applyFill="1" applyBorder="1" applyAlignment="1">
      <alignment horizontal="right"/>
    </xf>
    <xf numFmtId="0" fontId="39" fillId="35" borderId="46" xfId="0" applyFont="1" applyFill="1" applyBorder="1" applyAlignment="1">
      <alignment/>
    </xf>
    <xf numFmtId="0" fontId="39" fillId="35" borderId="46" xfId="0" applyFont="1" applyFill="1" applyBorder="1" applyAlignment="1">
      <alignment horizontal="center"/>
    </xf>
    <xf numFmtId="0" fontId="39" fillId="0" borderId="46" xfId="0" applyFont="1" applyBorder="1" applyAlignment="1">
      <alignment horizontal="right"/>
    </xf>
    <xf numFmtId="0" fontId="39" fillId="35" borderId="46" xfId="0" applyFont="1" applyFill="1" applyBorder="1" applyAlignment="1">
      <alignment horizontal="right"/>
    </xf>
    <xf numFmtId="0" fontId="39" fillId="38" borderId="111" xfId="0" applyFont="1" applyFill="1" applyBorder="1" applyAlignment="1">
      <alignment horizontal="left"/>
    </xf>
    <xf numFmtId="2" fontId="39" fillId="0" borderId="111" xfId="0" applyNumberFormat="1" applyFont="1" applyFill="1" applyBorder="1" applyAlignment="1">
      <alignment horizontal="right"/>
    </xf>
    <xf numFmtId="0" fontId="39" fillId="38" borderId="52" xfId="0" applyFont="1" applyFill="1" applyBorder="1" applyAlignment="1">
      <alignment/>
    </xf>
    <xf numFmtId="0" fontId="39" fillId="38" borderId="52" xfId="0" applyFont="1" applyFill="1" applyBorder="1" applyAlignment="1">
      <alignment horizontal="center"/>
    </xf>
    <xf numFmtId="2" fontId="39" fillId="38" borderId="52" xfId="0" applyNumberFormat="1" applyFont="1" applyFill="1" applyBorder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39" fillId="39" borderId="52" xfId="0" applyFont="1" applyFill="1" applyBorder="1" applyAlignment="1">
      <alignment horizontal="center"/>
    </xf>
    <xf numFmtId="2" fontId="39" fillId="39" borderId="52" xfId="0" applyNumberFormat="1" applyFont="1" applyFill="1" applyBorder="1" applyAlignment="1">
      <alignment horizontal="right"/>
    </xf>
    <xf numFmtId="2" fontId="39" fillId="40" borderId="52" xfId="0" applyNumberFormat="1" applyFont="1" applyFill="1" applyBorder="1" applyAlignment="1">
      <alignment horizontal="right"/>
    </xf>
    <xf numFmtId="2" fontId="39" fillId="40" borderId="111" xfId="0" applyNumberFormat="1" applyFont="1" applyFill="1" applyBorder="1" applyAlignment="1">
      <alignment horizontal="right"/>
    </xf>
    <xf numFmtId="0" fontId="37" fillId="41" borderId="52" xfId="0" applyFont="1" applyFill="1" applyBorder="1" applyAlignment="1">
      <alignment horizontal="center" vertical="top" wrapText="1"/>
    </xf>
    <xf numFmtId="0" fontId="37" fillId="42" borderId="52" xfId="0" applyFont="1" applyFill="1" applyBorder="1" applyAlignment="1">
      <alignment horizontal="center" vertical="top" wrapText="1"/>
    </xf>
    <xf numFmtId="0" fontId="37" fillId="8" borderId="52" xfId="0" applyFont="1" applyFill="1" applyBorder="1" applyAlignment="1">
      <alignment horizontal="center" vertical="top" wrapText="1"/>
    </xf>
    <xf numFmtId="37" fontId="39" fillId="35" borderId="46" xfId="60" applyNumberFormat="1" applyFont="1" applyFill="1" applyBorder="1" applyAlignment="1">
      <alignment horizontal="right"/>
    </xf>
    <xf numFmtId="37" fontId="39" fillId="40" borderId="46" xfId="60" applyNumberFormat="1" applyFont="1" applyFill="1" applyBorder="1" applyAlignment="1">
      <alignment horizontal="right"/>
    </xf>
    <xf numFmtId="1" fontId="39" fillId="38" borderId="111" xfId="0" applyNumberFormat="1" applyFont="1" applyFill="1" applyBorder="1" applyAlignment="1">
      <alignment horizontal="center"/>
    </xf>
    <xf numFmtId="188" fontId="39" fillId="38" borderId="52" xfId="0" applyNumberFormat="1" applyFont="1" applyFill="1" applyBorder="1" applyAlignment="1">
      <alignment horizontal="center"/>
    </xf>
    <xf numFmtId="188" fontId="39" fillId="39" borderId="52" xfId="0" applyNumberFormat="1" applyFont="1" applyFill="1" applyBorder="1" applyAlignment="1">
      <alignment horizontal="center"/>
    </xf>
    <xf numFmtId="0" fontId="39" fillId="42" borderId="46" xfId="0" applyFont="1" applyFill="1" applyBorder="1" applyAlignment="1">
      <alignment horizontal="center"/>
    </xf>
    <xf numFmtId="0" fontId="39" fillId="42" borderId="52" xfId="0" applyFont="1" applyFill="1" applyBorder="1" applyAlignment="1">
      <alignment horizontal="center"/>
    </xf>
    <xf numFmtId="0" fontId="39" fillId="42" borderId="111" xfId="0" applyFont="1" applyFill="1" applyBorder="1" applyAlignment="1">
      <alignment horizontal="center"/>
    </xf>
    <xf numFmtId="188" fontId="39" fillId="42" borderId="52" xfId="0" applyNumberFormat="1" applyFont="1" applyFill="1" applyBorder="1" applyAlignment="1">
      <alignment horizontal="center"/>
    </xf>
    <xf numFmtId="1" fontId="39" fillId="42" borderId="52" xfId="0" applyNumberFormat="1" applyFont="1" applyFill="1" applyBorder="1" applyAlignment="1">
      <alignment horizontal="center"/>
    </xf>
    <xf numFmtId="0" fontId="39" fillId="8" borderId="52" xfId="0" applyFont="1" applyFill="1" applyBorder="1" applyAlignment="1">
      <alignment horizontal="center"/>
    </xf>
    <xf numFmtId="188" fontId="39" fillId="35" borderId="46" xfId="0" applyNumberFormat="1" applyFont="1" applyFill="1" applyBorder="1" applyAlignment="1">
      <alignment horizontal="center"/>
    </xf>
    <xf numFmtId="1" fontId="39" fillId="38" borderId="52" xfId="0" applyNumberFormat="1" applyFont="1" applyFill="1" applyBorder="1" applyAlignment="1">
      <alignment horizontal="center"/>
    </xf>
    <xf numFmtId="1" fontId="39" fillId="39" borderId="52" xfId="0" applyNumberFormat="1" applyFont="1" applyFill="1" applyBorder="1" applyAlignment="1">
      <alignment horizontal="center"/>
    </xf>
    <xf numFmtId="0" fontId="39" fillId="43" borderId="52" xfId="0" applyFont="1" applyFill="1" applyBorder="1" applyAlignment="1">
      <alignment horizontal="center"/>
    </xf>
    <xf numFmtId="0" fontId="39" fillId="43" borderId="46" xfId="0" applyFont="1" applyFill="1" applyBorder="1" applyAlignment="1">
      <alignment horizontal="center"/>
    </xf>
    <xf numFmtId="0" fontId="39" fillId="43" borderId="111" xfId="0" applyFont="1" applyFill="1" applyBorder="1" applyAlignment="1">
      <alignment horizontal="center"/>
    </xf>
    <xf numFmtId="1" fontId="39" fillId="39" borderId="52" xfId="0" applyNumberFormat="1" applyFont="1" applyFill="1" applyBorder="1" applyAlignment="1">
      <alignment/>
    </xf>
    <xf numFmtId="1" fontId="39" fillId="38" borderId="52" xfId="0" applyNumberFormat="1" applyFont="1" applyFill="1" applyBorder="1" applyAlignment="1">
      <alignment/>
    </xf>
    <xf numFmtId="0" fontId="39" fillId="40" borderId="52" xfId="0" applyFont="1" applyFill="1" applyBorder="1" applyAlignment="1">
      <alignment horizontal="center"/>
    </xf>
    <xf numFmtId="0" fontId="39" fillId="39" borderId="52" xfId="0" applyFont="1" applyFill="1" applyBorder="1" applyAlignment="1">
      <alignment/>
    </xf>
    <xf numFmtId="0" fontId="39" fillId="41" borderId="52" xfId="0" applyFont="1" applyFill="1" applyBorder="1" applyAlignment="1">
      <alignment horizontal="center"/>
    </xf>
    <xf numFmtId="1" fontId="39" fillId="41" borderId="52" xfId="0" applyNumberFormat="1" applyFont="1" applyFill="1" applyBorder="1" applyAlignment="1">
      <alignment horizontal="center"/>
    </xf>
    <xf numFmtId="3" fontId="39" fillId="41" borderId="52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188" fontId="39" fillId="41" borderId="52" xfId="0" applyNumberFormat="1" applyFont="1" applyFill="1" applyBorder="1" applyAlignment="1">
      <alignment horizontal="center"/>
    </xf>
    <xf numFmtId="0" fontId="39" fillId="41" borderId="111" xfId="0" applyFont="1" applyFill="1" applyBorder="1" applyAlignment="1">
      <alignment horizontal="center"/>
    </xf>
    <xf numFmtId="0" fontId="39" fillId="41" borderId="46" xfId="0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2" xfId="0" applyFill="1" applyBorder="1" applyAlignment="1">
      <alignment/>
    </xf>
    <xf numFmtId="0" fontId="39" fillId="40" borderId="52" xfId="0" applyFont="1" applyFill="1" applyBorder="1" applyAlignment="1">
      <alignment/>
    </xf>
    <xf numFmtId="1" fontId="39" fillId="40" borderId="52" xfId="0" applyNumberFormat="1" applyFont="1" applyFill="1" applyBorder="1" applyAlignment="1">
      <alignment horizontal="center"/>
    </xf>
    <xf numFmtId="188" fontId="39" fillId="40" borderId="52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39" fillId="40" borderId="52" xfId="0" applyFont="1" applyFill="1" applyBorder="1" applyAlignment="1">
      <alignment horizontal="right"/>
    </xf>
    <xf numFmtId="1" fontId="39" fillId="40" borderId="52" xfId="0" applyNumberFormat="1" applyFont="1" applyFill="1" applyBorder="1" applyAlignment="1">
      <alignment/>
    </xf>
    <xf numFmtId="0" fontId="41" fillId="43" borderId="52" xfId="0" applyFont="1" applyFill="1" applyBorder="1" applyAlignment="1">
      <alignment horizontal="center"/>
    </xf>
    <xf numFmtId="3" fontId="39" fillId="42" borderId="111" xfId="0" applyNumberFormat="1" applyFont="1" applyFill="1" applyBorder="1" applyAlignment="1">
      <alignment horizontal="center"/>
    </xf>
    <xf numFmtId="0" fontId="39" fillId="39" borderId="46" xfId="0" applyFont="1" applyFill="1" applyBorder="1" applyAlignment="1">
      <alignment horizontal="center"/>
    </xf>
    <xf numFmtId="0" fontId="39" fillId="39" borderId="111" xfId="0" applyFont="1" applyFill="1" applyBorder="1" applyAlignment="1">
      <alignment horizontal="center"/>
    </xf>
    <xf numFmtId="0" fontId="39" fillId="44" borderId="46" xfId="0" applyFont="1" applyFill="1" applyBorder="1" applyAlignment="1">
      <alignment horizontal="center"/>
    </xf>
    <xf numFmtId="3" fontId="39" fillId="44" borderId="111" xfId="0" applyNumberFormat="1" applyFont="1" applyFill="1" applyBorder="1" applyAlignment="1">
      <alignment horizontal="center"/>
    </xf>
    <xf numFmtId="0" fontId="39" fillId="44" borderId="52" xfId="0" applyFont="1" applyFill="1" applyBorder="1" applyAlignment="1">
      <alignment horizontal="center"/>
    </xf>
    <xf numFmtId="0" fontId="39" fillId="44" borderId="111" xfId="0" applyFont="1" applyFill="1" applyBorder="1" applyAlignment="1">
      <alignment horizontal="center"/>
    </xf>
    <xf numFmtId="188" fontId="39" fillId="44" borderId="52" xfId="0" applyNumberFormat="1" applyFont="1" applyFill="1" applyBorder="1" applyAlignment="1">
      <alignment horizontal="center"/>
    </xf>
    <xf numFmtId="1" fontId="39" fillId="44" borderId="52" xfId="0" applyNumberFormat="1" applyFont="1" applyFill="1" applyBorder="1" applyAlignment="1">
      <alignment horizontal="center"/>
    </xf>
    <xf numFmtId="0" fontId="39" fillId="39" borderId="46" xfId="0" applyFont="1" applyFill="1" applyBorder="1" applyAlignment="1">
      <alignment/>
    </xf>
    <xf numFmtId="2" fontId="39" fillId="39" borderId="111" xfId="0" applyNumberFormat="1" applyFont="1" applyFill="1" applyBorder="1" applyAlignment="1">
      <alignment horizontal="right"/>
    </xf>
    <xf numFmtId="0" fontId="39" fillId="39" borderId="46" xfId="0" applyFont="1" applyFill="1" applyBorder="1" applyAlignment="1">
      <alignment horizontal="center" vertical="top" wrapText="1"/>
    </xf>
    <xf numFmtId="2" fontId="39" fillId="39" borderId="46" xfId="0" applyNumberFormat="1" applyFont="1" applyFill="1" applyBorder="1" applyAlignment="1">
      <alignment horizontal="right"/>
    </xf>
    <xf numFmtId="37" fontId="39" fillId="39" borderId="46" xfId="60" applyNumberFormat="1" applyFont="1" applyFill="1" applyBorder="1" applyAlignment="1">
      <alignment horizontal="right"/>
    </xf>
    <xf numFmtId="0" fontId="39" fillId="39" borderId="111" xfId="0" applyFont="1" applyFill="1" applyBorder="1" applyAlignment="1">
      <alignment horizontal="right"/>
    </xf>
    <xf numFmtId="0" fontId="39" fillId="39" borderId="111" xfId="0" applyFont="1" applyFill="1" applyBorder="1" applyAlignment="1">
      <alignment horizontal="center" vertical="top" wrapText="1"/>
    </xf>
    <xf numFmtId="3" fontId="39" fillId="39" borderId="46" xfId="0" applyNumberFormat="1" applyFont="1" applyFill="1" applyBorder="1" applyAlignment="1">
      <alignment/>
    </xf>
    <xf numFmtId="1" fontId="39" fillId="39" borderId="46" xfId="0" applyNumberFormat="1" applyFont="1" applyFill="1" applyBorder="1" applyAlignment="1">
      <alignment horizontal="center"/>
    </xf>
    <xf numFmtId="188" fontId="39" fillId="39" borderId="46" xfId="0" applyNumberFormat="1" applyFont="1" applyFill="1" applyBorder="1" applyAlignment="1">
      <alignment horizontal="center"/>
    </xf>
    <xf numFmtId="3" fontId="39" fillId="39" borderId="52" xfId="0" applyNumberFormat="1" applyFont="1" applyFill="1" applyBorder="1" applyAlignment="1">
      <alignment/>
    </xf>
    <xf numFmtId="1" fontId="40" fillId="39" borderId="52" xfId="0" applyNumberFormat="1" applyFont="1" applyFill="1" applyBorder="1" applyAlignment="1">
      <alignment horizontal="center"/>
    </xf>
    <xf numFmtId="0" fontId="39" fillId="39" borderId="111" xfId="0" applyFont="1" applyFill="1" applyBorder="1" applyAlignment="1">
      <alignment/>
    </xf>
    <xf numFmtId="1" fontId="39" fillId="39" borderId="111" xfId="0" applyNumberFormat="1" applyFont="1" applyFill="1" applyBorder="1" applyAlignment="1">
      <alignment horizontal="center"/>
    </xf>
    <xf numFmtId="188" fontId="39" fillId="39" borderId="111" xfId="0" applyNumberFormat="1" applyFont="1" applyFill="1" applyBorder="1" applyAlignment="1">
      <alignment horizontal="center"/>
    </xf>
    <xf numFmtId="3" fontId="39" fillId="39" borderId="46" xfId="0" applyNumberFormat="1" applyFont="1" applyFill="1" applyBorder="1" applyAlignment="1">
      <alignment horizontal="center"/>
    </xf>
    <xf numFmtId="0" fontId="79" fillId="39" borderId="52" xfId="0" applyFont="1" applyFill="1" applyBorder="1" applyAlignment="1">
      <alignment horizontal="center"/>
    </xf>
    <xf numFmtId="3" fontId="39" fillId="39" borderId="52" xfId="0" applyNumberFormat="1" applyFont="1" applyFill="1" applyBorder="1" applyAlignment="1">
      <alignment horizontal="center"/>
    </xf>
    <xf numFmtId="3" fontId="41" fillId="39" borderId="52" xfId="0" applyNumberFormat="1" applyFont="1" applyFill="1" applyBorder="1" applyAlignment="1">
      <alignment/>
    </xf>
    <xf numFmtId="0" fontId="39" fillId="39" borderId="46" xfId="0" applyFont="1" applyFill="1" applyBorder="1" applyAlignment="1">
      <alignment horizontal="left"/>
    </xf>
    <xf numFmtId="0" fontId="39" fillId="39" borderId="111" xfId="0" applyFont="1" applyFill="1" applyBorder="1" applyAlignment="1">
      <alignment horizontal="left"/>
    </xf>
    <xf numFmtId="0" fontId="37" fillId="45" borderId="52" xfId="0" applyFont="1" applyFill="1" applyBorder="1" applyAlignment="1">
      <alignment horizontal="center" vertical="top" wrapText="1"/>
    </xf>
    <xf numFmtId="0" fontId="37" fillId="43" borderId="52" xfId="0" applyFont="1" applyFill="1" applyBorder="1" applyAlignment="1">
      <alignment horizontal="center" vertical="top" wrapText="1"/>
    </xf>
    <xf numFmtId="0" fontId="37" fillId="44" borderId="5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5"/>
  <sheetViews>
    <sheetView zoomScale="50" zoomScaleNormal="5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V63" sqref="A1:V63"/>
    </sheetView>
  </sheetViews>
  <sheetFormatPr defaultColWidth="9.00390625" defaultRowHeight="12.75"/>
  <cols>
    <col min="1" max="1" width="29.375" style="0" customWidth="1"/>
    <col min="2" max="2" width="22.75390625" style="0" customWidth="1"/>
    <col min="3" max="3" width="19.375" style="0" customWidth="1"/>
    <col min="4" max="4" width="10.25390625" style="0" customWidth="1"/>
    <col min="5" max="5" width="16.375" style="0" customWidth="1"/>
    <col min="6" max="7" width="12.125" style="0" customWidth="1"/>
    <col min="8" max="8" width="19.125" style="0" customWidth="1"/>
    <col min="9" max="9" width="16.375" style="0" customWidth="1"/>
    <col min="10" max="10" width="16.125" style="0" customWidth="1"/>
    <col min="11" max="11" width="20.375" style="0" customWidth="1"/>
    <col min="12" max="13" width="21.00390625" style="0" customWidth="1"/>
    <col min="14" max="14" width="17.25390625" style="0" customWidth="1"/>
    <col min="15" max="15" width="28.00390625" style="0" customWidth="1"/>
    <col min="16" max="16" width="31.00390625" style="0" customWidth="1"/>
    <col min="17" max="17" width="16.625" style="227" customWidth="1"/>
    <col min="18" max="18" width="15.875" style="227" customWidth="1"/>
    <col min="19" max="19" width="14.875" style="0" customWidth="1"/>
    <col min="20" max="20" width="11.25390625" style="0" customWidth="1"/>
    <col min="21" max="21" width="14.00390625" style="0" customWidth="1"/>
    <col min="22" max="22" width="13.25390625" style="0" customWidth="1"/>
    <col min="28" max="28" width="21.75390625" style="0" customWidth="1"/>
  </cols>
  <sheetData>
    <row r="1" spans="1:19" ht="27">
      <c r="A1" s="1"/>
      <c r="B1" s="1"/>
      <c r="C1" s="2" t="s">
        <v>0</v>
      </c>
      <c r="D1" s="3"/>
      <c r="E1" s="4"/>
      <c r="F1" s="248"/>
      <c r="G1" s="12"/>
      <c r="H1" s="5"/>
      <c r="I1" s="5"/>
      <c r="J1" s="6"/>
      <c r="K1" s="6"/>
      <c r="L1" s="7"/>
      <c r="M1" s="7"/>
      <c r="N1" s="7"/>
      <c r="O1" s="7"/>
      <c r="P1" s="8"/>
      <c r="Q1" s="9"/>
      <c r="R1" s="10"/>
      <c r="S1" s="8"/>
    </row>
    <row r="2" spans="1:19" ht="24.75">
      <c r="A2" s="1"/>
      <c r="B2" s="1"/>
      <c r="C2" s="11" t="s">
        <v>115</v>
      </c>
      <c r="D2" s="12"/>
      <c r="E2" s="12"/>
      <c r="F2" s="249"/>
      <c r="H2" s="12"/>
      <c r="I2" s="13"/>
      <c r="J2" s="14"/>
      <c r="K2" s="14"/>
      <c r="L2" s="7"/>
      <c r="M2" s="7"/>
      <c r="N2" s="7"/>
      <c r="O2" s="15"/>
      <c r="Q2" s="9"/>
      <c r="R2" s="10"/>
      <c r="S2" s="8"/>
    </row>
    <row r="3" spans="1:19" ht="18.75" thickBot="1">
      <c r="A3" s="1"/>
      <c r="B3" s="1"/>
      <c r="C3" s="16"/>
      <c r="D3" s="12"/>
      <c r="E3" s="12"/>
      <c r="F3" s="12"/>
      <c r="G3" s="12"/>
      <c r="H3" s="12"/>
      <c r="I3" s="13"/>
      <c r="J3" s="14"/>
      <c r="K3" s="14"/>
      <c r="L3" s="7"/>
      <c r="M3" s="7"/>
      <c r="N3" s="7"/>
      <c r="O3" s="15"/>
      <c r="Q3" s="9"/>
      <c r="R3" s="10"/>
      <c r="S3" s="8"/>
    </row>
    <row r="4" spans="1:22" s="28" customFormat="1" ht="18.75" thickBot="1">
      <c r="A4" s="17"/>
      <c r="B4" s="18"/>
      <c r="C4" s="19" t="s">
        <v>1</v>
      </c>
      <c r="D4" s="20"/>
      <c r="E4" s="21"/>
      <c r="F4" s="22" t="s">
        <v>2</v>
      </c>
      <c r="G4" s="20"/>
      <c r="H4" s="21"/>
      <c r="I4" s="23" t="s">
        <v>3</v>
      </c>
      <c r="J4" s="23"/>
      <c r="K4" s="23"/>
      <c r="L4" s="24"/>
      <c r="M4" s="24"/>
      <c r="N4" s="24"/>
      <c r="O4" s="19"/>
      <c r="P4" s="19"/>
      <c r="Q4" s="25"/>
      <c r="R4" s="26"/>
      <c r="S4" s="24"/>
      <c r="T4" s="18"/>
      <c r="U4" s="19"/>
      <c r="V4" s="27"/>
    </row>
    <row r="5" spans="1:22" s="43" customFormat="1" ht="15">
      <c r="A5" s="29" t="s">
        <v>4</v>
      </c>
      <c r="B5" s="30" t="s">
        <v>5</v>
      </c>
      <c r="C5" s="31" t="s">
        <v>5</v>
      </c>
      <c r="D5" s="32" t="s">
        <v>6</v>
      </c>
      <c r="E5" s="33" t="s">
        <v>7</v>
      </c>
      <c r="F5" s="30" t="s">
        <v>8</v>
      </c>
      <c r="G5" s="34" t="s">
        <v>8</v>
      </c>
      <c r="H5" s="35" t="s">
        <v>9</v>
      </c>
      <c r="I5" s="30" t="s">
        <v>10</v>
      </c>
      <c r="J5" s="36" t="s">
        <v>9</v>
      </c>
      <c r="K5" s="30" t="s">
        <v>11</v>
      </c>
      <c r="L5" s="37" t="s">
        <v>12</v>
      </c>
      <c r="M5" s="35" t="s">
        <v>88</v>
      </c>
      <c r="N5" s="37" t="s">
        <v>90</v>
      </c>
      <c r="O5" s="30" t="s">
        <v>13</v>
      </c>
      <c r="P5" s="37" t="s">
        <v>14</v>
      </c>
      <c r="Q5" s="38" t="s">
        <v>15</v>
      </c>
      <c r="R5" s="39" t="s">
        <v>16</v>
      </c>
      <c r="S5" s="35" t="s">
        <v>17</v>
      </c>
      <c r="T5" s="40" t="s">
        <v>18</v>
      </c>
      <c r="U5" s="41" t="s">
        <v>19</v>
      </c>
      <c r="V5" s="42" t="s">
        <v>20</v>
      </c>
    </row>
    <row r="6" spans="1:24" s="43" customFormat="1" ht="15.75" thickBot="1">
      <c r="A6" s="44"/>
      <c r="B6" s="236" t="s">
        <v>114</v>
      </c>
      <c r="C6" s="237" t="s">
        <v>109</v>
      </c>
      <c r="D6" s="45" t="s">
        <v>21</v>
      </c>
      <c r="E6" s="46" t="s">
        <v>22</v>
      </c>
      <c r="F6" s="44" t="s">
        <v>23</v>
      </c>
      <c r="G6" s="47" t="s">
        <v>24</v>
      </c>
      <c r="H6" s="46" t="s">
        <v>25</v>
      </c>
      <c r="I6" s="44" t="s">
        <v>26</v>
      </c>
      <c r="J6" s="48" t="s">
        <v>26</v>
      </c>
      <c r="K6" s="44" t="s">
        <v>27</v>
      </c>
      <c r="L6" s="49" t="s">
        <v>27</v>
      </c>
      <c r="M6" s="267" t="s">
        <v>89</v>
      </c>
      <c r="N6" s="49"/>
      <c r="O6" s="29" t="s">
        <v>28</v>
      </c>
      <c r="P6" s="50" t="s">
        <v>29</v>
      </c>
      <c r="Q6" s="51" t="s">
        <v>30</v>
      </c>
      <c r="R6" s="52" t="s">
        <v>30</v>
      </c>
      <c r="S6" s="46" t="s">
        <v>31</v>
      </c>
      <c r="T6" s="53" t="s">
        <v>32</v>
      </c>
      <c r="U6" s="48" t="s">
        <v>33</v>
      </c>
      <c r="V6" s="49" t="s">
        <v>34</v>
      </c>
      <c r="W6" s="54"/>
      <c r="X6" s="54"/>
    </row>
    <row r="7" spans="1:28" s="73" customFormat="1" ht="21.75" customHeight="1" thickBot="1">
      <c r="A7" s="331" t="s">
        <v>98</v>
      </c>
      <c r="B7" s="250">
        <v>915</v>
      </c>
      <c r="C7" s="250">
        <v>584</v>
      </c>
      <c r="D7" s="57">
        <f aca="true" t="shared" si="0" ref="D7:D63">C7-B7</f>
        <v>-331</v>
      </c>
      <c r="E7" s="58">
        <f aca="true" t="shared" si="1" ref="E7:E63">D7*100/B7</f>
        <v>-36.17486338797814</v>
      </c>
      <c r="F7" s="59">
        <v>567</v>
      </c>
      <c r="G7" s="60">
        <v>133</v>
      </c>
      <c r="H7" s="61">
        <f aca="true" t="shared" si="2" ref="H7:H63">(G7+F7)/(C7+G7)*100</f>
        <v>97.62900976290098</v>
      </c>
      <c r="I7" s="62">
        <v>455</v>
      </c>
      <c r="J7" s="61">
        <f aca="true" t="shared" si="3" ref="J7:J27">I7*100/(F7+G7)</f>
        <v>65</v>
      </c>
      <c r="K7" s="62">
        <v>35</v>
      </c>
      <c r="L7" s="636">
        <f aca="true" t="shared" si="4" ref="L7:L26">K7*100/(F7+G7)</f>
        <v>5</v>
      </c>
      <c r="M7" s="62">
        <v>26</v>
      </c>
      <c r="N7" s="63">
        <f aca="true" t="shared" si="5" ref="N7:N63">M7*100/(G7+F7)</f>
        <v>3.7142857142857144</v>
      </c>
      <c r="O7" s="64">
        <v>530</v>
      </c>
      <c r="P7" s="65">
        <f aca="true" t="shared" si="6" ref="P7:P63">O7*100/C7</f>
        <v>90.75342465753425</v>
      </c>
      <c r="Q7" s="66">
        <v>19.085</v>
      </c>
      <c r="R7" s="67">
        <v>16.709</v>
      </c>
      <c r="S7" s="68">
        <f aca="true" t="shared" si="7" ref="S7:S63">R7*100/Q7</f>
        <v>87.55043227665705</v>
      </c>
      <c r="T7" s="69"/>
      <c r="U7" s="70"/>
      <c r="V7" s="271">
        <f aca="true" t="shared" si="8" ref="V7:V13">U7/3</f>
        <v>0</v>
      </c>
      <c r="W7" s="72"/>
      <c r="X7" s="72"/>
      <c r="AB7" s="56">
        <v>319</v>
      </c>
    </row>
    <row r="8" spans="1:28" s="85" customFormat="1" ht="21.75" customHeight="1" thickBot="1">
      <c r="A8" s="704" t="s">
        <v>99</v>
      </c>
      <c r="B8" s="318">
        <v>326</v>
      </c>
      <c r="C8" s="318">
        <v>202</v>
      </c>
      <c r="D8" s="705">
        <f t="shared" si="0"/>
        <v>-124</v>
      </c>
      <c r="E8" s="706">
        <f t="shared" si="1"/>
        <v>-38.03680981595092</v>
      </c>
      <c r="F8" s="707">
        <v>200</v>
      </c>
      <c r="G8" s="708">
        <v>41</v>
      </c>
      <c r="H8" s="709">
        <f t="shared" si="2"/>
        <v>99.1769547325103</v>
      </c>
      <c r="I8" s="710">
        <v>193</v>
      </c>
      <c r="J8" s="709">
        <f t="shared" si="3"/>
        <v>80.08298755186722</v>
      </c>
      <c r="K8" s="710">
        <v>1</v>
      </c>
      <c r="L8" s="711">
        <f t="shared" si="4"/>
        <v>0.4149377593360996</v>
      </c>
      <c r="M8" s="710">
        <v>4</v>
      </c>
      <c r="N8" s="63">
        <f t="shared" si="5"/>
        <v>1.6597510373443984</v>
      </c>
      <c r="O8" s="710">
        <v>199</v>
      </c>
      <c r="P8" s="709">
        <f t="shared" si="6"/>
        <v>98.51485148514851</v>
      </c>
      <c r="Q8" s="712">
        <v>7.213</v>
      </c>
      <c r="R8" s="713">
        <v>6.948</v>
      </c>
      <c r="S8" s="714">
        <f t="shared" si="7"/>
        <v>96.32607791487592</v>
      </c>
      <c r="T8" s="715">
        <v>59</v>
      </c>
      <c r="U8" s="716">
        <f aca="true" t="shared" si="9" ref="U8:U53">C8/T8</f>
        <v>3.4237288135593222</v>
      </c>
      <c r="V8" s="271">
        <f t="shared" si="8"/>
        <v>1.1412429378531075</v>
      </c>
      <c r="W8" s="84"/>
      <c r="X8" s="84"/>
      <c r="AB8" s="74">
        <v>110</v>
      </c>
    </row>
    <row r="9" spans="1:28" s="85" customFormat="1" ht="21.75" customHeight="1" thickBot="1" thickTop="1">
      <c r="A9" s="86" t="s">
        <v>112</v>
      </c>
      <c r="B9" s="87">
        <v>65</v>
      </c>
      <c r="C9" s="87">
        <v>39</v>
      </c>
      <c r="D9" s="88">
        <f t="shared" si="0"/>
        <v>-26</v>
      </c>
      <c r="E9" s="89">
        <f t="shared" si="1"/>
        <v>-40</v>
      </c>
      <c r="F9" s="90">
        <v>39</v>
      </c>
      <c r="G9" s="91">
        <v>6</v>
      </c>
      <c r="H9" s="92">
        <f t="shared" si="2"/>
        <v>100</v>
      </c>
      <c r="I9" s="93">
        <v>33</v>
      </c>
      <c r="J9" s="92">
        <f t="shared" si="3"/>
        <v>73.33333333333333</v>
      </c>
      <c r="K9" s="94"/>
      <c r="L9" s="638">
        <f t="shared" si="4"/>
        <v>0</v>
      </c>
      <c r="M9" s="94"/>
      <c r="N9" s="63">
        <f t="shared" si="5"/>
        <v>0</v>
      </c>
      <c r="O9" s="94">
        <v>38</v>
      </c>
      <c r="P9" s="92">
        <f t="shared" si="6"/>
        <v>97.43589743589743</v>
      </c>
      <c r="Q9" s="96">
        <v>1.612</v>
      </c>
      <c r="R9" s="97">
        <v>1.496</v>
      </c>
      <c r="S9" s="98">
        <f t="shared" si="7"/>
        <v>92.80397022332505</v>
      </c>
      <c r="T9" s="243">
        <v>11</v>
      </c>
      <c r="U9" s="99">
        <f t="shared" si="9"/>
        <v>3.5454545454545454</v>
      </c>
      <c r="V9" s="252">
        <f t="shared" si="8"/>
        <v>1.1818181818181819</v>
      </c>
      <c r="W9" s="84"/>
      <c r="X9" s="84"/>
      <c r="AB9" s="87">
        <v>22</v>
      </c>
    </row>
    <row r="10" spans="1:28" s="85" customFormat="1" ht="21.75" customHeight="1" thickBot="1">
      <c r="A10" s="100" t="s">
        <v>36</v>
      </c>
      <c r="B10" s="101">
        <v>61</v>
      </c>
      <c r="C10" s="101">
        <v>31</v>
      </c>
      <c r="D10" s="102">
        <f t="shared" si="0"/>
        <v>-30</v>
      </c>
      <c r="E10" s="103">
        <f t="shared" si="1"/>
        <v>-49.18032786885246</v>
      </c>
      <c r="F10" s="104">
        <v>31</v>
      </c>
      <c r="G10" s="105">
        <v>3</v>
      </c>
      <c r="H10" s="106">
        <f t="shared" si="2"/>
        <v>100</v>
      </c>
      <c r="I10" s="107">
        <v>26</v>
      </c>
      <c r="J10" s="147">
        <f t="shared" si="3"/>
        <v>76.47058823529412</v>
      </c>
      <c r="K10" s="109">
        <v>1</v>
      </c>
      <c r="L10" s="639">
        <f t="shared" si="4"/>
        <v>2.9411764705882355</v>
      </c>
      <c r="M10" s="109">
        <v>1</v>
      </c>
      <c r="N10" s="63">
        <f t="shared" si="5"/>
        <v>2.9411764705882355</v>
      </c>
      <c r="O10" s="109">
        <v>31</v>
      </c>
      <c r="P10" s="108">
        <f t="shared" si="6"/>
        <v>100</v>
      </c>
      <c r="Q10" s="111">
        <v>0.277</v>
      </c>
      <c r="R10" s="112">
        <v>0.244</v>
      </c>
      <c r="S10" s="113">
        <f t="shared" si="7"/>
        <v>88.08664259927797</v>
      </c>
      <c r="T10" s="244">
        <v>13</v>
      </c>
      <c r="U10" s="115">
        <f t="shared" si="9"/>
        <v>2.3846153846153846</v>
      </c>
      <c r="V10" s="252">
        <f t="shared" si="8"/>
        <v>0.7948717948717948</v>
      </c>
      <c r="W10" s="84"/>
      <c r="X10" s="84"/>
      <c r="AB10" s="101">
        <v>23</v>
      </c>
    </row>
    <row r="11" spans="1:28" s="85" customFormat="1" ht="21.75" customHeight="1" thickBot="1">
      <c r="A11" s="100" t="s">
        <v>37</v>
      </c>
      <c r="B11" s="101">
        <v>67</v>
      </c>
      <c r="C11" s="101">
        <v>39</v>
      </c>
      <c r="D11" s="102">
        <f t="shared" si="0"/>
        <v>-28</v>
      </c>
      <c r="E11" s="103">
        <f t="shared" si="1"/>
        <v>-41.791044776119406</v>
      </c>
      <c r="F11" s="104">
        <v>38</v>
      </c>
      <c r="G11" s="105">
        <v>1</v>
      </c>
      <c r="H11" s="106">
        <f t="shared" si="2"/>
        <v>97.5</v>
      </c>
      <c r="I11" s="107">
        <v>28</v>
      </c>
      <c r="J11" s="108">
        <f t="shared" si="3"/>
        <v>71.7948717948718</v>
      </c>
      <c r="K11" s="109"/>
      <c r="L11" s="639">
        <f t="shared" si="4"/>
        <v>0</v>
      </c>
      <c r="M11" s="109">
        <v>1</v>
      </c>
      <c r="N11" s="63">
        <f t="shared" si="5"/>
        <v>2.5641025641025643</v>
      </c>
      <c r="O11" s="109">
        <v>38</v>
      </c>
      <c r="P11" s="108">
        <f t="shared" si="6"/>
        <v>97.43589743589743</v>
      </c>
      <c r="Q11" s="111">
        <v>1.496</v>
      </c>
      <c r="R11" s="112">
        <v>1.441</v>
      </c>
      <c r="S11" s="113">
        <f t="shared" si="7"/>
        <v>96.3235294117647</v>
      </c>
      <c r="T11" s="244">
        <v>12</v>
      </c>
      <c r="U11" s="115">
        <f t="shared" si="9"/>
        <v>3.25</v>
      </c>
      <c r="V11" s="252">
        <f t="shared" si="8"/>
        <v>1.0833333333333333</v>
      </c>
      <c r="W11" s="84"/>
      <c r="X11" s="84"/>
      <c r="AB11" s="101">
        <v>22</v>
      </c>
    </row>
    <row r="12" spans="1:28" s="85" customFormat="1" ht="21.75" customHeight="1" thickBot="1">
      <c r="A12" s="116" t="s">
        <v>38</v>
      </c>
      <c r="B12" s="117">
        <v>61</v>
      </c>
      <c r="C12" s="117">
        <v>36</v>
      </c>
      <c r="D12" s="102">
        <f t="shared" si="0"/>
        <v>-25</v>
      </c>
      <c r="E12" s="103">
        <f t="shared" si="1"/>
        <v>-40.98360655737705</v>
      </c>
      <c r="F12" s="104">
        <v>35</v>
      </c>
      <c r="G12" s="105"/>
      <c r="H12" s="106">
        <f t="shared" si="2"/>
        <v>97.22222222222221</v>
      </c>
      <c r="I12" s="107">
        <v>31</v>
      </c>
      <c r="J12" s="108">
        <f t="shared" si="3"/>
        <v>88.57142857142857</v>
      </c>
      <c r="K12" s="109"/>
      <c r="L12" s="639">
        <f t="shared" si="4"/>
        <v>0</v>
      </c>
      <c r="M12" s="109"/>
      <c r="N12" s="63">
        <f t="shared" si="5"/>
        <v>0</v>
      </c>
      <c r="O12" s="109">
        <v>35</v>
      </c>
      <c r="P12" s="108">
        <f t="shared" si="6"/>
        <v>97.22222222222223</v>
      </c>
      <c r="Q12" s="111">
        <v>1.283</v>
      </c>
      <c r="R12" s="112">
        <v>1.28</v>
      </c>
      <c r="S12" s="98">
        <f t="shared" si="7"/>
        <v>99.76617303195636</v>
      </c>
      <c r="T12" s="244">
        <v>11</v>
      </c>
      <c r="U12" s="115">
        <f t="shared" si="9"/>
        <v>3.272727272727273</v>
      </c>
      <c r="V12" s="252">
        <f t="shared" si="8"/>
        <v>1.090909090909091</v>
      </c>
      <c r="W12" s="84"/>
      <c r="X12" s="84"/>
      <c r="AB12" s="101">
        <v>21</v>
      </c>
    </row>
    <row r="13" spans="1:28" s="85" customFormat="1" ht="21.75" customHeight="1" thickBot="1">
      <c r="A13" s="317" t="s">
        <v>39</v>
      </c>
      <c r="B13" s="318">
        <v>72</v>
      </c>
      <c r="C13" s="318">
        <v>57</v>
      </c>
      <c r="D13" s="118">
        <f t="shared" si="0"/>
        <v>-15</v>
      </c>
      <c r="E13" s="119">
        <f t="shared" si="1"/>
        <v>-20.833333333333332</v>
      </c>
      <c r="F13" s="120">
        <v>57</v>
      </c>
      <c r="G13" s="121">
        <v>31</v>
      </c>
      <c r="H13" s="122">
        <f t="shared" si="2"/>
        <v>100</v>
      </c>
      <c r="I13" s="123">
        <v>75</v>
      </c>
      <c r="J13" s="124">
        <f t="shared" si="3"/>
        <v>85.22727272727273</v>
      </c>
      <c r="K13" s="125"/>
      <c r="L13" s="640">
        <f t="shared" si="4"/>
        <v>0</v>
      </c>
      <c r="M13" s="125">
        <v>2</v>
      </c>
      <c r="N13" s="63">
        <f t="shared" si="5"/>
        <v>2.272727272727273</v>
      </c>
      <c r="O13" s="125">
        <v>57</v>
      </c>
      <c r="P13" s="124">
        <f t="shared" si="6"/>
        <v>100</v>
      </c>
      <c r="Q13" s="127">
        <v>2.645</v>
      </c>
      <c r="R13" s="128">
        <v>2.487</v>
      </c>
      <c r="S13" s="129">
        <f t="shared" si="7"/>
        <v>94.02646502835539</v>
      </c>
      <c r="T13" s="244">
        <v>12</v>
      </c>
      <c r="U13" s="130">
        <f t="shared" si="9"/>
        <v>4.75</v>
      </c>
      <c r="V13" s="252">
        <f t="shared" si="8"/>
        <v>1.5833333333333333</v>
      </c>
      <c r="W13" s="84"/>
      <c r="X13" s="84"/>
      <c r="AB13" s="117">
        <v>22</v>
      </c>
    </row>
    <row r="14" spans="1:28" s="85" customFormat="1" ht="21.75" customHeight="1" thickBot="1" thickTop="1">
      <c r="A14" s="550" t="s">
        <v>100</v>
      </c>
      <c r="B14" s="175">
        <v>83</v>
      </c>
      <c r="C14" s="175">
        <v>50</v>
      </c>
      <c r="D14" s="269">
        <f t="shared" si="0"/>
        <v>-33</v>
      </c>
      <c r="E14" s="440">
        <f t="shared" si="1"/>
        <v>-39.75903614457831</v>
      </c>
      <c r="F14" s="430">
        <v>48</v>
      </c>
      <c r="G14" s="699">
        <v>13</v>
      </c>
      <c r="H14" s="270">
        <f t="shared" si="2"/>
        <v>96.82539682539682</v>
      </c>
      <c r="I14" s="432">
        <v>34</v>
      </c>
      <c r="J14" s="563">
        <f t="shared" si="3"/>
        <v>55.73770491803279</v>
      </c>
      <c r="K14" s="432">
        <v>4</v>
      </c>
      <c r="L14" s="700">
        <f t="shared" si="4"/>
        <v>6.557377049180328</v>
      </c>
      <c r="M14" s="432">
        <v>3</v>
      </c>
      <c r="N14" s="63">
        <f t="shared" si="5"/>
        <v>4.918032786885246</v>
      </c>
      <c r="O14" s="432">
        <v>44</v>
      </c>
      <c r="P14" s="563">
        <f t="shared" si="6"/>
        <v>88</v>
      </c>
      <c r="Q14" s="433">
        <v>0.824</v>
      </c>
      <c r="R14" s="434">
        <v>0.735</v>
      </c>
      <c r="S14" s="268">
        <f t="shared" si="7"/>
        <v>89.1990291262136</v>
      </c>
      <c r="T14" s="701">
        <v>9</v>
      </c>
      <c r="U14" s="702">
        <f t="shared" si="9"/>
        <v>5.555555555555555</v>
      </c>
      <c r="V14" s="271">
        <f>U14/12</f>
        <v>0.46296296296296297</v>
      </c>
      <c r="W14" s="84"/>
      <c r="X14" s="84"/>
      <c r="AB14" s="56">
        <v>39</v>
      </c>
    </row>
    <row r="15" spans="1:28" s="85" customFormat="1" ht="21.75" customHeight="1" thickBot="1">
      <c r="A15" s="251" t="s">
        <v>40</v>
      </c>
      <c r="B15" s="101">
        <v>24</v>
      </c>
      <c r="C15" s="101">
        <v>14</v>
      </c>
      <c r="D15" s="131">
        <f t="shared" si="0"/>
        <v>-10</v>
      </c>
      <c r="E15" s="132">
        <f t="shared" si="1"/>
        <v>-41.666666666666664</v>
      </c>
      <c r="F15" s="133">
        <v>14</v>
      </c>
      <c r="G15" s="134">
        <v>6</v>
      </c>
      <c r="H15" s="135">
        <f t="shared" si="2"/>
        <v>100</v>
      </c>
      <c r="I15" s="136">
        <v>10</v>
      </c>
      <c r="J15" s="137">
        <f t="shared" si="3"/>
        <v>50</v>
      </c>
      <c r="K15" s="138">
        <v>1</v>
      </c>
      <c r="L15" s="641">
        <f t="shared" si="4"/>
        <v>5</v>
      </c>
      <c r="M15" s="138"/>
      <c r="N15" s="63">
        <f t="shared" si="5"/>
        <v>0</v>
      </c>
      <c r="O15" s="138">
        <v>14</v>
      </c>
      <c r="P15" s="137">
        <f t="shared" si="6"/>
        <v>100</v>
      </c>
      <c r="Q15" s="140">
        <v>0.275</v>
      </c>
      <c r="R15" s="141">
        <v>0.275</v>
      </c>
      <c r="S15" s="142">
        <f t="shared" si="7"/>
        <v>100</v>
      </c>
      <c r="T15" s="244">
        <v>3</v>
      </c>
      <c r="U15" s="144">
        <f t="shared" si="9"/>
        <v>4.666666666666667</v>
      </c>
      <c r="V15" s="252">
        <f aca="true" t="shared" si="10" ref="V15:V21">U15/3</f>
        <v>1.5555555555555556</v>
      </c>
      <c r="W15" s="84"/>
      <c r="X15" s="84"/>
      <c r="AB15" s="56">
        <v>0</v>
      </c>
    </row>
    <row r="16" spans="1:28" s="85" customFormat="1" ht="21.75" customHeight="1" thickBot="1">
      <c r="A16" s="100" t="s">
        <v>48</v>
      </c>
      <c r="B16" s="101">
        <v>11</v>
      </c>
      <c r="C16" s="101">
        <v>5</v>
      </c>
      <c r="D16" s="102">
        <f t="shared" si="0"/>
        <v>-6</v>
      </c>
      <c r="E16" s="103">
        <f t="shared" si="1"/>
        <v>-54.54545454545455</v>
      </c>
      <c r="F16" s="145">
        <v>5</v>
      </c>
      <c r="G16" s="91"/>
      <c r="H16" s="146">
        <f t="shared" si="2"/>
        <v>100</v>
      </c>
      <c r="I16" s="93">
        <v>3</v>
      </c>
      <c r="J16" s="147">
        <f t="shared" si="3"/>
        <v>60</v>
      </c>
      <c r="K16" s="94">
        <v>1</v>
      </c>
      <c r="L16" s="642">
        <f t="shared" si="4"/>
        <v>20</v>
      </c>
      <c r="M16" s="94"/>
      <c r="N16" s="63">
        <f t="shared" si="5"/>
        <v>0</v>
      </c>
      <c r="O16" s="94">
        <v>4</v>
      </c>
      <c r="P16" s="147">
        <f t="shared" si="6"/>
        <v>80</v>
      </c>
      <c r="Q16" s="96">
        <v>0.209</v>
      </c>
      <c r="R16" s="97">
        <v>0.209</v>
      </c>
      <c r="S16" s="98">
        <f t="shared" si="7"/>
        <v>100</v>
      </c>
      <c r="T16" s="244">
        <v>6</v>
      </c>
      <c r="U16" s="149">
        <f t="shared" si="9"/>
        <v>0.8333333333333334</v>
      </c>
      <c r="V16" s="252">
        <f t="shared" si="10"/>
        <v>0.2777777777777778</v>
      </c>
      <c r="AB16" s="87">
        <v>10</v>
      </c>
    </row>
    <row r="17" spans="1:28" s="85" customFormat="1" ht="21.75" customHeight="1" thickBot="1">
      <c r="A17" s="100" t="s">
        <v>51</v>
      </c>
      <c r="B17" s="101">
        <v>2</v>
      </c>
      <c r="C17" s="101">
        <v>1</v>
      </c>
      <c r="D17" s="102">
        <f t="shared" si="0"/>
        <v>-1</v>
      </c>
      <c r="E17" s="103">
        <f t="shared" si="1"/>
        <v>-50</v>
      </c>
      <c r="F17" s="104">
        <v>1</v>
      </c>
      <c r="G17" s="105">
        <v>2</v>
      </c>
      <c r="H17" s="106">
        <f t="shared" si="2"/>
        <v>100</v>
      </c>
      <c r="I17" s="107"/>
      <c r="J17" s="108">
        <f t="shared" si="3"/>
        <v>0</v>
      </c>
      <c r="K17" s="109"/>
      <c r="L17" s="639">
        <f t="shared" si="4"/>
        <v>0</v>
      </c>
      <c r="M17" s="109">
        <v>2</v>
      </c>
      <c r="N17" s="63">
        <f t="shared" si="5"/>
        <v>66.66666666666667</v>
      </c>
      <c r="O17" s="109">
        <v>1</v>
      </c>
      <c r="P17" s="108">
        <f t="shared" si="6"/>
        <v>100</v>
      </c>
      <c r="Q17" s="111">
        <v>0.001</v>
      </c>
      <c r="R17" s="112">
        <v>0.001</v>
      </c>
      <c r="S17" s="98">
        <f t="shared" si="7"/>
        <v>100</v>
      </c>
      <c r="T17" s="244">
        <v>2</v>
      </c>
      <c r="U17" s="115">
        <f t="shared" si="9"/>
        <v>0.5</v>
      </c>
      <c r="V17" s="252">
        <f t="shared" si="10"/>
        <v>0.16666666666666666</v>
      </c>
      <c r="AB17" s="101">
        <v>2</v>
      </c>
    </row>
    <row r="18" spans="1:28" s="85" customFormat="1" ht="21.75" customHeight="1" thickBot="1">
      <c r="A18" s="100" t="s">
        <v>65</v>
      </c>
      <c r="B18" s="101">
        <v>14</v>
      </c>
      <c r="C18" s="101">
        <v>10</v>
      </c>
      <c r="D18" s="102">
        <f t="shared" si="0"/>
        <v>-4</v>
      </c>
      <c r="E18" s="103">
        <f t="shared" si="1"/>
        <v>-28.571428571428573</v>
      </c>
      <c r="F18" s="104">
        <v>10</v>
      </c>
      <c r="G18" s="105">
        <v>1</v>
      </c>
      <c r="H18" s="106">
        <f t="shared" si="2"/>
        <v>100</v>
      </c>
      <c r="I18" s="107">
        <v>6</v>
      </c>
      <c r="J18" s="108">
        <f t="shared" si="3"/>
        <v>54.54545454545455</v>
      </c>
      <c r="K18" s="109"/>
      <c r="L18" s="639">
        <f t="shared" si="4"/>
        <v>0</v>
      </c>
      <c r="M18" s="109">
        <v>1</v>
      </c>
      <c r="N18" s="63">
        <f t="shared" si="5"/>
        <v>9.090909090909092</v>
      </c>
      <c r="O18" s="109">
        <v>8</v>
      </c>
      <c r="P18" s="108">
        <f t="shared" si="6"/>
        <v>80</v>
      </c>
      <c r="Q18" s="111">
        <v>0.107</v>
      </c>
      <c r="R18" s="112">
        <v>0.063</v>
      </c>
      <c r="S18" s="98">
        <f t="shared" si="7"/>
        <v>58.87850467289719</v>
      </c>
      <c r="T18" s="244">
        <v>7</v>
      </c>
      <c r="U18" s="115">
        <f t="shared" si="9"/>
        <v>1.4285714285714286</v>
      </c>
      <c r="V18" s="252">
        <f t="shared" si="10"/>
        <v>0.4761904761904762</v>
      </c>
      <c r="AB18" s="101">
        <v>12</v>
      </c>
    </row>
    <row r="19" spans="1:28" s="85" customFormat="1" ht="21.75" customHeight="1" thickBot="1">
      <c r="A19" s="351" t="s">
        <v>46</v>
      </c>
      <c r="B19" s="175">
        <v>21</v>
      </c>
      <c r="C19" s="175">
        <v>16</v>
      </c>
      <c r="D19" s="102">
        <f t="shared" si="0"/>
        <v>-5</v>
      </c>
      <c r="E19" s="103">
        <f t="shared" si="1"/>
        <v>-23.80952380952381</v>
      </c>
      <c r="F19" s="104">
        <v>15</v>
      </c>
      <c r="G19" s="105">
        <v>3</v>
      </c>
      <c r="H19" s="106">
        <f t="shared" si="2"/>
        <v>94.73684210526315</v>
      </c>
      <c r="I19" s="107">
        <v>13</v>
      </c>
      <c r="J19" s="108">
        <f t="shared" si="3"/>
        <v>72.22222222222223</v>
      </c>
      <c r="K19" s="109">
        <v>1</v>
      </c>
      <c r="L19" s="639">
        <f t="shared" si="4"/>
        <v>5.555555555555555</v>
      </c>
      <c r="M19" s="109"/>
      <c r="N19" s="63">
        <f t="shared" si="5"/>
        <v>0</v>
      </c>
      <c r="O19" s="109">
        <v>15</v>
      </c>
      <c r="P19" s="108">
        <f t="shared" si="6"/>
        <v>93.75</v>
      </c>
      <c r="Q19" s="111">
        <v>0.174</v>
      </c>
      <c r="R19" s="112">
        <v>0.16</v>
      </c>
      <c r="S19" s="98">
        <f t="shared" si="7"/>
        <v>91.95402298850576</v>
      </c>
      <c r="T19" s="243">
        <v>6</v>
      </c>
      <c r="U19" s="115">
        <f t="shared" si="9"/>
        <v>2.6666666666666665</v>
      </c>
      <c r="V19" s="252">
        <f t="shared" si="10"/>
        <v>0.8888888888888888</v>
      </c>
      <c r="AB19" s="101">
        <v>6</v>
      </c>
    </row>
    <row r="20" spans="1:28" s="85" customFormat="1" ht="21.75" customHeight="1" thickBot="1">
      <c r="A20" s="100" t="s">
        <v>83</v>
      </c>
      <c r="B20" s="101">
        <v>0</v>
      </c>
      <c r="C20" s="101">
        <v>1</v>
      </c>
      <c r="D20" s="102">
        <f t="shared" si="0"/>
        <v>1</v>
      </c>
      <c r="E20" s="103" t="e">
        <f t="shared" si="1"/>
        <v>#DIV/0!</v>
      </c>
      <c r="F20" s="120">
        <v>1</v>
      </c>
      <c r="G20" s="105"/>
      <c r="H20" s="106">
        <f t="shared" si="2"/>
        <v>100</v>
      </c>
      <c r="I20" s="123">
        <v>1</v>
      </c>
      <c r="J20" s="108">
        <f t="shared" si="3"/>
        <v>100</v>
      </c>
      <c r="K20" s="109"/>
      <c r="L20" s="639">
        <f t="shared" si="4"/>
        <v>0</v>
      </c>
      <c r="M20" s="109"/>
      <c r="N20" s="63">
        <f t="shared" si="5"/>
        <v>0</v>
      </c>
      <c r="O20" s="109"/>
      <c r="P20" s="108">
        <f t="shared" si="6"/>
        <v>0</v>
      </c>
      <c r="Q20" s="127">
        <v>0.001</v>
      </c>
      <c r="R20" s="128"/>
      <c r="S20" s="98">
        <f t="shared" si="7"/>
        <v>0</v>
      </c>
      <c r="T20" s="244">
        <v>2</v>
      </c>
      <c r="U20" s="115">
        <f t="shared" si="9"/>
        <v>0.5</v>
      </c>
      <c r="V20" s="252">
        <f t="shared" si="10"/>
        <v>0.16666666666666666</v>
      </c>
      <c r="AB20" s="117">
        <v>4</v>
      </c>
    </row>
    <row r="21" spans="1:28" s="85" customFormat="1" ht="21.75" customHeight="1" thickBot="1">
      <c r="A21" s="360" t="s">
        <v>61</v>
      </c>
      <c r="B21" s="361">
        <v>11</v>
      </c>
      <c r="C21" s="361">
        <v>3</v>
      </c>
      <c r="D21" s="102">
        <f t="shared" si="0"/>
        <v>-8</v>
      </c>
      <c r="E21" s="103">
        <f t="shared" si="1"/>
        <v>-72.72727272727273</v>
      </c>
      <c r="F21" s="104">
        <v>2</v>
      </c>
      <c r="G21" s="105">
        <v>1</v>
      </c>
      <c r="H21" s="106">
        <f t="shared" si="2"/>
        <v>75</v>
      </c>
      <c r="I21" s="107">
        <v>1</v>
      </c>
      <c r="J21" s="108">
        <f t="shared" si="3"/>
        <v>33.333333333333336</v>
      </c>
      <c r="K21" s="109">
        <v>1</v>
      </c>
      <c r="L21" s="639">
        <f t="shared" si="4"/>
        <v>33.333333333333336</v>
      </c>
      <c r="M21" s="109"/>
      <c r="N21" s="63">
        <f t="shared" si="5"/>
        <v>0</v>
      </c>
      <c r="O21" s="109">
        <v>2</v>
      </c>
      <c r="P21" s="108">
        <f t="shared" si="6"/>
        <v>66.66666666666667</v>
      </c>
      <c r="Q21" s="111">
        <v>0.057</v>
      </c>
      <c r="R21" s="112">
        <v>0.028</v>
      </c>
      <c r="S21" s="98">
        <f t="shared" si="7"/>
        <v>49.12280701754386</v>
      </c>
      <c r="T21" s="244">
        <v>2</v>
      </c>
      <c r="U21" s="115">
        <f t="shared" si="9"/>
        <v>1.5</v>
      </c>
      <c r="V21" s="252">
        <f t="shared" si="10"/>
        <v>0.5</v>
      </c>
      <c r="AB21" s="101">
        <v>1</v>
      </c>
    </row>
    <row r="22" spans="1:28" s="85" customFormat="1" ht="21.75" customHeight="1" thickBot="1" thickTop="1">
      <c r="A22" s="703" t="s">
        <v>101</v>
      </c>
      <c r="B22" s="87">
        <v>156</v>
      </c>
      <c r="C22" s="87">
        <v>96</v>
      </c>
      <c r="D22" s="539">
        <f t="shared" si="0"/>
        <v>-60</v>
      </c>
      <c r="E22" s="540">
        <f t="shared" si="1"/>
        <v>-38.46153846153846</v>
      </c>
      <c r="F22" s="541">
        <v>91</v>
      </c>
      <c r="G22" s="542">
        <v>16</v>
      </c>
      <c r="H22" s="543">
        <f t="shared" si="2"/>
        <v>95.53571428571429</v>
      </c>
      <c r="I22" s="544">
        <v>39</v>
      </c>
      <c r="J22" s="545">
        <f t="shared" si="3"/>
        <v>36.44859813084112</v>
      </c>
      <c r="K22" s="544">
        <v>11</v>
      </c>
      <c r="L22" s="643">
        <f t="shared" si="4"/>
        <v>10.280373831775702</v>
      </c>
      <c r="M22" s="544">
        <v>9</v>
      </c>
      <c r="N22" s="63">
        <f t="shared" si="5"/>
        <v>8.411214953271028</v>
      </c>
      <c r="O22" s="544">
        <v>90</v>
      </c>
      <c r="P22" s="545">
        <f t="shared" si="6"/>
        <v>93.75</v>
      </c>
      <c r="Q22" s="546">
        <v>2.632</v>
      </c>
      <c r="R22" s="547">
        <v>2.536</v>
      </c>
      <c r="S22" s="548">
        <f t="shared" si="7"/>
        <v>96.35258358662614</v>
      </c>
      <c r="T22" s="701">
        <v>5</v>
      </c>
      <c r="U22" s="470">
        <f t="shared" si="9"/>
        <v>19.2</v>
      </c>
      <c r="V22" s="271">
        <f>U22/3</f>
        <v>6.3999999999999995</v>
      </c>
      <c r="AB22" s="101">
        <v>5</v>
      </c>
    </row>
    <row r="23" spans="1:28" s="85" customFormat="1" ht="21.75" customHeight="1" thickBot="1">
      <c r="A23" s="251" t="s">
        <v>52</v>
      </c>
      <c r="B23" s="101">
        <v>30</v>
      </c>
      <c r="C23" s="101">
        <v>17</v>
      </c>
      <c r="D23" s="102">
        <f t="shared" si="0"/>
        <v>-13</v>
      </c>
      <c r="E23" s="103">
        <f t="shared" si="1"/>
        <v>-43.333333333333336</v>
      </c>
      <c r="F23" s="104">
        <v>16</v>
      </c>
      <c r="G23" s="105">
        <v>10</v>
      </c>
      <c r="H23" s="106">
        <f t="shared" si="2"/>
        <v>96.29629629629629</v>
      </c>
      <c r="I23" s="107">
        <v>10</v>
      </c>
      <c r="J23" s="108">
        <f t="shared" si="3"/>
        <v>38.46153846153846</v>
      </c>
      <c r="K23" s="109">
        <v>6</v>
      </c>
      <c r="L23" s="639">
        <f t="shared" si="4"/>
        <v>23.076923076923077</v>
      </c>
      <c r="M23" s="109">
        <v>1</v>
      </c>
      <c r="N23" s="63">
        <f t="shared" si="5"/>
        <v>3.8461538461538463</v>
      </c>
      <c r="O23" s="109">
        <v>16</v>
      </c>
      <c r="P23" s="108">
        <f t="shared" si="6"/>
        <v>94.11764705882354</v>
      </c>
      <c r="Q23" s="111">
        <v>0.385</v>
      </c>
      <c r="R23" s="112">
        <v>0.34</v>
      </c>
      <c r="S23" s="98">
        <f t="shared" si="7"/>
        <v>88.31168831168831</v>
      </c>
      <c r="T23" s="244">
        <v>3</v>
      </c>
      <c r="U23" s="115">
        <f t="shared" si="9"/>
        <v>5.666666666666667</v>
      </c>
      <c r="V23" s="252">
        <f aca="true" t="shared" si="11" ref="V23:V29">U23/3</f>
        <v>1.888888888888889</v>
      </c>
      <c r="AB23" s="101">
        <v>2</v>
      </c>
    </row>
    <row r="24" spans="1:28" s="85" customFormat="1" ht="21.75" customHeight="1" thickBot="1">
      <c r="A24" s="100" t="s">
        <v>42</v>
      </c>
      <c r="B24" s="101">
        <v>35</v>
      </c>
      <c r="C24" s="101">
        <v>18</v>
      </c>
      <c r="D24" s="102">
        <f t="shared" si="0"/>
        <v>-17</v>
      </c>
      <c r="E24" s="103">
        <f t="shared" si="1"/>
        <v>-48.57142857142857</v>
      </c>
      <c r="F24" s="145">
        <v>16</v>
      </c>
      <c r="G24" s="105">
        <v>1</v>
      </c>
      <c r="H24" s="106">
        <f t="shared" si="2"/>
        <v>89.47368421052632</v>
      </c>
      <c r="I24" s="93">
        <v>2</v>
      </c>
      <c r="J24" s="108">
        <f t="shared" si="3"/>
        <v>11.764705882352942</v>
      </c>
      <c r="K24" s="109">
        <v>1</v>
      </c>
      <c r="L24" s="639">
        <f t="shared" si="4"/>
        <v>5.882352941176471</v>
      </c>
      <c r="M24" s="109">
        <v>1</v>
      </c>
      <c r="N24" s="63">
        <f t="shared" si="5"/>
        <v>5.882352941176471</v>
      </c>
      <c r="O24" s="109">
        <v>16</v>
      </c>
      <c r="P24" s="108">
        <f t="shared" si="6"/>
        <v>88.88888888888889</v>
      </c>
      <c r="Q24" s="96">
        <v>0.223</v>
      </c>
      <c r="R24" s="97">
        <v>0.177</v>
      </c>
      <c r="S24" s="98">
        <f t="shared" si="7"/>
        <v>79.37219730941703</v>
      </c>
      <c r="T24" s="243">
        <v>3</v>
      </c>
      <c r="U24" s="115">
        <f t="shared" si="9"/>
        <v>6</v>
      </c>
      <c r="V24" s="252">
        <f t="shared" si="11"/>
        <v>2</v>
      </c>
      <c r="AB24" s="87">
        <v>3</v>
      </c>
    </row>
    <row r="25" spans="1:28" s="85" customFormat="1" ht="21.75" customHeight="1" thickBot="1">
      <c r="A25" s="100" t="s">
        <v>59</v>
      </c>
      <c r="B25" s="101">
        <v>16</v>
      </c>
      <c r="C25" s="101">
        <v>6</v>
      </c>
      <c r="D25" s="102">
        <f t="shared" si="0"/>
        <v>-10</v>
      </c>
      <c r="E25" s="103">
        <f t="shared" si="1"/>
        <v>-62.5</v>
      </c>
      <c r="F25" s="120">
        <v>6</v>
      </c>
      <c r="G25" s="105">
        <v>1</v>
      </c>
      <c r="H25" s="106">
        <f t="shared" si="2"/>
        <v>100</v>
      </c>
      <c r="I25" s="123">
        <v>1</v>
      </c>
      <c r="J25" s="108">
        <f t="shared" si="3"/>
        <v>14.285714285714286</v>
      </c>
      <c r="K25" s="109">
        <v>2</v>
      </c>
      <c r="L25" s="639">
        <f t="shared" si="4"/>
        <v>28.571428571428573</v>
      </c>
      <c r="M25" s="109">
        <v>1</v>
      </c>
      <c r="N25" s="63">
        <f t="shared" si="5"/>
        <v>14.285714285714286</v>
      </c>
      <c r="O25" s="109">
        <v>6</v>
      </c>
      <c r="P25" s="108">
        <f t="shared" si="6"/>
        <v>100</v>
      </c>
      <c r="Q25" s="127">
        <v>0.064</v>
      </c>
      <c r="R25" s="128">
        <v>0.064</v>
      </c>
      <c r="S25" s="98">
        <f t="shared" si="7"/>
        <v>100</v>
      </c>
      <c r="T25" s="243">
        <v>4</v>
      </c>
      <c r="U25" s="115">
        <f t="shared" si="9"/>
        <v>1.5</v>
      </c>
      <c r="V25" s="252">
        <f t="shared" si="11"/>
        <v>0.5</v>
      </c>
      <c r="AB25" s="117">
        <v>3</v>
      </c>
    </row>
    <row r="26" spans="1:28" s="85" customFormat="1" ht="21.75" customHeight="1" thickBot="1">
      <c r="A26" s="116" t="s">
        <v>49</v>
      </c>
      <c r="B26" s="101">
        <v>13</v>
      </c>
      <c r="C26" s="101">
        <v>7</v>
      </c>
      <c r="D26" s="102">
        <f t="shared" si="0"/>
        <v>-6</v>
      </c>
      <c r="E26" s="103">
        <f t="shared" si="1"/>
        <v>-46.15384615384615</v>
      </c>
      <c r="F26" s="114">
        <v>6</v>
      </c>
      <c r="G26" s="105"/>
      <c r="H26" s="106">
        <f t="shared" si="2"/>
        <v>85.71428571428571</v>
      </c>
      <c r="I26" s="109">
        <v>1</v>
      </c>
      <c r="J26" s="108">
        <f t="shared" si="3"/>
        <v>16.666666666666668</v>
      </c>
      <c r="K26" s="109"/>
      <c r="L26" s="639">
        <f t="shared" si="4"/>
        <v>0</v>
      </c>
      <c r="M26" s="109">
        <v>4</v>
      </c>
      <c r="N26" s="63">
        <f t="shared" si="5"/>
        <v>66.66666666666667</v>
      </c>
      <c r="O26" s="109">
        <v>5</v>
      </c>
      <c r="P26" s="108">
        <f t="shared" si="6"/>
        <v>71.42857142857143</v>
      </c>
      <c r="Q26" s="150">
        <v>0.715</v>
      </c>
      <c r="R26" s="151">
        <v>0.715</v>
      </c>
      <c r="S26" s="98">
        <f t="shared" si="7"/>
        <v>100</v>
      </c>
      <c r="T26" s="244">
        <v>6</v>
      </c>
      <c r="U26" s="115">
        <f t="shared" si="9"/>
        <v>1.1666666666666667</v>
      </c>
      <c r="V26" s="252">
        <f t="shared" si="11"/>
        <v>0.3888888888888889</v>
      </c>
      <c r="AB26" s="101">
        <v>12</v>
      </c>
    </row>
    <row r="27" spans="1:28" s="85" customFormat="1" ht="21.75" customHeight="1" thickBot="1">
      <c r="A27" s="100" t="s">
        <v>37</v>
      </c>
      <c r="B27" s="101">
        <v>13</v>
      </c>
      <c r="C27" s="101">
        <v>8</v>
      </c>
      <c r="D27" s="102">
        <f t="shared" si="0"/>
        <v>-5</v>
      </c>
      <c r="E27" s="103">
        <f t="shared" si="1"/>
        <v>-38.46153846153846</v>
      </c>
      <c r="F27" s="145">
        <v>8</v>
      </c>
      <c r="G27" s="121">
        <v>1</v>
      </c>
      <c r="H27" s="106">
        <f t="shared" si="2"/>
        <v>100</v>
      </c>
      <c r="I27" s="93">
        <v>3</v>
      </c>
      <c r="J27" s="147">
        <f t="shared" si="3"/>
        <v>33.333333333333336</v>
      </c>
      <c r="K27" s="109">
        <v>1</v>
      </c>
      <c r="L27" s="639">
        <v>0</v>
      </c>
      <c r="M27" s="109"/>
      <c r="N27" s="63">
        <f t="shared" si="5"/>
        <v>0</v>
      </c>
      <c r="O27" s="109">
        <v>8</v>
      </c>
      <c r="P27" s="108">
        <f t="shared" si="6"/>
        <v>100</v>
      </c>
      <c r="Q27" s="96">
        <v>0.208</v>
      </c>
      <c r="R27" s="97">
        <v>0.208</v>
      </c>
      <c r="S27" s="98">
        <f t="shared" si="7"/>
        <v>100.00000000000001</v>
      </c>
      <c r="T27" s="244">
        <v>5</v>
      </c>
      <c r="U27" s="115">
        <f t="shared" si="9"/>
        <v>1.6</v>
      </c>
      <c r="V27" s="252">
        <f t="shared" si="11"/>
        <v>0.5333333333333333</v>
      </c>
      <c r="AB27" s="87">
        <v>1</v>
      </c>
    </row>
    <row r="28" spans="1:28" s="85" customFormat="1" ht="21.75" customHeight="1" thickBot="1">
      <c r="A28" s="116" t="s">
        <v>50</v>
      </c>
      <c r="B28" s="101">
        <v>30</v>
      </c>
      <c r="C28" s="101">
        <v>23</v>
      </c>
      <c r="D28" s="102">
        <f t="shared" si="0"/>
        <v>-7</v>
      </c>
      <c r="E28" s="103">
        <f t="shared" si="1"/>
        <v>-23.333333333333332</v>
      </c>
      <c r="F28" s="104">
        <v>23</v>
      </c>
      <c r="G28" s="152">
        <v>1</v>
      </c>
      <c r="H28" s="106">
        <f t="shared" si="2"/>
        <v>100</v>
      </c>
      <c r="I28" s="107">
        <v>13</v>
      </c>
      <c r="J28" s="108">
        <f aca="true" t="shared" si="12" ref="J28:J54">I28*100/(F28+G28)</f>
        <v>54.166666666666664</v>
      </c>
      <c r="K28" s="109">
        <v>1</v>
      </c>
      <c r="L28" s="639">
        <f aca="true" t="shared" si="13" ref="L28:L63">K28*100/(F28+G28)</f>
        <v>4.166666666666667</v>
      </c>
      <c r="M28" s="109"/>
      <c r="N28" s="63">
        <f t="shared" si="5"/>
        <v>0</v>
      </c>
      <c r="O28" s="109">
        <v>23</v>
      </c>
      <c r="P28" s="108">
        <f t="shared" si="6"/>
        <v>100</v>
      </c>
      <c r="Q28" s="111">
        <v>0.961</v>
      </c>
      <c r="R28" s="112">
        <v>0.959</v>
      </c>
      <c r="S28" s="98">
        <f t="shared" si="7"/>
        <v>99.79188345473464</v>
      </c>
      <c r="T28" s="244">
        <v>5</v>
      </c>
      <c r="U28" s="115">
        <f t="shared" si="9"/>
        <v>4.6</v>
      </c>
      <c r="V28" s="252">
        <f t="shared" si="11"/>
        <v>1.5333333333333332</v>
      </c>
      <c r="AB28" s="101">
        <v>9</v>
      </c>
    </row>
    <row r="29" spans="1:28" s="85" customFormat="1" ht="21.75" customHeight="1" thickBot="1">
      <c r="A29" s="100" t="s">
        <v>64</v>
      </c>
      <c r="B29" s="101">
        <v>19</v>
      </c>
      <c r="C29" s="101">
        <v>17</v>
      </c>
      <c r="D29" s="102">
        <f t="shared" si="0"/>
        <v>-2</v>
      </c>
      <c r="E29" s="103">
        <f t="shared" si="1"/>
        <v>-10.526315789473685</v>
      </c>
      <c r="F29" s="104">
        <v>16</v>
      </c>
      <c r="G29" s="91">
        <v>2</v>
      </c>
      <c r="H29" s="106">
        <f t="shared" si="2"/>
        <v>94.73684210526315</v>
      </c>
      <c r="I29" s="107">
        <v>9</v>
      </c>
      <c r="J29" s="108">
        <f t="shared" si="12"/>
        <v>50</v>
      </c>
      <c r="K29" s="109"/>
      <c r="L29" s="639">
        <f t="shared" si="13"/>
        <v>0</v>
      </c>
      <c r="M29" s="109">
        <v>2</v>
      </c>
      <c r="N29" s="63">
        <f t="shared" si="5"/>
        <v>11.11111111111111</v>
      </c>
      <c r="O29" s="109">
        <v>16</v>
      </c>
      <c r="P29" s="108">
        <f t="shared" si="6"/>
        <v>94.11764705882354</v>
      </c>
      <c r="Q29" s="111">
        <v>0.076</v>
      </c>
      <c r="R29" s="112">
        <v>0.073</v>
      </c>
      <c r="S29" s="98">
        <f t="shared" si="7"/>
        <v>96.05263157894737</v>
      </c>
      <c r="T29" s="243">
        <v>4</v>
      </c>
      <c r="U29" s="115">
        <f t="shared" si="9"/>
        <v>4.25</v>
      </c>
      <c r="V29" s="252">
        <f t="shared" si="11"/>
        <v>1.4166666666666667</v>
      </c>
      <c r="AB29" s="101">
        <v>1</v>
      </c>
    </row>
    <row r="30" spans="1:28" s="85" customFormat="1" ht="21.75" customHeight="1" thickBot="1">
      <c r="A30" s="538" t="s">
        <v>102</v>
      </c>
      <c r="B30" s="117">
        <v>156</v>
      </c>
      <c r="C30" s="117">
        <v>122</v>
      </c>
      <c r="D30" s="539">
        <f t="shared" si="0"/>
        <v>-34</v>
      </c>
      <c r="E30" s="540">
        <f t="shared" si="1"/>
        <v>-21.794871794871796</v>
      </c>
      <c r="F30" s="541">
        <v>119</v>
      </c>
      <c r="G30" s="542">
        <v>20</v>
      </c>
      <c r="H30" s="543">
        <f t="shared" si="2"/>
        <v>97.88732394366197</v>
      </c>
      <c r="I30" s="544">
        <v>94</v>
      </c>
      <c r="J30" s="545">
        <f t="shared" si="12"/>
        <v>67.62589928057554</v>
      </c>
      <c r="K30" s="544">
        <v>6</v>
      </c>
      <c r="L30" s="643">
        <f t="shared" si="13"/>
        <v>4.316546762589928</v>
      </c>
      <c r="M30" s="544">
        <v>4</v>
      </c>
      <c r="N30" s="63">
        <f t="shared" si="5"/>
        <v>2.8776978417266186</v>
      </c>
      <c r="O30" s="544">
        <v>95</v>
      </c>
      <c r="P30" s="545">
        <f t="shared" si="6"/>
        <v>77.8688524590164</v>
      </c>
      <c r="Q30" s="546">
        <v>5.953</v>
      </c>
      <c r="R30" s="547">
        <v>4.115</v>
      </c>
      <c r="S30" s="548">
        <f t="shared" si="7"/>
        <v>69.12481101965395</v>
      </c>
      <c r="T30" s="549">
        <v>4</v>
      </c>
      <c r="U30" s="470">
        <f t="shared" si="9"/>
        <v>30.5</v>
      </c>
      <c r="V30" s="271">
        <f>U30/3</f>
        <v>10.166666666666666</v>
      </c>
      <c r="AB30" s="101">
        <v>1</v>
      </c>
    </row>
    <row r="31" spans="1:28" s="85" customFormat="1" ht="21.75" customHeight="1" thickBot="1">
      <c r="A31" s="100" t="s">
        <v>82</v>
      </c>
      <c r="B31" s="101">
        <v>73</v>
      </c>
      <c r="C31" s="101">
        <v>61</v>
      </c>
      <c r="D31" s="102">
        <f t="shared" si="0"/>
        <v>-12</v>
      </c>
      <c r="E31" s="103">
        <f t="shared" si="1"/>
        <v>-16.438356164383563</v>
      </c>
      <c r="F31" s="145">
        <v>61</v>
      </c>
      <c r="G31" s="105">
        <v>2</v>
      </c>
      <c r="H31" s="106">
        <f t="shared" si="2"/>
        <v>100</v>
      </c>
      <c r="I31" s="93">
        <v>55</v>
      </c>
      <c r="J31" s="108">
        <f t="shared" si="12"/>
        <v>87.3015873015873</v>
      </c>
      <c r="K31" s="109"/>
      <c r="L31" s="639">
        <f t="shared" si="13"/>
        <v>0</v>
      </c>
      <c r="M31" s="109">
        <v>1</v>
      </c>
      <c r="N31" s="63">
        <f t="shared" si="5"/>
        <v>1.5873015873015872</v>
      </c>
      <c r="O31" s="109">
        <v>40</v>
      </c>
      <c r="P31" s="108">
        <f t="shared" si="6"/>
        <v>65.57377049180327</v>
      </c>
      <c r="Q31" s="96">
        <v>1.473</v>
      </c>
      <c r="R31" s="97">
        <v>0.339</v>
      </c>
      <c r="S31" s="98">
        <f t="shared" si="7"/>
        <v>23.014256619144604</v>
      </c>
      <c r="T31" s="244">
        <v>3</v>
      </c>
      <c r="U31" s="115">
        <f t="shared" si="9"/>
        <v>20.333333333333332</v>
      </c>
      <c r="V31" s="252">
        <f aca="true" t="shared" si="14" ref="V31:V37">U31/3</f>
        <v>6.777777777777778</v>
      </c>
      <c r="AB31" s="87">
        <v>4</v>
      </c>
    </row>
    <row r="32" spans="1:28" s="85" customFormat="1" ht="21.75" customHeight="1" thickBot="1">
      <c r="A32" s="100" t="s">
        <v>53</v>
      </c>
      <c r="B32" s="101">
        <v>13</v>
      </c>
      <c r="C32" s="101">
        <v>20</v>
      </c>
      <c r="D32" s="102">
        <f t="shared" si="0"/>
        <v>7</v>
      </c>
      <c r="E32" s="103">
        <f t="shared" si="1"/>
        <v>53.84615384615385</v>
      </c>
      <c r="F32" s="104">
        <v>18</v>
      </c>
      <c r="G32" s="105">
        <v>3</v>
      </c>
      <c r="H32" s="106">
        <f t="shared" si="2"/>
        <v>91.30434782608695</v>
      </c>
      <c r="I32" s="107">
        <v>2</v>
      </c>
      <c r="J32" s="108">
        <f t="shared" si="12"/>
        <v>9.523809523809524</v>
      </c>
      <c r="K32" s="109"/>
      <c r="L32" s="639">
        <f t="shared" si="13"/>
        <v>0</v>
      </c>
      <c r="M32" s="109">
        <v>1</v>
      </c>
      <c r="N32" s="63">
        <f t="shared" si="5"/>
        <v>4.761904761904762</v>
      </c>
      <c r="O32" s="109">
        <v>18</v>
      </c>
      <c r="P32" s="108">
        <f t="shared" si="6"/>
        <v>90</v>
      </c>
      <c r="Q32" s="111">
        <v>0.2</v>
      </c>
      <c r="R32" s="112">
        <v>0.18</v>
      </c>
      <c r="S32" s="98">
        <f t="shared" si="7"/>
        <v>90</v>
      </c>
      <c r="T32" s="244">
        <v>7</v>
      </c>
      <c r="U32" s="115">
        <f t="shared" si="9"/>
        <v>2.857142857142857</v>
      </c>
      <c r="V32" s="252">
        <f t="shared" si="14"/>
        <v>0.9523809523809524</v>
      </c>
      <c r="AB32" s="101">
        <v>7</v>
      </c>
    </row>
    <row r="33" spans="1:28" s="85" customFormat="1" ht="21.75" customHeight="1" thickBot="1">
      <c r="A33" s="100" t="s">
        <v>62</v>
      </c>
      <c r="B33" s="101">
        <v>16</v>
      </c>
      <c r="C33" s="101">
        <v>7</v>
      </c>
      <c r="D33" s="102">
        <f t="shared" si="0"/>
        <v>-9</v>
      </c>
      <c r="E33" s="103">
        <f t="shared" si="1"/>
        <v>-56.25</v>
      </c>
      <c r="F33" s="104">
        <v>7</v>
      </c>
      <c r="G33" s="152"/>
      <c r="H33" s="106">
        <f t="shared" si="2"/>
        <v>100</v>
      </c>
      <c r="I33" s="107"/>
      <c r="J33" s="108">
        <f t="shared" si="12"/>
        <v>0</v>
      </c>
      <c r="K33" s="109">
        <v>6</v>
      </c>
      <c r="L33" s="639">
        <f t="shared" si="13"/>
        <v>85.71428571428571</v>
      </c>
      <c r="M33" s="109"/>
      <c r="N33" s="63">
        <f t="shared" si="5"/>
        <v>0</v>
      </c>
      <c r="O33" s="109">
        <v>7</v>
      </c>
      <c r="P33" s="108">
        <f t="shared" si="6"/>
        <v>100</v>
      </c>
      <c r="Q33" s="111">
        <v>1.616</v>
      </c>
      <c r="R33" s="112">
        <v>1.616</v>
      </c>
      <c r="S33" s="98">
        <f t="shared" si="7"/>
        <v>100.00000000000001</v>
      </c>
      <c r="T33" s="244">
        <v>3</v>
      </c>
      <c r="U33" s="115">
        <f t="shared" si="9"/>
        <v>2.3333333333333335</v>
      </c>
      <c r="V33" s="252">
        <f t="shared" si="14"/>
        <v>0.7777777777777778</v>
      </c>
      <c r="AB33" s="101">
        <v>2</v>
      </c>
    </row>
    <row r="34" spans="1:28" s="85" customFormat="1" ht="21.75" customHeight="1" thickBot="1">
      <c r="A34" s="100" t="s">
        <v>68</v>
      </c>
      <c r="B34" s="101">
        <v>6</v>
      </c>
      <c r="C34" s="101">
        <v>14</v>
      </c>
      <c r="D34" s="102">
        <f t="shared" si="0"/>
        <v>8</v>
      </c>
      <c r="E34" s="103">
        <f t="shared" si="1"/>
        <v>133.33333333333334</v>
      </c>
      <c r="F34" s="104">
        <v>14</v>
      </c>
      <c r="G34" s="105"/>
      <c r="H34" s="106">
        <f t="shared" si="2"/>
        <v>100</v>
      </c>
      <c r="I34" s="107">
        <v>14</v>
      </c>
      <c r="J34" s="108">
        <f t="shared" si="12"/>
        <v>100</v>
      </c>
      <c r="K34" s="109"/>
      <c r="L34" s="639">
        <f t="shared" si="13"/>
        <v>0</v>
      </c>
      <c r="M34" s="109"/>
      <c r="N34" s="63">
        <f t="shared" si="5"/>
        <v>0</v>
      </c>
      <c r="O34" s="109">
        <v>14</v>
      </c>
      <c r="P34" s="108">
        <f t="shared" si="6"/>
        <v>100</v>
      </c>
      <c r="Q34" s="111">
        <v>0.151</v>
      </c>
      <c r="R34" s="112">
        <v>0.151</v>
      </c>
      <c r="S34" s="98">
        <f t="shared" si="7"/>
        <v>100</v>
      </c>
      <c r="T34" s="243">
        <v>2</v>
      </c>
      <c r="U34" s="115">
        <f t="shared" si="9"/>
        <v>7</v>
      </c>
      <c r="V34" s="252">
        <f t="shared" si="14"/>
        <v>2.3333333333333335</v>
      </c>
      <c r="AB34" s="101">
        <v>2</v>
      </c>
    </row>
    <row r="35" spans="1:28" s="85" customFormat="1" ht="21.75" customHeight="1" thickBot="1">
      <c r="A35" s="100" t="s">
        <v>63</v>
      </c>
      <c r="B35" s="101">
        <v>9</v>
      </c>
      <c r="C35" s="101">
        <v>3</v>
      </c>
      <c r="D35" s="102">
        <f t="shared" si="0"/>
        <v>-6</v>
      </c>
      <c r="E35" s="103">
        <f t="shared" si="1"/>
        <v>-66.66666666666667</v>
      </c>
      <c r="F35" s="104">
        <v>3</v>
      </c>
      <c r="G35" s="152">
        <v>3</v>
      </c>
      <c r="H35" s="106">
        <f t="shared" si="2"/>
        <v>100</v>
      </c>
      <c r="I35" s="107">
        <v>4</v>
      </c>
      <c r="J35" s="108">
        <f t="shared" si="12"/>
        <v>66.66666666666667</v>
      </c>
      <c r="K35" s="109"/>
      <c r="L35" s="639">
        <f t="shared" si="13"/>
        <v>0</v>
      </c>
      <c r="M35" s="109"/>
      <c r="N35" s="63">
        <f t="shared" si="5"/>
        <v>0</v>
      </c>
      <c r="O35" s="109">
        <v>3</v>
      </c>
      <c r="P35" s="108">
        <f t="shared" si="6"/>
        <v>100</v>
      </c>
      <c r="Q35" s="111">
        <v>0.086</v>
      </c>
      <c r="R35" s="112">
        <v>0.086</v>
      </c>
      <c r="S35" s="98">
        <f t="shared" si="7"/>
        <v>100</v>
      </c>
      <c r="T35" s="244">
        <v>2</v>
      </c>
      <c r="U35" s="115">
        <f t="shared" si="9"/>
        <v>1.5</v>
      </c>
      <c r="V35" s="252">
        <f t="shared" si="14"/>
        <v>0.5</v>
      </c>
      <c r="AB35" s="101">
        <v>1</v>
      </c>
    </row>
    <row r="36" spans="1:28" s="85" customFormat="1" ht="21.75" customHeight="1" thickBot="1">
      <c r="A36" s="100" t="s">
        <v>55</v>
      </c>
      <c r="B36" s="101">
        <v>18</v>
      </c>
      <c r="C36" s="101">
        <v>8</v>
      </c>
      <c r="D36" s="102">
        <f t="shared" si="0"/>
        <v>-10</v>
      </c>
      <c r="E36" s="103">
        <f t="shared" si="1"/>
        <v>-55.55555555555556</v>
      </c>
      <c r="F36" s="104">
        <v>8</v>
      </c>
      <c r="G36" s="152">
        <v>2</v>
      </c>
      <c r="H36" s="106">
        <f t="shared" si="2"/>
        <v>100</v>
      </c>
      <c r="I36" s="107">
        <v>7</v>
      </c>
      <c r="J36" s="108">
        <f t="shared" si="12"/>
        <v>70</v>
      </c>
      <c r="K36" s="109"/>
      <c r="L36" s="639">
        <f t="shared" si="13"/>
        <v>0</v>
      </c>
      <c r="M36" s="109">
        <v>1</v>
      </c>
      <c r="N36" s="63">
        <f t="shared" si="5"/>
        <v>10</v>
      </c>
      <c r="O36" s="109">
        <v>7</v>
      </c>
      <c r="P36" s="108">
        <f t="shared" si="6"/>
        <v>87.5</v>
      </c>
      <c r="Q36" s="111">
        <v>1.936</v>
      </c>
      <c r="R36" s="112">
        <v>1.656</v>
      </c>
      <c r="S36" s="98">
        <f t="shared" si="7"/>
        <v>85.53719008264463</v>
      </c>
      <c r="T36" s="244">
        <v>4</v>
      </c>
      <c r="U36" s="115">
        <f t="shared" si="9"/>
        <v>2</v>
      </c>
      <c r="V36" s="252">
        <f t="shared" si="14"/>
        <v>0.6666666666666666</v>
      </c>
      <c r="AB36" s="101">
        <v>5</v>
      </c>
    </row>
    <row r="37" spans="1:28" s="85" customFormat="1" ht="21.75" customHeight="1" thickBot="1">
      <c r="A37" s="317" t="s">
        <v>54</v>
      </c>
      <c r="B37" s="318">
        <v>21</v>
      </c>
      <c r="C37" s="318">
        <v>9</v>
      </c>
      <c r="D37" s="102">
        <f t="shared" si="0"/>
        <v>-12</v>
      </c>
      <c r="E37" s="103">
        <f t="shared" si="1"/>
        <v>-57.142857142857146</v>
      </c>
      <c r="F37" s="145">
        <v>8</v>
      </c>
      <c r="G37" s="152">
        <v>10</v>
      </c>
      <c r="H37" s="106">
        <f t="shared" si="2"/>
        <v>94.73684210526315</v>
      </c>
      <c r="I37" s="93">
        <v>12</v>
      </c>
      <c r="J37" s="108">
        <f t="shared" si="12"/>
        <v>66.66666666666667</v>
      </c>
      <c r="K37" s="109"/>
      <c r="L37" s="639">
        <f t="shared" si="13"/>
        <v>0</v>
      </c>
      <c r="M37" s="109">
        <v>1</v>
      </c>
      <c r="N37" s="63">
        <f t="shared" si="5"/>
        <v>5.555555555555555</v>
      </c>
      <c r="O37" s="109">
        <v>6</v>
      </c>
      <c r="P37" s="108">
        <f t="shared" si="6"/>
        <v>66.66666666666667</v>
      </c>
      <c r="Q37" s="96">
        <v>0.49</v>
      </c>
      <c r="R37" s="97">
        <v>0.088</v>
      </c>
      <c r="S37" s="98">
        <f t="shared" si="7"/>
        <v>17.959183673469386</v>
      </c>
      <c r="T37" s="243">
        <v>7</v>
      </c>
      <c r="U37" s="115">
        <f t="shared" si="9"/>
        <v>1.2857142857142858</v>
      </c>
      <c r="V37" s="252">
        <f t="shared" si="14"/>
        <v>0.4285714285714286</v>
      </c>
      <c r="AB37" s="87">
        <v>7</v>
      </c>
    </row>
    <row r="38" spans="1:28" s="85" customFormat="1" ht="21.75" customHeight="1" thickBot="1" thickTop="1">
      <c r="A38" s="550" t="s">
        <v>103</v>
      </c>
      <c r="B38" s="175">
        <v>122</v>
      </c>
      <c r="C38" s="175">
        <v>73</v>
      </c>
      <c r="D38" s="539">
        <f t="shared" si="0"/>
        <v>-49</v>
      </c>
      <c r="E38" s="540">
        <f t="shared" si="1"/>
        <v>-40.16393442622951</v>
      </c>
      <c r="F38" s="541">
        <v>70</v>
      </c>
      <c r="G38" s="542">
        <v>16</v>
      </c>
      <c r="H38" s="543">
        <f t="shared" si="2"/>
        <v>96.62921348314607</v>
      </c>
      <c r="I38" s="544">
        <v>45</v>
      </c>
      <c r="J38" s="545">
        <f t="shared" si="12"/>
        <v>52.325581395348834</v>
      </c>
      <c r="K38" s="544">
        <v>10</v>
      </c>
      <c r="L38" s="643">
        <f t="shared" si="13"/>
        <v>11.627906976744185</v>
      </c>
      <c r="M38" s="544">
        <v>2</v>
      </c>
      <c r="N38" s="63">
        <f t="shared" si="5"/>
        <v>2.3255813953488373</v>
      </c>
      <c r="O38" s="544">
        <v>65</v>
      </c>
      <c r="P38" s="545">
        <f t="shared" si="6"/>
        <v>89.04109589041096</v>
      </c>
      <c r="Q38" s="546">
        <v>1.757</v>
      </c>
      <c r="R38" s="547">
        <v>1.72</v>
      </c>
      <c r="S38" s="548">
        <f t="shared" si="7"/>
        <v>97.89413773477519</v>
      </c>
      <c r="T38" s="549">
        <v>4</v>
      </c>
      <c r="U38" s="470">
        <f t="shared" si="9"/>
        <v>18.25</v>
      </c>
      <c r="V38" s="271">
        <f>U38/3</f>
        <v>6.083333333333333</v>
      </c>
      <c r="AB38" s="101">
        <v>2</v>
      </c>
    </row>
    <row r="39" spans="1:28" s="85" customFormat="1" ht="21.75" customHeight="1" thickBot="1">
      <c r="A39" s="100" t="s">
        <v>104</v>
      </c>
      <c r="B39" s="101">
        <v>26</v>
      </c>
      <c r="C39" s="101">
        <v>16</v>
      </c>
      <c r="D39" s="102">
        <f aca="true" t="shared" si="15" ref="D39:D51">C39-B39</f>
        <v>-10</v>
      </c>
      <c r="E39" s="103">
        <f t="shared" si="1"/>
        <v>-38.46153846153846</v>
      </c>
      <c r="F39" s="104">
        <v>14</v>
      </c>
      <c r="G39" s="152">
        <v>5</v>
      </c>
      <c r="H39" s="106">
        <f t="shared" si="2"/>
        <v>90.47619047619048</v>
      </c>
      <c r="I39" s="107">
        <v>10</v>
      </c>
      <c r="J39" s="108">
        <f t="shared" si="12"/>
        <v>52.63157894736842</v>
      </c>
      <c r="K39" s="109">
        <v>5</v>
      </c>
      <c r="L39" s="639">
        <f t="shared" si="13"/>
        <v>26.31578947368421</v>
      </c>
      <c r="M39" s="109"/>
      <c r="N39" s="63">
        <f t="shared" si="5"/>
        <v>0</v>
      </c>
      <c r="O39" s="109">
        <v>14</v>
      </c>
      <c r="P39" s="108">
        <f t="shared" si="6"/>
        <v>87.5</v>
      </c>
      <c r="Q39" s="111">
        <v>0.09</v>
      </c>
      <c r="R39" s="112">
        <v>0.056</v>
      </c>
      <c r="S39" s="98">
        <f t="shared" si="7"/>
        <v>62.22222222222223</v>
      </c>
      <c r="T39" s="244">
        <v>3</v>
      </c>
      <c r="U39" s="115">
        <f t="shared" si="9"/>
        <v>5.333333333333333</v>
      </c>
      <c r="V39" s="252">
        <f aca="true" t="shared" si="16" ref="V39:V46">U39/3</f>
        <v>1.7777777777777777</v>
      </c>
      <c r="AB39" s="101">
        <v>6</v>
      </c>
    </row>
    <row r="40" spans="1:28" s="85" customFormat="1" ht="21.75" customHeight="1" thickBot="1">
      <c r="A40" s="100" t="s">
        <v>58</v>
      </c>
      <c r="B40" s="101">
        <v>4</v>
      </c>
      <c r="C40" s="101">
        <v>2</v>
      </c>
      <c r="D40" s="102">
        <f t="shared" si="15"/>
        <v>-2</v>
      </c>
      <c r="E40" s="103">
        <f t="shared" si="1"/>
        <v>-50</v>
      </c>
      <c r="F40" s="104">
        <v>2</v>
      </c>
      <c r="G40" s="152"/>
      <c r="H40" s="106">
        <f t="shared" si="2"/>
        <v>100</v>
      </c>
      <c r="I40" s="107"/>
      <c r="J40" s="108">
        <f t="shared" si="12"/>
        <v>0</v>
      </c>
      <c r="K40" s="109"/>
      <c r="L40" s="639">
        <f t="shared" si="13"/>
        <v>0</v>
      </c>
      <c r="M40" s="109"/>
      <c r="N40" s="63">
        <f t="shared" si="5"/>
        <v>0</v>
      </c>
      <c r="O40" s="109">
        <v>1</v>
      </c>
      <c r="P40" s="108">
        <f t="shared" si="6"/>
        <v>50</v>
      </c>
      <c r="Q40" s="111">
        <v>0.001</v>
      </c>
      <c r="R40" s="112">
        <v>0</v>
      </c>
      <c r="S40" s="98">
        <f t="shared" si="7"/>
        <v>0</v>
      </c>
      <c r="T40" s="244">
        <v>3</v>
      </c>
      <c r="U40" s="115">
        <f t="shared" si="9"/>
        <v>0.6666666666666666</v>
      </c>
      <c r="V40" s="252">
        <f t="shared" si="16"/>
        <v>0.2222222222222222</v>
      </c>
      <c r="AB40" s="101">
        <v>4</v>
      </c>
    </row>
    <row r="41" spans="1:28" s="85" customFormat="1" ht="21.75" customHeight="1" thickBot="1">
      <c r="A41" s="100" t="s">
        <v>66</v>
      </c>
      <c r="B41" s="101">
        <v>12</v>
      </c>
      <c r="C41" s="101">
        <v>8</v>
      </c>
      <c r="D41" s="102">
        <f t="shared" si="15"/>
        <v>-4</v>
      </c>
      <c r="E41" s="103">
        <f t="shared" si="1"/>
        <v>-33.333333333333336</v>
      </c>
      <c r="F41" s="145">
        <v>7</v>
      </c>
      <c r="G41" s="152"/>
      <c r="H41" s="106">
        <f t="shared" si="2"/>
        <v>87.5</v>
      </c>
      <c r="I41" s="93">
        <v>3</v>
      </c>
      <c r="J41" s="108">
        <f t="shared" si="12"/>
        <v>42.857142857142854</v>
      </c>
      <c r="K41" s="109"/>
      <c r="L41" s="639">
        <f t="shared" si="13"/>
        <v>0</v>
      </c>
      <c r="M41" s="109"/>
      <c r="N41" s="63">
        <f t="shared" si="5"/>
        <v>0</v>
      </c>
      <c r="O41" s="109">
        <v>7</v>
      </c>
      <c r="P41" s="108">
        <f t="shared" si="6"/>
        <v>87.5</v>
      </c>
      <c r="Q41" s="96">
        <v>0.071</v>
      </c>
      <c r="R41" s="97">
        <v>0.066</v>
      </c>
      <c r="S41" s="98">
        <f t="shared" si="7"/>
        <v>92.95774647887326</v>
      </c>
      <c r="T41" s="243">
        <v>3</v>
      </c>
      <c r="U41" s="115">
        <f t="shared" si="9"/>
        <v>2.6666666666666665</v>
      </c>
      <c r="V41" s="252">
        <f t="shared" si="16"/>
        <v>0.8888888888888888</v>
      </c>
      <c r="AB41" s="87">
        <v>3</v>
      </c>
    </row>
    <row r="42" spans="1:28" s="85" customFormat="1" ht="21.75" customHeight="1" thickBot="1">
      <c r="A42" s="100" t="s">
        <v>60</v>
      </c>
      <c r="B42" s="101">
        <v>24</v>
      </c>
      <c r="C42" s="101">
        <v>17</v>
      </c>
      <c r="D42" s="102">
        <f t="shared" si="15"/>
        <v>-7</v>
      </c>
      <c r="E42" s="103">
        <f t="shared" si="1"/>
        <v>-29.166666666666668</v>
      </c>
      <c r="F42" s="104">
        <v>17</v>
      </c>
      <c r="G42" s="152">
        <v>4</v>
      </c>
      <c r="H42" s="106">
        <f t="shared" si="2"/>
        <v>100</v>
      </c>
      <c r="I42" s="107">
        <v>12</v>
      </c>
      <c r="J42" s="108">
        <f t="shared" si="12"/>
        <v>57.142857142857146</v>
      </c>
      <c r="K42" s="109">
        <v>4</v>
      </c>
      <c r="L42" s="639">
        <f t="shared" si="13"/>
        <v>19.047619047619047</v>
      </c>
      <c r="M42" s="109"/>
      <c r="N42" s="63">
        <f t="shared" si="5"/>
        <v>0</v>
      </c>
      <c r="O42" s="109">
        <v>15</v>
      </c>
      <c r="P42" s="108">
        <f t="shared" si="6"/>
        <v>88.23529411764706</v>
      </c>
      <c r="Q42" s="111">
        <v>0.272</v>
      </c>
      <c r="R42" s="112">
        <v>0.271</v>
      </c>
      <c r="S42" s="98" t="s">
        <v>95</v>
      </c>
      <c r="T42" s="244">
        <v>6</v>
      </c>
      <c r="U42" s="115">
        <f t="shared" si="9"/>
        <v>2.8333333333333335</v>
      </c>
      <c r="V42" s="252">
        <f t="shared" si="16"/>
        <v>0.9444444444444445</v>
      </c>
      <c r="AB42" s="101">
        <v>8</v>
      </c>
    </row>
    <row r="43" spans="1:28" s="85" customFormat="1" ht="21.75" customHeight="1" thickBot="1">
      <c r="A43" s="100" t="s">
        <v>56</v>
      </c>
      <c r="B43" s="101">
        <v>25</v>
      </c>
      <c r="C43" s="101">
        <v>20</v>
      </c>
      <c r="D43" s="102">
        <f t="shared" si="15"/>
        <v>-5</v>
      </c>
      <c r="E43" s="103">
        <f t="shared" si="1"/>
        <v>-20</v>
      </c>
      <c r="F43" s="104">
        <v>20</v>
      </c>
      <c r="G43" s="152"/>
      <c r="H43" s="106">
        <f t="shared" si="2"/>
        <v>100</v>
      </c>
      <c r="I43" s="107">
        <v>12</v>
      </c>
      <c r="J43" s="108">
        <f t="shared" si="12"/>
        <v>60</v>
      </c>
      <c r="K43" s="109"/>
      <c r="L43" s="639">
        <f t="shared" si="13"/>
        <v>0</v>
      </c>
      <c r="M43" s="109"/>
      <c r="N43" s="63">
        <f t="shared" si="5"/>
        <v>0</v>
      </c>
      <c r="O43" s="109">
        <v>19</v>
      </c>
      <c r="P43" s="108">
        <f t="shared" si="6"/>
        <v>95</v>
      </c>
      <c r="Q43" s="111">
        <v>1.149</v>
      </c>
      <c r="R43" s="112">
        <v>1.149</v>
      </c>
      <c r="S43" s="98">
        <f t="shared" si="7"/>
        <v>100</v>
      </c>
      <c r="T43" s="244">
        <v>4</v>
      </c>
      <c r="U43" s="115">
        <f t="shared" si="9"/>
        <v>5</v>
      </c>
      <c r="V43" s="252">
        <f t="shared" si="16"/>
        <v>1.6666666666666667</v>
      </c>
      <c r="AB43" s="101">
        <v>4</v>
      </c>
    </row>
    <row r="44" spans="1:28" s="85" customFormat="1" ht="21.75" customHeight="1" thickBot="1">
      <c r="A44" s="100" t="s">
        <v>105</v>
      </c>
      <c r="B44" s="101">
        <v>9</v>
      </c>
      <c r="C44" s="101">
        <v>4</v>
      </c>
      <c r="D44" s="102">
        <f t="shared" si="15"/>
        <v>-5</v>
      </c>
      <c r="E44" s="103">
        <f t="shared" si="1"/>
        <v>-55.55555555555556</v>
      </c>
      <c r="F44" s="104">
        <v>4</v>
      </c>
      <c r="G44" s="152">
        <v>6</v>
      </c>
      <c r="H44" s="106">
        <f t="shared" si="2"/>
        <v>100</v>
      </c>
      <c r="I44" s="107">
        <v>5</v>
      </c>
      <c r="J44" s="108">
        <f t="shared" si="12"/>
        <v>50</v>
      </c>
      <c r="K44" s="109"/>
      <c r="L44" s="639">
        <f t="shared" si="13"/>
        <v>0</v>
      </c>
      <c r="M44" s="109">
        <v>2</v>
      </c>
      <c r="N44" s="63">
        <f t="shared" si="5"/>
        <v>20</v>
      </c>
      <c r="O44" s="109">
        <v>4</v>
      </c>
      <c r="P44" s="108">
        <f t="shared" si="6"/>
        <v>100</v>
      </c>
      <c r="Q44" s="111">
        <v>0.097</v>
      </c>
      <c r="R44" s="112">
        <v>0.097</v>
      </c>
      <c r="S44" s="98">
        <f t="shared" si="7"/>
        <v>100.00000000000001</v>
      </c>
      <c r="T44" s="243">
        <v>4</v>
      </c>
      <c r="U44" s="115">
        <f t="shared" si="9"/>
        <v>1</v>
      </c>
      <c r="V44" s="252">
        <f t="shared" si="16"/>
        <v>0.3333333333333333</v>
      </c>
      <c r="AB44" s="101">
        <v>3</v>
      </c>
    </row>
    <row r="45" spans="1:28" s="85" customFormat="1" ht="21.75" customHeight="1" thickBot="1">
      <c r="A45" s="100" t="s">
        <v>47</v>
      </c>
      <c r="B45" s="101">
        <v>9</v>
      </c>
      <c r="C45" s="101">
        <v>3</v>
      </c>
      <c r="D45" s="102">
        <f t="shared" si="15"/>
        <v>-6</v>
      </c>
      <c r="E45" s="103">
        <f t="shared" si="1"/>
        <v>-66.66666666666667</v>
      </c>
      <c r="F45" s="120">
        <v>3</v>
      </c>
      <c r="G45" s="152"/>
      <c r="H45" s="106">
        <f t="shared" si="2"/>
        <v>100</v>
      </c>
      <c r="I45" s="123">
        <v>2</v>
      </c>
      <c r="J45" s="108">
        <f t="shared" si="12"/>
        <v>66.66666666666667</v>
      </c>
      <c r="K45" s="109"/>
      <c r="L45" s="639">
        <f t="shared" si="13"/>
        <v>0</v>
      </c>
      <c r="M45" s="109"/>
      <c r="N45" s="63">
        <f t="shared" si="5"/>
        <v>0</v>
      </c>
      <c r="O45" s="109">
        <v>2</v>
      </c>
      <c r="P45" s="108">
        <f t="shared" si="6"/>
        <v>66.66666666666667</v>
      </c>
      <c r="Q45" s="127">
        <v>0.07</v>
      </c>
      <c r="R45" s="128">
        <v>0.074</v>
      </c>
      <c r="S45" s="98">
        <f t="shared" si="7"/>
        <v>105.7142857142857</v>
      </c>
      <c r="T45" s="244">
        <v>4</v>
      </c>
      <c r="U45" s="115">
        <f t="shared" si="9"/>
        <v>0.75</v>
      </c>
      <c r="V45" s="252">
        <f t="shared" si="16"/>
        <v>0.25</v>
      </c>
      <c r="AB45" s="117">
        <v>3</v>
      </c>
    </row>
    <row r="46" spans="1:28" s="85" customFormat="1" ht="21.75" customHeight="1" thickBot="1">
      <c r="A46" s="116" t="s">
        <v>44</v>
      </c>
      <c r="B46" s="117">
        <v>13</v>
      </c>
      <c r="C46" s="117">
        <v>3</v>
      </c>
      <c r="D46" s="102">
        <f t="shared" si="15"/>
        <v>-10</v>
      </c>
      <c r="E46" s="103">
        <f t="shared" si="1"/>
        <v>-76.92307692307692</v>
      </c>
      <c r="F46" s="104">
        <v>3</v>
      </c>
      <c r="G46" s="152">
        <v>1</v>
      </c>
      <c r="H46" s="106">
        <f t="shared" si="2"/>
        <v>100</v>
      </c>
      <c r="I46" s="107">
        <v>1</v>
      </c>
      <c r="J46" s="108">
        <f t="shared" si="12"/>
        <v>25</v>
      </c>
      <c r="K46" s="109">
        <v>1</v>
      </c>
      <c r="L46" s="639">
        <f t="shared" si="13"/>
        <v>25</v>
      </c>
      <c r="M46" s="109"/>
      <c r="N46" s="63">
        <f t="shared" si="5"/>
        <v>0</v>
      </c>
      <c r="O46" s="109">
        <v>3</v>
      </c>
      <c r="P46" s="108">
        <f t="shared" si="6"/>
        <v>100</v>
      </c>
      <c r="Q46" s="111">
        <v>0.007</v>
      </c>
      <c r="R46" s="112">
        <v>0.007</v>
      </c>
      <c r="S46" s="98">
        <f t="shared" si="7"/>
        <v>100.00000000000001</v>
      </c>
      <c r="T46" s="244">
        <v>3</v>
      </c>
      <c r="U46" s="115">
        <f t="shared" si="9"/>
        <v>1</v>
      </c>
      <c r="V46" s="252">
        <f t="shared" si="16"/>
        <v>0.3333333333333333</v>
      </c>
      <c r="AB46" s="101">
        <v>4</v>
      </c>
    </row>
    <row r="47" spans="1:28" s="85" customFormat="1" ht="21.75" customHeight="1" thickBot="1">
      <c r="A47" s="551" t="s">
        <v>106</v>
      </c>
      <c r="B47" s="101">
        <v>72</v>
      </c>
      <c r="C47" s="101">
        <v>41</v>
      </c>
      <c r="D47" s="552">
        <f t="shared" si="15"/>
        <v>-31</v>
      </c>
      <c r="E47" s="553">
        <f t="shared" si="1"/>
        <v>-43.05555555555556</v>
      </c>
      <c r="F47" s="554">
        <v>39</v>
      </c>
      <c r="G47" s="555">
        <v>27</v>
      </c>
      <c r="H47" s="556">
        <f t="shared" si="2"/>
        <v>97.05882352941177</v>
      </c>
      <c r="I47" s="557">
        <v>50</v>
      </c>
      <c r="J47" s="558">
        <f t="shared" si="12"/>
        <v>75.75757575757575</v>
      </c>
      <c r="K47" s="557">
        <v>3</v>
      </c>
      <c r="L47" s="644">
        <f t="shared" si="13"/>
        <v>4.545454545454546</v>
      </c>
      <c r="M47" s="557">
        <v>4</v>
      </c>
      <c r="N47" s="63">
        <f t="shared" si="5"/>
        <v>6.0606060606060606</v>
      </c>
      <c r="O47" s="557">
        <v>37</v>
      </c>
      <c r="P47" s="558">
        <f t="shared" si="6"/>
        <v>90.2439024390244</v>
      </c>
      <c r="Q47" s="559">
        <v>0.704</v>
      </c>
      <c r="R47" s="560">
        <v>0.655</v>
      </c>
      <c r="S47" s="561">
        <f t="shared" si="7"/>
        <v>93.03977272727273</v>
      </c>
      <c r="T47" s="549">
        <v>6</v>
      </c>
      <c r="U47" s="562">
        <f t="shared" si="9"/>
        <v>6.833333333333333</v>
      </c>
      <c r="V47" s="271">
        <f>U47/3</f>
        <v>2.2777777777777777</v>
      </c>
      <c r="AB47" s="117">
        <v>7</v>
      </c>
    </row>
    <row r="48" spans="1:28" s="85" customFormat="1" ht="21.75" customHeight="1" thickBot="1">
      <c r="A48" s="100" t="s">
        <v>69</v>
      </c>
      <c r="B48" s="101">
        <v>15</v>
      </c>
      <c r="C48" s="101">
        <v>20</v>
      </c>
      <c r="D48" s="154">
        <f t="shared" si="15"/>
        <v>5</v>
      </c>
      <c r="E48" s="155">
        <f t="shared" si="1"/>
        <v>33.333333333333336</v>
      </c>
      <c r="F48" s="81">
        <v>20</v>
      </c>
      <c r="G48" s="156">
        <v>9</v>
      </c>
      <c r="H48" s="157">
        <f t="shared" si="2"/>
        <v>100</v>
      </c>
      <c r="I48" s="77">
        <v>25</v>
      </c>
      <c r="J48" s="76">
        <f t="shared" si="12"/>
        <v>86.20689655172414</v>
      </c>
      <c r="K48" s="77"/>
      <c r="L48" s="637">
        <f t="shared" si="13"/>
        <v>0</v>
      </c>
      <c r="M48" s="77">
        <v>2</v>
      </c>
      <c r="N48" s="63">
        <f t="shared" si="5"/>
        <v>6.896551724137931</v>
      </c>
      <c r="O48" s="77">
        <v>19</v>
      </c>
      <c r="P48" s="76">
        <f t="shared" si="6"/>
        <v>95</v>
      </c>
      <c r="Q48" s="79">
        <v>0.546</v>
      </c>
      <c r="R48" s="80">
        <v>0.546</v>
      </c>
      <c r="S48" s="158">
        <f t="shared" si="7"/>
        <v>100</v>
      </c>
      <c r="T48" s="243">
        <v>1</v>
      </c>
      <c r="U48" s="82">
        <f t="shared" si="9"/>
        <v>20</v>
      </c>
      <c r="V48" s="252">
        <f aca="true" t="shared" si="17" ref="V48:V54">U48/3</f>
        <v>6.666666666666667</v>
      </c>
      <c r="AB48" s="74">
        <v>3</v>
      </c>
    </row>
    <row r="49" spans="1:28" s="85" customFormat="1" ht="21.75" customHeight="1" thickBot="1" thickTop="1">
      <c r="A49" s="100" t="s">
        <v>70</v>
      </c>
      <c r="B49" s="101">
        <v>7</v>
      </c>
      <c r="C49" s="101">
        <v>4</v>
      </c>
      <c r="D49" s="88">
        <f t="shared" si="15"/>
        <v>-3</v>
      </c>
      <c r="E49" s="159">
        <f t="shared" si="1"/>
        <v>-42.857142857142854</v>
      </c>
      <c r="F49" s="145">
        <v>4</v>
      </c>
      <c r="G49" s="160">
        <v>5</v>
      </c>
      <c r="H49" s="146">
        <f t="shared" si="2"/>
        <v>100</v>
      </c>
      <c r="I49" s="93">
        <v>7</v>
      </c>
      <c r="J49" s="147">
        <f t="shared" si="12"/>
        <v>77.77777777777777</v>
      </c>
      <c r="K49" s="94"/>
      <c r="L49" s="642">
        <f t="shared" si="13"/>
        <v>0</v>
      </c>
      <c r="M49" s="94">
        <v>1</v>
      </c>
      <c r="N49" s="63">
        <f t="shared" si="5"/>
        <v>11.11111111111111</v>
      </c>
      <c r="O49" s="94">
        <v>3</v>
      </c>
      <c r="P49" s="147">
        <f t="shared" si="6"/>
        <v>75</v>
      </c>
      <c r="Q49" s="96">
        <v>0.006</v>
      </c>
      <c r="R49" s="97">
        <v>0.006</v>
      </c>
      <c r="S49" s="98">
        <f t="shared" si="7"/>
        <v>100</v>
      </c>
      <c r="T49" s="244">
        <v>3</v>
      </c>
      <c r="U49" s="149">
        <f t="shared" si="9"/>
        <v>1.3333333333333333</v>
      </c>
      <c r="V49" s="252">
        <f t="shared" si="17"/>
        <v>0.4444444444444444</v>
      </c>
      <c r="AB49" s="87">
        <v>2</v>
      </c>
    </row>
    <row r="50" spans="1:28" s="85" customFormat="1" ht="21.75" customHeight="1" thickBot="1">
      <c r="A50" s="100" t="s">
        <v>71</v>
      </c>
      <c r="B50" s="101">
        <v>5</v>
      </c>
      <c r="C50" s="101"/>
      <c r="D50" s="102">
        <f t="shared" si="15"/>
        <v>-5</v>
      </c>
      <c r="E50" s="161">
        <f t="shared" si="1"/>
        <v>-100</v>
      </c>
      <c r="F50" s="104"/>
      <c r="G50" s="162">
        <v>7</v>
      </c>
      <c r="H50" s="106">
        <f t="shared" si="2"/>
        <v>100</v>
      </c>
      <c r="I50" s="107">
        <v>6</v>
      </c>
      <c r="J50" s="108">
        <f t="shared" si="12"/>
        <v>85.71428571428571</v>
      </c>
      <c r="K50" s="109">
        <v>1</v>
      </c>
      <c r="L50" s="639">
        <f t="shared" si="13"/>
        <v>14.285714285714286</v>
      </c>
      <c r="M50" s="109"/>
      <c r="N50" s="63">
        <f t="shared" si="5"/>
        <v>0</v>
      </c>
      <c r="O50" s="109"/>
      <c r="P50" s="108" t="e">
        <f t="shared" si="6"/>
        <v>#DIV/0!</v>
      </c>
      <c r="Q50" s="111"/>
      <c r="R50" s="112"/>
      <c r="S50" s="98" t="e">
        <f t="shared" si="7"/>
        <v>#DIV/0!</v>
      </c>
      <c r="T50" s="244">
        <v>2</v>
      </c>
      <c r="U50" s="115">
        <f t="shared" si="9"/>
        <v>0</v>
      </c>
      <c r="V50" s="252">
        <f t="shared" si="17"/>
        <v>0</v>
      </c>
      <c r="AB50" s="101">
        <v>1</v>
      </c>
    </row>
    <row r="51" spans="1:28" s="85" customFormat="1" ht="21.75" customHeight="1" thickBot="1">
      <c r="A51" s="100" t="s">
        <v>67</v>
      </c>
      <c r="B51" s="101">
        <v>10</v>
      </c>
      <c r="C51" s="101">
        <v>3</v>
      </c>
      <c r="D51" s="164">
        <f t="shared" si="15"/>
        <v>-7</v>
      </c>
      <c r="E51" s="165">
        <f t="shared" si="1"/>
        <v>-70</v>
      </c>
      <c r="F51" s="166">
        <v>3</v>
      </c>
      <c r="G51" s="167">
        <v>1</v>
      </c>
      <c r="H51" s="168">
        <f t="shared" si="2"/>
        <v>100</v>
      </c>
      <c r="I51" s="169">
        <v>2</v>
      </c>
      <c r="J51" s="170">
        <f t="shared" si="12"/>
        <v>50</v>
      </c>
      <c r="K51" s="171"/>
      <c r="L51" s="645">
        <f t="shared" si="13"/>
        <v>0</v>
      </c>
      <c r="M51" s="171">
        <v>1</v>
      </c>
      <c r="N51" s="63">
        <f t="shared" si="5"/>
        <v>25</v>
      </c>
      <c r="O51" s="171">
        <v>3</v>
      </c>
      <c r="P51" s="170">
        <f t="shared" si="6"/>
        <v>100</v>
      </c>
      <c r="Q51" s="127">
        <v>0.045</v>
      </c>
      <c r="R51" s="128"/>
      <c r="S51" s="129">
        <f t="shared" si="7"/>
        <v>0</v>
      </c>
      <c r="T51" s="245">
        <v>2</v>
      </c>
      <c r="U51" s="173">
        <f t="shared" si="9"/>
        <v>1.5</v>
      </c>
      <c r="V51" s="252">
        <f t="shared" si="17"/>
        <v>0.5</v>
      </c>
      <c r="AB51" s="163">
        <v>0</v>
      </c>
    </row>
    <row r="52" spans="1:28" s="184" customFormat="1" ht="21.75" customHeight="1" thickBot="1">
      <c r="A52" s="100" t="s">
        <v>45</v>
      </c>
      <c r="B52" s="101">
        <v>6</v>
      </c>
      <c r="C52" s="101">
        <v>1</v>
      </c>
      <c r="D52" s="176">
        <f t="shared" si="0"/>
        <v>-5</v>
      </c>
      <c r="E52" s="177">
        <f t="shared" si="1"/>
        <v>-83.33333333333333</v>
      </c>
      <c r="F52" s="178">
        <v>1</v>
      </c>
      <c r="G52" s="160"/>
      <c r="H52" s="179">
        <f t="shared" si="2"/>
        <v>100</v>
      </c>
      <c r="I52" s="180"/>
      <c r="J52" s="92">
        <f t="shared" si="12"/>
        <v>0</v>
      </c>
      <c r="K52" s="180">
        <v>1</v>
      </c>
      <c r="L52" s="638">
        <f t="shared" si="13"/>
        <v>100</v>
      </c>
      <c r="M52" s="180"/>
      <c r="N52" s="63">
        <f t="shared" si="5"/>
        <v>0</v>
      </c>
      <c r="O52" s="180">
        <v>1</v>
      </c>
      <c r="P52" s="92">
        <f t="shared" si="6"/>
        <v>100</v>
      </c>
      <c r="Q52" s="181">
        <v>0.001</v>
      </c>
      <c r="R52" s="182">
        <v>0.001</v>
      </c>
      <c r="S52" s="183">
        <v>99.66</v>
      </c>
      <c r="T52" s="178">
        <v>22</v>
      </c>
      <c r="U52" s="99">
        <f t="shared" si="9"/>
        <v>0.045454545454545456</v>
      </c>
      <c r="V52" s="252">
        <f t="shared" si="17"/>
        <v>0.015151515151515152</v>
      </c>
      <c r="AB52" s="175">
        <v>20</v>
      </c>
    </row>
    <row r="53" spans="1:28" s="73" customFormat="1" ht="21.75" customHeight="1" thickBot="1">
      <c r="A53" s="100" t="s">
        <v>43</v>
      </c>
      <c r="B53" s="101">
        <v>19</v>
      </c>
      <c r="C53" s="101">
        <v>10</v>
      </c>
      <c r="D53" s="528">
        <f t="shared" si="0"/>
        <v>-9</v>
      </c>
      <c r="E53" s="529">
        <f t="shared" si="1"/>
        <v>-47.36842105263158</v>
      </c>
      <c r="F53" s="530">
        <v>10</v>
      </c>
      <c r="G53" s="531">
        <v>2</v>
      </c>
      <c r="H53" s="529">
        <f t="shared" si="2"/>
        <v>100</v>
      </c>
      <c r="I53" s="532">
        <v>9</v>
      </c>
      <c r="J53" s="533">
        <f t="shared" si="12"/>
        <v>75</v>
      </c>
      <c r="K53" s="532"/>
      <c r="L53" s="646">
        <f t="shared" si="13"/>
        <v>0</v>
      </c>
      <c r="M53" s="532"/>
      <c r="N53" s="587">
        <f t="shared" si="5"/>
        <v>0</v>
      </c>
      <c r="O53" s="532">
        <v>10</v>
      </c>
      <c r="P53" s="533">
        <f t="shared" si="6"/>
        <v>100</v>
      </c>
      <c r="Q53" s="534">
        <v>0.089</v>
      </c>
      <c r="R53" s="535">
        <v>0.086</v>
      </c>
      <c r="S53" s="536">
        <f t="shared" si="7"/>
        <v>96.62921348314607</v>
      </c>
      <c r="T53" s="530">
        <v>276</v>
      </c>
      <c r="U53" s="537">
        <f t="shared" si="9"/>
        <v>0.036231884057971016</v>
      </c>
      <c r="V53" s="252">
        <f t="shared" si="17"/>
        <v>0.012077294685990338</v>
      </c>
      <c r="AB53" s="56">
        <v>316</v>
      </c>
    </row>
    <row r="54" spans="1:28" s="85" customFormat="1" ht="21.75" customHeight="1" thickBot="1">
      <c r="A54" s="86" t="s">
        <v>41</v>
      </c>
      <c r="B54" s="87">
        <v>4</v>
      </c>
      <c r="C54" s="87">
        <v>2</v>
      </c>
      <c r="D54" s="131">
        <f t="shared" si="0"/>
        <v>-2</v>
      </c>
      <c r="E54" s="191">
        <f t="shared" si="1"/>
        <v>-50</v>
      </c>
      <c r="F54" s="143">
        <v>0</v>
      </c>
      <c r="G54" s="192">
        <v>1</v>
      </c>
      <c r="H54" s="135">
        <f t="shared" si="2"/>
        <v>33.33333333333333</v>
      </c>
      <c r="I54" s="193">
        <v>1</v>
      </c>
      <c r="J54" s="194">
        <f t="shared" si="12"/>
        <v>100</v>
      </c>
      <c r="K54" s="193"/>
      <c r="L54" s="647">
        <f t="shared" si="13"/>
        <v>0</v>
      </c>
      <c r="M54" s="193"/>
      <c r="N54" s="63">
        <f t="shared" si="5"/>
        <v>0</v>
      </c>
      <c r="O54" s="193"/>
      <c r="P54" s="137">
        <f t="shared" si="6"/>
        <v>0</v>
      </c>
      <c r="Q54" s="140">
        <v>0.002</v>
      </c>
      <c r="R54" s="182"/>
      <c r="S54" s="183">
        <f t="shared" si="7"/>
        <v>0</v>
      </c>
      <c r="T54" s="174"/>
      <c r="U54" s="195"/>
      <c r="V54" s="252">
        <f t="shared" si="17"/>
        <v>0</v>
      </c>
      <c r="AB54" s="56">
        <v>3</v>
      </c>
    </row>
    <row r="55" spans="1:28" s="85" customFormat="1" ht="21.75" customHeight="1" thickBot="1">
      <c r="A55" s="351" t="s">
        <v>57</v>
      </c>
      <c r="B55" s="175">
        <v>6</v>
      </c>
      <c r="C55" s="175">
        <v>1</v>
      </c>
      <c r="D55" s="423">
        <f t="shared" si="0"/>
        <v>-5</v>
      </c>
      <c r="E55" s="424">
        <f t="shared" si="1"/>
        <v>-83.33333333333333</v>
      </c>
      <c r="F55" s="425">
        <v>1</v>
      </c>
      <c r="G55" s="426">
        <v>2</v>
      </c>
      <c r="H55" s="427">
        <f t="shared" si="2"/>
        <v>100</v>
      </c>
      <c r="I55" s="180"/>
      <c r="J55" s="92">
        <v>25.5</v>
      </c>
      <c r="K55" s="180">
        <v>1</v>
      </c>
      <c r="L55" s="638">
        <f t="shared" si="13"/>
        <v>33.333333333333336</v>
      </c>
      <c r="M55" s="180"/>
      <c r="N55" s="312">
        <f t="shared" si="5"/>
        <v>0</v>
      </c>
      <c r="O55" s="180">
        <v>1</v>
      </c>
      <c r="P55" s="263">
        <f t="shared" si="6"/>
        <v>100</v>
      </c>
      <c r="Q55" s="428">
        <v>0.016</v>
      </c>
      <c r="R55" s="313">
        <v>0.016</v>
      </c>
      <c r="S55" s="649">
        <f t="shared" si="7"/>
        <v>100</v>
      </c>
      <c r="T55" s="311"/>
      <c r="U55" s="429"/>
      <c r="V55" s="405"/>
      <c r="AB55" s="56">
        <v>11</v>
      </c>
    </row>
    <row r="56" spans="1:28" s="85" customFormat="1" ht="21.75" customHeight="1" thickBot="1">
      <c r="A56" s="435" t="s">
        <v>111</v>
      </c>
      <c r="B56" s="438"/>
      <c r="C56" s="438"/>
      <c r="D56" s="439"/>
      <c r="E56" s="440"/>
      <c r="F56" s="441"/>
      <c r="G56" s="442"/>
      <c r="H56" s="440"/>
      <c r="I56" s="442"/>
      <c r="J56" s="440"/>
      <c r="K56" s="442"/>
      <c r="L56" s="651"/>
      <c r="M56" s="442"/>
      <c r="N56" s="652"/>
      <c r="O56" s="442"/>
      <c r="P56" s="440"/>
      <c r="Q56" s="443"/>
      <c r="R56" s="443"/>
      <c r="S56" s="440"/>
      <c r="T56" s="444"/>
      <c r="U56" s="445"/>
      <c r="V56" s="446"/>
      <c r="AB56" s="56">
        <v>38</v>
      </c>
    </row>
    <row r="57" spans="1:28" s="85" customFormat="1" ht="21.75" customHeight="1" thickBot="1">
      <c r="A57" s="422" t="s">
        <v>107</v>
      </c>
      <c r="B57" s="56">
        <v>67</v>
      </c>
      <c r="C57" s="56">
        <v>63</v>
      </c>
      <c r="D57" s="655">
        <f t="shared" si="0"/>
        <v>-4</v>
      </c>
      <c r="E57" s="654">
        <f t="shared" si="1"/>
        <v>-5.970149253731344</v>
      </c>
      <c r="F57" s="398">
        <v>63</v>
      </c>
      <c r="G57" s="653">
        <v>7</v>
      </c>
      <c r="H57" s="314">
        <f t="shared" si="2"/>
        <v>100</v>
      </c>
      <c r="I57" s="193">
        <v>55</v>
      </c>
      <c r="J57" s="194">
        <v>51.9</v>
      </c>
      <c r="K57" s="657"/>
      <c r="L57" s="656">
        <f t="shared" si="13"/>
        <v>0</v>
      </c>
      <c r="M57" s="193"/>
      <c r="N57" s="461">
        <f t="shared" si="5"/>
        <v>0</v>
      </c>
      <c r="O57" s="193">
        <v>62</v>
      </c>
      <c r="P57" s="194">
        <f t="shared" si="6"/>
        <v>98.41269841269842</v>
      </c>
      <c r="Q57" s="315">
        <v>0.846</v>
      </c>
      <c r="R57" s="313">
        <v>0.846</v>
      </c>
      <c r="S57" s="650">
        <f t="shared" si="7"/>
        <v>100</v>
      </c>
      <c r="T57" s="397"/>
      <c r="U57" s="400"/>
      <c r="V57" s="401"/>
      <c r="AB57" s="56">
        <v>6</v>
      </c>
    </row>
    <row r="58" spans="1:28" s="73" customFormat="1" ht="21.75" customHeight="1" thickBot="1">
      <c r="A58" s="311" t="s">
        <v>96</v>
      </c>
      <c r="B58" s="250">
        <v>4</v>
      </c>
      <c r="C58" s="250">
        <v>13</v>
      </c>
      <c r="D58" s="57">
        <f t="shared" si="0"/>
        <v>9</v>
      </c>
      <c r="E58" s="185">
        <f t="shared" si="1"/>
        <v>225</v>
      </c>
      <c r="F58" s="69">
        <v>11</v>
      </c>
      <c r="G58" s="186">
        <v>4</v>
      </c>
      <c r="H58" s="185">
        <f t="shared" si="2"/>
        <v>88.23529411764706</v>
      </c>
      <c r="I58" s="62">
        <v>9</v>
      </c>
      <c r="J58" s="61">
        <v>66.8</v>
      </c>
      <c r="K58" s="62"/>
      <c r="L58" s="648">
        <f t="shared" si="13"/>
        <v>0</v>
      </c>
      <c r="M58" s="62"/>
      <c r="N58" s="63">
        <f t="shared" si="5"/>
        <v>0</v>
      </c>
      <c r="O58" s="62">
        <v>11</v>
      </c>
      <c r="P58" s="65">
        <f t="shared" si="6"/>
        <v>84.61538461538461</v>
      </c>
      <c r="Q58" s="187">
        <v>0.135</v>
      </c>
      <c r="R58" s="663">
        <v>0.099</v>
      </c>
      <c r="S58" s="268">
        <f t="shared" si="7"/>
        <v>73.33333333333333</v>
      </c>
      <c r="T58" s="69"/>
      <c r="U58" s="190"/>
      <c r="V58" s="525"/>
      <c r="AB58" s="56">
        <v>374</v>
      </c>
    </row>
    <row r="59" spans="1:22" ht="21" thickBot="1">
      <c r="A59" s="435" t="s">
        <v>35</v>
      </c>
      <c r="B59" s="56">
        <v>986</v>
      </c>
      <c r="C59" s="56">
        <v>660</v>
      </c>
      <c r="D59" s="131">
        <f t="shared" si="0"/>
        <v>-326</v>
      </c>
      <c r="E59" s="165">
        <f t="shared" si="1"/>
        <v>-33.06288032454361</v>
      </c>
      <c r="F59" s="658">
        <v>641</v>
      </c>
      <c r="G59" s="658">
        <v>144</v>
      </c>
      <c r="H59" s="314">
        <f t="shared" si="2"/>
        <v>97.636815920398</v>
      </c>
      <c r="I59" s="660">
        <v>519</v>
      </c>
      <c r="J59" s="194">
        <v>51.9</v>
      </c>
      <c r="K59" s="660">
        <v>35</v>
      </c>
      <c r="L59" s="648">
        <f t="shared" si="13"/>
        <v>4.45859872611465</v>
      </c>
      <c r="M59" s="660">
        <v>26</v>
      </c>
      <c r="N59" s="63">
        <f t="shared" si="5"/>
        <v>3.3121019108280256</v>
      </c>
      <c r="O59" s="660">
        <v>603</v>
      </c>
      <c r="P59" s="65">
        <f t="shared" si="6"/>
        <v>91.36363636363636</v>
      </c>
      <c r="Q59" s="433">
        <v>20.066</v>
      </c>
      <c r="R59" s="663">
        <v>17.655</v>
      </c>
      <c r="S59" s="664">
        <f t="shared" si="7"/>
        <v>87.98465065284562</v>
      </c>
      <c r="T59" s="524"/>
      <c r="U59" s="524"/>
      <c r="V59" s="527"/>
    </row>
    <row r="60" spans="1:22" ht="21" thickBot="1">
      <c r="A60" s="449" t="s">
        <v>91</v>
      </c>
      <c r="B60" s="175">
        <v>95</v>
      </c>
      <c r="C60" s="175">
        <v>105</v>
      </c>
      <c r="D60" s="131">
        <f t="shared" si="0"/>
        <v>10</v>
      </c>
      <c r="E60" s="165">
        <f t="shared" si="1"/>
        <v>10.526315789473685</v>
      </c>
      <c r="F60" s="659">
        <v>7</v>
      </c>
      <c r="G60" s="659">
        <v>19</v>
      </c>
      <c r="H60" s="314">
        <f t="shared" si="2"/>
        <v>20.967741935483872</v>
      </c>
      <c r="I60" s="661">
        <v>9</v>
      </c>
      <c r="J60" s="194">
        <v>51.9</v>
      </c>
      <c r="K60" s="661">
        <v>1</v>
      </c>
      <c r="L60" s="648">
        <f t="shared" si="13"/>
        <v>3.8461538461538463</v>
      </c>
      <c r="M60" s="661">
        <v>14</v>
      </c>
      <c r="N60" s="63">
        <f t="shared" si="5"/>
        <v>53.84615384615385</v>
      </c>
      <c r="O60" s="661">
        <v>1</v>
      </c>
      <c r="P60" s="65">
        <f t="shared" si="6"/>
        <v>0.9523809523809523</v>
      </c>
      <c r="Q60" s="140">
        <v>84.778</v>
      </c>
      <c r="R60" s="313">
        <v>0.169</v>
      </c>
      <c r="S60" s="650">
        <f t="shared" si="7"/>
        <v>0.1993441694779306</v>
      </c>
      <c r="T60" s="521"/>
      <c r="U60" s="521"/>
      <c r="V60" s="526"/>
    </row>
    <row r="61" spans="1:22" ht="21" thickBot="1">
      <c r="A61" s="251" t="s">
        <v>92</v>
      </c>
      <c r="B61" s="454">
        <v>169</v>
      </c>
      <c r="C61" s="522">
        <v>147</v>
      </c>
      <c r="D61" s="131">
        <f t="shared" si="0"/>
        <v>-22</v>
      </c>
      <c r="E61" s="165">
        <f t="shared" si="1"/>
        <v>-13.017751479289942</v>
      </c>
      <c r="F61" s="659">
        <v>37</v>
      </c>
      <c r="G61" s="659">
        <v>58</v>
      </c>
      <c r="H61" s="314">
        <f t="shared" si="2"/>
        <v>46.34146341463415</v>
      </c>
      <c r="I61" s="661">
        <v>71</v>
      </c>
      <c r="J61" s="194">
        <v>51.9</v>
      </c>
      <c r="K61" s="661">
        <v>4</v>
      </c>
      <c r="L61" s="648">
        <f t="shared" si="13"/>
        <v>4.2105263157894735</v>
      </c>
      <c r="M61" s="661">
        <v>18</v>
      </c>
      <c r="N61" s="63">
        <f t="shared" si="5"/>
        <v>18.94736842105263</v>
      </c>
      <c r="O61" s="661">
        <v>4</v>
      </c>
      <c r="P61" s="65">
        <f t="shared" si="6"/>
        <v>2.7210884353741496</v>
      </c>
      <c r="Q61" s="140">
        <v>54.391</v>
      </c>
      <c r="R61" s="313">
        <v>0.816</v>
      </c>
      <c r="S61" s="650">
        <f t="shared" si="7"/>
        <v>1.5002482028276736</v>
      </c>
      <c r="T61" s="521"/>
      <c r="U61" s="521"/>
      <c r="V61" s="526"/>
    </row>
    <row r="62" spans="1:22" ht="21" thickBot="1">
      <c r="A62" s="153" t="s">
        <v>93</v>
      </c>
      <c r="B62" s="564">
        <v>15</v>
      </c>
      <c r="C62" s="761">
        <v>24</v>
      </c>
      <c r="D62" s="423">
        <f t="shared" si="0"/>
        <v>9</v>
      </c>
      <c r="E62" s="165">
        <f t="shared" si="1"/>
        <v>60</v>
      </c>
      <c r="F62" s="659">
        <v>9</v>
      </c>
      <c r="G62" s="659">
        <v>11</v>
      </c>
      <c r="H62" s="314">
        <f t="shared" si="2"/>
        <v>57.14285714285714</v>
      </c>
      <c r="I62" s="661">
        <v>12</v>
      </c>
      <c r="J62" s="194">
        <v>51.9</v>
      </c>
      <c r="K62" s="661"/>
      <c r="L62" s="648">
        <f t="shared" si="13"/>
        <v>0</v>
      </c>
      <c r="M62" s="661">
        <v>6</v>
      </c>
      <c r="N62" s="63">
        <f t="shared" si="5"/>
        <v>30</v>
      </c>
      <c r="O62" s="661">
        <v>0</v>
      </c>
      <c r="P62" s="65">
        <f t="shared" si="6"/>
        <v>0</v>
      </c>
      <c r="Q62" s="140">
        <v>11.545</v>
      </c>
      <c r="R62" s="313"/>
      <c r="S62" s="650">
        <f t="shared" si="7"/>
        <v>0</v>
      </c>
      <c r="T62" s="523"/>
      <c r="U62" s="523"/>
      <c r="V62" s="526"/>
    </row>
    <row r="63" spans="1:22" ht="21" thickBot="1">
      <c r="A63" s="763" t="s">
        <v>94</v>
      </c>
      <c r="B63" s="733">
        <v>1265</v>
      </c>
      <c r="C63" s="733">
        <v>936</v>
      </c>
      <c r="D63" s="762">
        <f t="shared" si="0"/>
        <v>-329</v>
      </c>
      <c r="E63" s="665">
        <f t="shared" si="1"/>
        <v>-26.007905138339922</v>
      </c>
      <c r="F63" s="658">
        <v>694</v>
      </c>
      <c r="G63" s="658">
        <v>232</v>
      </c>
      <c r="H63" s="666">
        <f t="shared" si="2"/>
        <v>79.28082191780823</v>
      </c>
      <c r="I63" s="660">
        <v>611</v>
      </c>
      <c r="J63" s="667">
        <v>51.9</v>
      </c>
      <c r="K63" s="660">
        <v>40</v>
      </c>
      <c r="L63" s="648">
        <f t="shared" si="13"/>
        <v>4.319654427645788</v>
      </c>
      <c r="M63" s="660">
        <v>64</v>
      </c>
      <c r="N63" s="63">
        <f t="shared" si="5"/>
        <v>6.911447084233261</v>
      </c>
      <c r="O63" s="660">
        <v>608</v>
      </c>
      <c r="P63" s="65">
        <f t="shared" si="6"/>
        <v>64.95726495726495</v>
      </c>
      <c r="Q63" s="433">
        <v>170.781</v>
      </c>
      <c r="R63" s="663">
        <v>18.64</v>
      </c>
      <c r="S63" s="664">
        <f t="shared" si="7"/>
        <v>10.914563095426306</v>
      </c>
      <c r="T63" s="524"/>
      <c r="U63" s="524"/>
      <c r="V63" s="527"/>
    </row>
    <row r="64" spans="1:19" ht="18">
      <c r="A64" s="196"/>
      <c r="B64" s="197"/>
      <c r="C64" s="198"/>
      <c r="D64" s="199"/>
      <c r="E64" s="200"/>
      <c r="F64" s="201"/>
      <c r="G64" s="200"/>
      <c r="H64" s="202"/>
      <c r="I64" s="203"/>
      <c r="J64" s="200"/>
      <c r="K64" s="662"/>
      <c r="L64" s="205"/>
      <c r="M64" s="205"/>
      <c r="N64" s="205"/>
      <c r="O64" s="205"/>
      <c r="P64" s="206"/>
      <c r="Q64" s="207"/>
      <c r="R64" s="207"/>
      <c r="S64" s="200"/>
    </row>
    <row r="65" spans="1:19" ht="14.25">
      <c r="A65" s="196"/>
      <c r="B65" s="197"/>
      <c r="C65" s="198"/>
      <c r="D65" s="199"/>
      <c r="E65" s="200"/>
      <c r="F65" s="201"/>
      <c r="G65" s="200"/>
      <c r="H65" s="202"/>
      <c r="I65" s="203"/>
      <c r="J65" s="200"/>
      <c r="K65" s="204"/>
      <c r="L65" s="205"/>
      <c r="M65" s="205"/>
      <c r="N65" s="205"/>
      <c r="O65" s="205"/>
      <c r="P65" s="206"/>
      <c r="Q65" s="207"/>
      <c r="R65" s="207"/>
      <c r="S65" s="200"/>
    </row>
    <row r="66" spans="1:19" ht="14.25">
      <c r="A66" s="209"/>
      <c r="B66" s="205"/>
      <c r="C66" s="198"/>
      <c r="D66" s="210"/>
      <c r="E66" s="211"/>
      <c r="F66" s="201"/>
      <c r="G66" s="211"/>
      <c r="H66" s="212"/>
      <c r="I66" s="203"/>
      <c r="J66" s="211"/>
      <c r="K66" s="213"/>
      <c r="L66" s="205"/>
      <c r="M66" s="205"/>
      <c r="N66" s="205"/>
      <c r="O66" s="205"/>
      <c r="P66" s="214"/>
      <c r="Q66" s="215"/>
      <c r="R66" s="215"/>
      <c r="S66" s="211"/>
    </row>
    <row r="67" spans="1:19" ht="14.25">
      <c r="A67" s="209"/>
      <c r="B67" s="197"/>
      <c r="C67" s="198"/>
      <c r="D67" s="199"/>
      <c r="E67" s="200"/>
      <c r="F67" s="201"/>
      <c r="G67" s="200"/>
      <c r="H67" s="202"/>
      <c r="I67" s="203"/>
      <c r="J67" s="200"/>
      <c r="K67" s="204"/>
      <c r="L67" s="205"/>
      <c r="M67" s="205"/>
      <c r="N67" s="205"/>
      <c r="O67" s="205"/>
      <c r="P67" s="206"/>
      <c r="Q67" s="207"/>
      <c r="R67" s="207"/>
      <c r="S67" s="200"/>
    </row>
    <row r="68" spans="1:19" ht="15">
      <c r="A68" s="216"/>
      <c r="B68" s="198"/>
      <c r="C68" s="198"/>
      <c r="D68" s="217"/>
      <c r="E68" s="218"/>
      <c r="F68" s="219"/>
      <c r="G68" s="218"/>
      <c r="H68" s="212"/>
      <c r="I68" s="220"/>
      <c r="J68" s="218"/>
      <c r="K68" s="213"/>
      <c r="L68" s="198"/>
      <c r="M68" s="198"/>
      <c r="N68" s="198"/>
      <c r="O68" s="198"/>
      <c r="P68" s="221"/>
      <c r="Q68" s="222"/>
      <c r="R68" s="222"/>
      <c r="S68" s="218"/>
    </row>
    <row r="69" spans="7:16" ht="12.75">
      <c r="G69" s="200"/>
      <c r="H69" s="223"/>
      <c r="J69" s="224"/>
      <c r="K69" s="225"/>
      <c r="L69" s="226"/>
      <c r="M69" s="226"/>
      <c r="N69" s="226"/>
      <c r="O69" s="226"/>
      <c r="P69" s="225"/>
    </row>
    <row r="70" spans="2:16" ht="14.25">
      <c r="B70" s="228"/>
      <c r="G70" s="200"/>
      <c r="K70" s="226"/>
      <c r="P70" s="229"/>
    </row>
    <row r="71" spans="1:19" ht="12.75">
      <c r="A71" s="230"/>
      <c r="C71" s="230"/>
      <c r="D71" s="230"/>
      <c r="E71" s="231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1"/>
      <c r="Q71" s="232"/>
      <c r="R71" s="232"/>
      <c r="S71" s="233"/>
    </row>
    <row r="72" spans="1:19" ht="12.75">
      <c r="A72" s="234"/>
      <c r="B72" s="230"/>
      <c r="C72" s="230"/>
      <c r="D72" s="230"/>
      <c r="E72" s="231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2"/>
      <c r="R72" s="232"/>
      <c r="S72" s="230"/>
    </row>
    <row r="73" spans="1:19" ht="12.75">
      <c r="A73" s="230"/>
      <c r="B73" s="230"/>
      <c r="C73" s="230"/>
      <c r="D73" s="230"/>
      <c r="E73" s="231"/>
      <c r="F73" s="230"/>
      <c r="G73" s="230"/>
      <c r="H73" s="230"/>
      <c r="J73" s="230"/>
      <c r="K73" s="230"/>
      <c r="L73" s="230"/>
      <c r="M73" s="230"/>
      <c r="N73" s="230"/>
      <c r="O73" s="230"/>
      <c r="P73" s="230"/>
      <c r="Q73" s="232"/>
      <c r="R73" s="232"/>
      <c r="S73" s="230"/>
    </row>
    <row r="74" spans="1:19" ht="12.75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2"/>
      <c r="R74" s="232"/>
      <c r="S74" s="230"/>
    </row>
    <row r="75" spans="7:11" ht="12.75">
      <c r="G75" s="230"/>
      <c r="K75" s="226"/>
    </row>
    <row r="76" spans="7:11" ht="12.75">
      <c r="G76" s="230"/>
      <c r="K76" s="226"/>
    </row>
    <row r="77" spans="7:11" ht="12.75">
      <c r="G77" s="230"/>
      <c r="K77" s="226"/>
    </row>
    <row r="78" ht="12.75">
      <c r="K78" s="226"/>
    </row>
    <row r="79" ht="12.75">
      <c r="K79" s="226"/>
    </row>
    <row r="80" ht="12.75">
      <c r="K80" s="226"/>
    </row>
    <row r="81" ht="12.75">
      <c r="K81" s="226"/>
    </row>
    <row r="82" ht="12.75">
      <c r="K82" s="226"/>
    </row>
    <row r="83" ht="12.75">
      <c r="K83" s="226"/>
    </row>
    <row r="84" ht="12.75">
      <c r="K84" s="226"/>
    </row>
    <row r="85" ht="12.75">
      <c r="K85" s="226"/>
    </row>
    <row r="86" ht="12.75">
      <c r="K86" s="226"/>
    </row>
    <row r="87" ht="12.75">
      <c r="K87" s="226"/>
    </row>
    <row r="88" ht="12.75">
      <c r="K88" s="226"/>
    </row>
    <row r="89" ht="12.75">
      <c r="K89" s="226"/>
    </row>
    <row r="90" ht="12.75">
      <c r="K90" s="226"/>
    </row>
    <row r="91" ht="12.75">
      <c r="K91" s="226"/>
    </row>
    <row r="92" ht="12.75">
      <c r="K92" s="226"/>
    </row>
    <row r="93" ht="12.75">
      <c r="K93" s="226"/>
    </row>
    <row r="94" ht="12.75">
      <c r="K94" s="226"/>
    </row>
    <row r="95" ht="12.75">
      <c r="K95" s="226"/>
    </row>
    <row r="96" ht="12.75">
      <c r="K96" s="226"/>
    </row>
    <row r="97" ht="12.75">
      <c r="K97" s="226"/>
    </row>
    <row r="98" ht="12.75">
      <c r="K98" s="226"/>
    </row>
    <row r="105" spans="20:22" ht="12.75">
      <c r="T105" s="235"/>
      <c r="U105" s="235"/>
      <c r="V105" s="235"/>
    </row>
  </sheetData>
  <sheetProtection/>
  <printOptions/>
  <pageMargins left="0.2" right="0.2" top="0.7" bottom="0.68" header="0.5" footer="0.5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6"/>
  <sheetViews>
    <sheetView zoomScale="60" zoomScaleNormal="6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V64" sqref="A1:V64"/>
    </sheetView>
  </sheetViews>
  <sheetFormatPr defaultColWidth="9.00390625" defaultRowHeight="12.75"/>
  <cols>
    <col min="1" max="1" width="29.375" style="0" customWidth="1"/>
    <col min="2" max="2" width="20.75390625" style="0" customWidth="1"/>
    <col min="3" max="3" width="18.625" style="0" customWidth="1"/>
    <col min="4" max="4" width="10.25390625" style="0" customWidth="1"/>
    <col min="5" max="5" width="15.625" style="0" customWidth="1"/>
    <col min="6" max="6" width="18.75390625" style="0" customWidth="1"/>
    <col min="7" max="7" width="12.125" style="0" customWidth="1"/>
    <col min="8" max="8" width="19.125" style="0" customWidth="1"/>
    <col min="9" max="9" width="16.375" style="0" customWidth="1"/>
    <col min="10" max="10" width="16.125" style="0" customWidth="1"/>
    <col min="11" max="11" width="20.375" style="0" customWidth="1"/>
    <col min="12" max="12" width="21.00390625" style="0" customWidth="1"/>
    <col min="13" max="13" width="28.00390625" style="0" customWidth="1"/>
    <col min="14" max="14" width="21.00390625" style="0" customWidth="1"/>
    <col min="15" max="15" width="17.25390625" style="0" customWidth="1"/>
    <col min="16" max="16" width="22.75390625" style="0" customWidth="1"/>
    <col min="17" max="17" width="20.25390625" style="227" customWidth="1"/>
    <col min="18" max="18" width="15.875" style="227" customWidth="1"/>
    <col min="19" max="19" width="14.875" style="0" customWidth="1"/>
    <col min="20" max="20" width="15.125" style="0" customWidth="1"/>
    <col min="21" max="22" width="14.00390625" style="0" customWidth="1"/>
    <col min="23" max="23" width="12.75390625" style="0" customWidth="1"/>
    <col min="26" max="26" width="14.25390625" style="0" customWidth="1"/>
  </cols>
  <sheetData>
    <row r="1" spans="1:18" ht="27">
      <c r="A1" s="1"/>
      <c r="B1" s="1"/>
      <c r="C1" s="2" t="s">
        <v>0</v>
      </c>
      <c r="D1" s="3"/>
      <c r="E1" s="4"/>
      <c r="F1" s="4"/>
      <c r="G1" s="5"/>
      <c r="H1" s="5"/>
      <c r="I1" s="5"/>
      <c r="J1" s="5"/>
      <c r="K1" s="6"/>
      <c r="L1" s="6"/>
      <c r="M1" s="7"/>
      <c r="N1" s="7"/>
      <c r="O1" s="8"/>
      <c r="P1" s="9"/>
      <c r="Q1" s="10"/>
      <c r="R1" s="8"/>
    </row>
    <row r="2" spans="1:18" ht="29.25">
      <c r="A2" s="1"/>
      <c r="B2" s="1"/>
      <c r="C2" s="11" t="s">
        <v>119</v>
      </c>
      <c r="D2" s="12"/>
      <c r="E2" s="12"/>
      <c r="F2" s="12"/>
      <c r="G2" s="12"/>
      <c r="H2" s="12"/>
      <c r="I2" s="12"/>
      <c r="J2" s="13"/>
      <c r="K2" s="14"/>
      <c r="L2" s="14"/>
      <c r="M2" s="7"/>
      <c r="N2" s="15"/>
      <c r="P2" s="9"/>
      <c r="Q2" s="10"/>
      <c r="R2" s="8"/>
    </row>
    <row r="3" spans="1:18" ht="18.75" thickBot="1">
      <c r="A3" s="1"/>
      <c r="B3" s="1"/>
      <c r="C3" s="16"/>
      <c r="D3" s="12"/>
      <c r="E3" s="12"/>
      <c r="F3" s="12"/>
      <c r="G3" s="12"/>
      <c r="H3" s="12"/>
      <c r="I3" s="12"/>
      <c r="J3" s="13"/>
      <c r="K3" s="14"/>
      <c r="L3" s="14"/>
      <c r="M3" s="7"/>
      <c r="N3" s="15"/>
      <c r="P3" s="9"/>
      <c r="Q3" s="10"/>
      <c r="R3" s="8"/>
    </row>
    <row r="4" spans="1:21" s="28" customFormat="1" ht="18.75" thickBot="1">
      <c r="A4" s="17"/>
      <c r="B4" s="18"/>
      <c r="C4" s="19" t="s">
        <v>1</v>
      </c>
      <c r="D4" s="20"/>
      <c r="E4" s="20"/>
      <c r="F4" s="253" t="s">
        <v>17</v>
      </c>
      <c r="G4" s="20" t="s">
        <v>2</v>
      </c>
      <c r="H4" s="20"/>
      <c r="I4" s="21"/>
      <c r="J4" s="23" t="s">
        <v>3</v>
      </c>
      <c r="K4" s="23"/>
      <c r="L4" s="23"/>
      <c r="M4" s="24"/>
      <c r="N4" s="19"/>
      <c r="O4" s="19"/>
      <c r="P4" s="25"/>
      <c r="Q4" s="26"/>
      <c r="R4" s="24"/>
      <c r="S4" s="19"/>
      <c r="T4" s="19"/>
      <c r="U4" s="27"/>
    </row>
    <row r="5" spans="1:26" s="43" customFormat="1" ht="15">
      <c r="A5" s="238" t="s">
        <v>4</v>
      </c>
      <c r="B5" s="30" t="s">
        <v>5</v>
      </c>
      <c r="C5" s="31" t="s">
        <v>5</v>
      </c>
      <c r="D5" s="32" t="s">
        <v>7</v>
      </c>
      <c r="E5" s="33" t="s">
        <v>7</v>
      </c>
      <c r="F5" s="238" t="s">
        <v>86</v>
      </c>
      <c r="G5" s="35" t="s">
        <v>8</v>
      </c>
      <c r="H5" s="34" t="s">
        <v>8</v>
      </c>
      <c r="I5" s="35" t="s">
        <v>9</v>
      </c>
      <c r="J5" s="30" t="s">
        <v>10</v>
      </c>
      <c r="K5" s="36" t="s">
        <v>9</v>
      </c>
      <c r="L5" s="30" t="s">
        <v>11</v>
      </c>
      <c r="M5" s="37" t="s">
        <v>12</v>
      </c>
      <c r="N5" s="30" t="s">
        <v>13</v>
      </c>
      <c r="O5" s="37" t="s">
        <v>14</v>
      </c>
      <c r="P5" s="38" t="s">
        <v>15</v>
      </c>
      <c r="Q5" s="39" t="s">
        <v>16</v>
      </c>
      <c r="R5" s="254" t="s">
        <v>17</v>
      </c>
      <c r="S5" s="40" t="s">
        <v>18</v>
      </c>
      <c r="T5" s="41" t="s">
        <v>19</v>
      </c>
      <c r="U5" s="42" t="s">
        <v>20</v>
      </c>
      <c r="Z5" s="238" t="s">
        <v>5</v>
      </c>
    </row>
    <row r="6" spans="1:26" s="43" customFormat="1" ht="15.75" thickBot="1">
      <c r="A6" s="239"/>
      <c r="B6" s="44" t="s">
        <v>108</v>
      </c>
      <c r="C6" s="239" t="s">
        <v>109</v>
      </c>
      <c r="D6" s="45" t="s">
        <v>21</v>
      </c>
      <c r="E6" s="46" t="s">
        <v>22</v>
      </c>
      <c r="F6" s="239" t="s">
        <v>87</v>
      </c>
      <c r="G6" s="46" t="s">
        <v>23</v>
      </c>
      <c r="H6" s="47" t="s">
        <v>24</v>
      </c>
      <c r="I6" s="46" t="s">
        <v>25</v>
      </c>
      <c r="J6" s="44" t="s">
        <v>26</v>
      </c>
      <c r="K6" s="48" t="s">
        <v>26</v>
      </c>
      <c r="L6" s="44" t="s">
        <v>27</v>
      </c>
      <c r="M6" s="49" t="s">
        <v>27</v>
      </c>
      <c r="N6" s="29" t="s">
        <v>28</v>
      </c>
      <c r="O6" s="50" t="s">
        <v>29</v>
      </c>
      <c r="P6" s="51" t="s">
        <v>30</v>
      </c>
      <c r="Q6" s="52" t="s">
        <v>30</v>
      </c>
      <c r="R6" s="255" t="s">
        <v>31</v>
      </c>
      <c r="S6" s="53" t="s">
        <v>32</v>
      </c>
      <c r="T6" s="48" t="s">
        <v>33</v>
      </c>
      <c r="U6" s="49" t="s">
        <v>34</v>
      </c>
      <c r="Z6" s="239" t="s">
        <v>23</v>
      </c>
    </row>
    <row r="7" spans="1:28" s="73" customFormat="1" ht="21.75" customHeight="1" thickBot="1">
      <c r="A7" s="331" t="s">
        <v>98</v>
      </c>
      <c r="B7" s="250">
        <v>598</v>
      </c>
      <c r="C7" s="250">
        <v>386</v>
      </c>
      <c r="D7" s="57">
        <f>C7-B7</f>
        <v>-212</v>
      </c>
      <c r="E7" s="58">
        <f>D7*100/B7</f>
        <v>-35.45150501672241</v>
      </c>
      <c r="F7" s="256">
        <f>C7*100/Z7</f>
        <v>66.0958904109589</v>
      </c>
      <c r="G7" s="59">
        <v>373</v>
      </c>
      <c r="H7" s="60">
        <v>72</v>
      </c>
      <c r="I7" s="686">
        <f>(H7+G7)/(C7+H7)*100</f>
        <v>97.16157205240175</v>
      </c>
      <c r="J7" s="62">
        <v>322</v>
      </c>
      <c r="K7" s="61">
        <f>J7*100/(G7+H7)</f>
        <v>72.35955056179775</v>
      </c>
      <c r="L7" s="274">
        <v>10</v>
      </c>
      <c r="M7" s="63">
        <f>L7*100/(G7+H7)</f>
        <v>2.247191011235955</v>
      </c>
      <c r="N7" s="69">
        <v>347</v>
      </c>
      <c r="O7" s="65">
        <f>N7*100/C7</f>
        <v>89.89637305699482</v>
      </c>
      <c r="P7" s="66">
        <v>15.924</v>
      </c>
      <c r="Q7" s="67">
        <v>13.929</v>
      </c>
      <c r="R7" s="68">
        <f aca="true" t="shared" si="0" ref="R7:R51">Q7*100/P7</f>
        <v>87.4717407686511</v>
      </c>
      <c r="S7" s="69"/>
      <c r="T7" s="70"/>
      <c r="U7" s="71"/>
      <c r="V7" s="275"/>
      <c r="W7" s="275"/>
      <c r="X7" s="275"/>
      <c r="Y7" s="275"/>
      <c r="Z7" s="250">
        <v>584</v>
      </c>
      <c r="AA7" s="275"/>
      <c r="AB7" s="275"/>
    </row>
    <row r="8" spans="1:28" s="85" customFormat="1" ht="21.75" customHeight="1" thickBot="1">
      <c r="A8" s="472" t="s">
        <v>99</v>
      </c>
      <c r="B8" s="473">
        <v>303</v>
      </c>
      <c r="C8" s="473">
        <v>168</v>
      </c>
      <c r="D8" s="474">
        <f>C8-B8</f>
        <v>-135</v>
      </c>
      <c r="E8" s="475">
        <f>D8*100/B8</f>
        <v>-44.554455445544555</v>
      </c>
      <c r="F8" s="476">
        <f aca="true" t="shared" si="1" ref="F8:F63">C8*100/Z8</f>
        <v>83.16831683168317</v>
      </c>
      <c r="G8" s="477">
        <v>167</v>
      </c>
      <c r="H8" s="478">
        <v>39</v>
      </c>
      <c r="I8" s="688">
        <f>(H8+G8)/(C8+H8)*100</f>
        <v>99.51690821256038</v>
      </c>
      <c r="J8" s="480">
        <v>171</v>
      </c>
      <c r="K8" s="479">
        <f aca="true" t="shared" si="2" ref="K8:K63">J8*100/(G8+H8)</f>
        <v>83.00970873786407</v>
      </c>
      <c r="L8" s="481"/>
      <c r="M8" s="482">
        <f aca="true" t="shared" si="3" ref="M8:M63">L8*100/(G8+H8)</f>
        <v>0</v>
      </c>
      <c r="N8" s="483">
        <v>167</v>
      </c>
      <c r="O8" s="479">
        <f aca="true" t="shared" si="4" ref="O8:O63">N8*100/C8</f>
        <v>99.4047619047619</v>
      </c>
      <c r="P8" s="484">
        <v>6.682</v>
      </c>
      <c r="Q8" s="485">
        <v>6.656</v>
      </c>
      <c r="R8" s="486">
        <f t="shared" si="0"/>
        <v>99.61089494163424</v>
      </c>
      <c r="S8" s="483">
        <v>59</v>
      </c>
      <c r="T8" s="487">
        <f aca="true" t="shared" si="5" ref="T8:T53">C8/S8</f>
        <v>2.847457627118644</v>
      </c>
      <c r="U8" s="488">
        <f>T8/3</f>
        <v>0.9491525423728814</v>
      </c>
      <c r="V8"/>
      <c r="W8"/>
      <c r="X8"/>
      <c r="Y8"/>
      <c r="Z8" s="318">
        <v>202</v>
      </c>
      <c r="AA8"/>
      <c r="AB8"/>
    </row>
    <row r="9" spans="1:28" s="85" customFormat="1" ht="21.75" customHeight="1" thickTop="1">
      <c r="A9" s="86" t="s">
        <v>112</v>
      </c>
      <c r="B9" s="87">
        <v>62</v>
      </c>
      <c r="C9" s="87">
        <v>32</v>
      </c>
      <c r="D9" s="88">
        <f>C9-B9</f>
        <v>-30</v>
      </c>
      <c r="E9" s="89">
        <f>D9*100/B9</f>
        <v>-48.38709677419355</v>
      </c>
      <c r="F9" s="277">
        <f t="shared" si="1"/>
        <v>82.05128205128206</v>
      </c>
      <c r="G9" s="90">
        <v>32</v>
      </c>
      <c r="H9" s="91">
        <v>5</v>
      </c>
      <c r="I9" s="689">
        <f>(H9+G9)/(C9+H9)*100</f>
        <v>100</v>
      </c>
      <c r="J9" s="93">
        <v>28</v>
      </c>
      <c r="K9" s="92">
        <f t="shared" si="2"/>
        <v>75.67567567567568</v>
      </c>
      <c r="L9" s="278"/>
      <c r="M9" s="95">
        <f t="shared" si="3"/>
        <v>0</v>
      </c>
      <c r="N9" s="145">
        <v>32</v>
      </c>
      <c r="O9" s="92">
        <f t="shared" si="4"/>
        <v>100</v>
      </c>
      <c r="P9" s="96">
        <v>1.483</v>
      </c>
      <c r="Q9" s="97">
        <v>1.483</v>
      </c>
      <c r="R9" s="98">
        <f t="shared" si="0"/>
        <v>100</v>
      </c>
      <c r="S9" s="279">
        <v>9</v>
      </c>
      <c r="T9" s="99">
        <f t="shared" si="5"/>
        <v>3.5555555555555554</v>
      </c>
      <c r="U9" s="280">
        <f>T9/3</f>
        <v>1.1851851851851851</v>
      </c>
      <c r="V9"/>
      <c r="W9"/>
      <c r="X9"/>
      <c r="Y9"/>
      <c r="Z9" s="87">
        <v>39</v>
      </c>
      <c r="AA9"/>
      <c r="AB9"/>
    </row>
    <row r="10" spans="1:28" s="85" customFormat="1" ht="21.75" customHeight="1">
      <c r="A10" s="100" t="s">
        <v>36</v>
      </c>
      <c r="B10" s="101">
        <v>57</v>
      </c>
      <c r="C10" s="101">
        <v>19</v>
      </c>
      <c r="D10" s="102">
        <f>C10-B10</f>
        <v>-38</v>
      </c>
      <c r="E10" s="103">
        <f>D10*100/B10</f>
        <v>-66.66666666666667</v>
      </c>
      <c r="F10" s="281">
        <f t="shared" si="1"/>
        <v>61.29032258064516</v>
      </c>
      <c r="G10" s="282">
        <v>19</v>
      </c>
      <c r="H10" s="105">
        <v>2</v>
      </c>
      <c r="I10" s="690">
        <f>(H10+G10)/(C10+H10)*100</f>
        <v>100</v>
      </c>
      <c r="J10" s="107">
        <v>17</v>
      </c>
      <c r="K10" s="108">
        <f t="shared" si="2"/>
        <v>80.95238095238095</v>
      </c>
      <c r="L10" s="283"/>
      <c r="M10" s="110">
        <f t="shared" si="3"/>
        <v>0</v>
      </c>
      <c r="N10" s="104">
        <v>19</v>
      </c>
      <c r="O10" s="108">
        <f t="shared" si="4"/>
        <v>100</v>
      </c>
      <c r="P10" s="111">
        <v>0.163</v>
      </c>
      <c r="Q10" s="112">
        <v>0.129</v>
      </c>
      <c r="R10" s="113">
        <f t="shared" si="0"/>
        <v>79.14110429447852</v>
      </c>
      <c r="S10" s="114">
        <v>11</v>
      </c>
      <c r="T10" s="115">
        <f t="shared" si="5"/>
        <v>1.7272727272727273</v>
      </c>
      <c r="U10" s="284">
        <f>T10/3</f>
        <v>0.5757575757575758</v>
      </c>
      <c r="V10"/>
      <c r="W10"/>
      <c r="X10"/>
      <c r="Y10"/>
      <c r="Z10" s="101">
        <v>31</v>
      </c>
      <c r="AA10"/>
      <c r="AB10"/>
    </row>
    <row r="11" spans="1:28" s="85" customFormat="1" ht="21.75" customHeight="1">
      <c r="A11" s="100" t="s">
        <v>37</v>
      </c>
      <c r="B11" s="101">
        <v>54</v>
      </c>
      <c r="C11" s="101">
        <v>34</v>
      </c>
      <c r="D11" s="102">
        <f aca="true" t="shared" si="6" ref="D11:D63">C11-B11</f>
        <v>-20</v>
      </c>
      <c r="E11" s="103">
        <f aca="true" t="shared" si="7" ref="E11:E54">D11*100/B11</f>
        <v>-37.03703703703704</v>
      </c>
      <c r="F11" s="277">
        <f t="shared" si="1"/>
        <v>87.17948717948718</v>
      </c>
      <c r="G11" s="282">
        <v>33</v>
      </c>
      <c r="H11" s="105">
        <v>1</v>
      </c>
      <c r="I11" s="690">
        <f aca="true" t="shared" si="8" ref="I11:I63">(H11+G11)/(C11+H11)*100</f>
        <v>97.14285714285714</v>
      </c>
      <c r="J11" s="107">
        <v>26</v>
      </c>
      <c r="K11" s="108">
        <f t="shared" si="2"/>
        <v>76.47058823529412</v>
      </c>
      <c r="L11" s="283"/>
      <c r="M11" s="110">
        <f t="shared" si="3"/>
        <v>0</v>
      </c>
      <c r="N11" s="104">
        <v>33</v>
      </c>
      <c r="O11" s="108">
        <f t="shared" si="4"/>
        <v>97.05882352941177</v>
      </c>
      <c r="P11" s="111">
        <v>1.327</v>
      </c>
      <c r="Q11" s="112">
        <v>1.314</v>
      </c>
      <c r="R11" s="113">
        <f t="shared" si="0"/>
        <v>99.02034664657123</v>
      </c>
      <c r="S11" s="114">
        <v>9</v>
      </c>
      <c r="T11" s="115">
        <f t="shared" si="5"/>
        <v>3.7777777777777777</v>
      </c>
      <c r="U11" s="284">
        <f aca="true" t="shared" si="9" ref="U11:U52">T11/3</f>
        <v>1.2592592592592593</v>
      </c>
      <c r="V11"/>
      <c r="W11"/>
      <c r="X11"/>
      <c r="Y11"/>
      <c r="Z11" s="101">
        <v>39</v>
      </c>
      <c r="AA11"/>
      <c r="AB11"/>
    </row>
    <row r="12" spans="1:28" s="85" customFormat="1" ht="21.75" customHeight="1">
      <c r="A12" s="116" t="s">
        <v>38</v>
      </c>
      <c r="B12" s="117">
        <v>59</v>
      </c>
      <c r="C12" s="117">
        <v>28</v>
      </c>
      <c r="D12" s="102">
        <f t="shared" si="6"/>
        <v>-31</v>
      </c>
      <c r="E12" s="103">
        <f t="shared" si="7"/>
        <v>-52.54237288135593</v>
      </c>
      <c r="F12" s="281">
        <f t="shared" si="1"/>
        <v>77.77777777777777</v>
      </c>
      <c r="G12" s="282">
        <v>28</v>
      </c>
      <c r="H12" s="105"/>
      <c r="I12" s="690">
        <f t="shared" si="8"/>
        <v>100</v>
      </c>
      <c r="J12" s="107">
        <v>26</v>
      </c>
      <c r="K12" s="108">
        <f t="shared" si="2"/>
        <v>92.85714285714286</v>
      </c>
      <c r="L12" s="283"/>
      <c r="M12" s="110">
        <f t="shared" si="3"/>
        <v>0</v>
      </c>
      <c r="N12" s="104">
        <v>28</v>
      </c>
      <c r="O12" s="108">
        <f t="shared" si="4"/>
        <v>100</v>
      </c>
      <c r="P12" s="111">
        <v>1.066</v>
      </c>
      <c r="Q12" s="112">
        <v>1.244</v>
      </c>
      <c r="R12" s="98">
        <f t="shared" si="0"/>
        <v>116.69793621013133</v>
      </c>
      <c r="S12" s="114">
        <v>9</v>
      </c>
      <c r="T12" s="115">
        <f t="shared" si="5"/>
        <v>3.111111111111111</v>
      </c>
      <c r="U12" s="284">
        <f t="shared" si="9"/>
        <v>1.037037037037037</v>
      </c>
      <c r="V12"/>
      <c r="W12"/>
      <c r="X12"/>
      <c r="Y12"/>
      <c r="Z12" s="117">
        <v>36</v>
      </c>
      <c r="AA12"/>
      <c r="AB12"/>
    </row>
    <row r="13" spans="1:28" s="85" customFormat="1" ht="21.75" customHeight="1" thickBot="1">
      <c r="A13" s="317" t="s">
        <v>39</v>
      </c>
      <c r="B13" s="318">
        <v>71</v>
      </c>
      <c r="C13" s="318">
        <v>55</v>
      </c>
      <c r="D13" s="118">
        <f t="shared" si="6"/>
        <v>-16</v>
      </c>
      <c r="E13" s="119">
        <f t="shared" si="7"/>
        <v>-22.535211267605632</v>
      </c>
      <c r="F13" s="285">
        <f t="shared" si="1"/>
        <v>96.49122807017544</v>
      </c>
      <c r="G13" s="286">
        <v>55</v>
      </c>
      <c r="H13" s="121">
        <v>31</v>
      </c>
      <c r="I13" s="691">
        <f t="shared" si="8"/>
        <v>100</v>
      </c>
      <c r="J13" s="123">
        <v>74</v>
      </c>
      <c r="K13" s="124">
        <f t="shared" si="2"/>
        <v>86.04651162790698</v>
      </c>
      <c r="L13" s="287"/>
      <c r="M13" s="126">
        <f t="shared" si="3"/>
        <v>0</v>
      </c>
      <c r="N13" s="120">
        <v>55</v>
      </c>
      <c r="O13" s="124">
        <f t="shared" si="4"/>
        <v>100</v>
      </c>
      <c r="P13" s="127">
        <v>2.643</v>
      </c>
      <c r="Q13" s="128">
        <v>2.485</v>
      </c>
      <c r="R13" s="129">
        <f t="shared" si="0"/>
        <v>94.02194475974272</v>
      </c>
      <c r="S13" s="288">
        <v>9</v>
      </c>
      <c r="T13" s="130">
        <f t="shared" si="5"/>
        <v>6.111111111111111</v>
      </c>
      <c r="U13" s="289">
        <f t="shared" si="9"/>
        <v>2.0370370370370368</v>
      </c>
      <c r="V13"/>
      <c r="W13"/>
      <c r="X13"/>
      <c r="Y13"/>
      <c r="Z13" s="318">
        <v>57</v>
      </c>
      <c r="AA13"/>
      <c r="AB13"/>
    </row>
    <row r="14" spans="1:28" s="85" customFormat="1" ht="21.75" customHeight="1" thickBot="1" thickTop="1">
      <c r="A14" s="382" t="s">
        <v>100</v>
      </c>
      <c r="B14" s="383">
        <v>33</v>
      </c>
      <c r="C14" s="383">
        <v>18</v>
      </c>
      <c r="D14" s="489">
        <f t="shared" si="6"/>
        <v>-15</v>
      </c>
      <c r="E14" s="490">
        <f t="shared" si="7"/>
        <v>-45.45454545454545</v>
      </c>
      <c r="F14" s="491">
        <f t="shared" si="1"/>
        <v>36</v>
      </c>
      <c r="G14" s="492">
        <v>17</v>
      </c>
      <c r="H14" s="493">
        <v>2</v>
      </c>
      <c r="I14" s="692">
        <f t="shared" si="8"/>
        <v>95</v>
      </c>
      <c r="J14" s="495">
        <v>10</v>
      </c>
      <c r="K14" s="494">
        <f t="shared" si="2"/>
        <v>52.63157894736842</v>
      </c>
      <c r="L14" s="496">
        <v>1</v>
      </c>
      <c r="M14" s="497">
        <f t="shared" si="3"/>
        <v>5.2631578947368425</v>
      </c>
      <c r="N14" s="498">
        <v>15</v>
      </c>
      <c r="O14" s="494">
        <f t="shared" si="4"/>
        <v>83.33333333333333</v>
      </c>
      <c r="P14" s="499">
        <v>0.31</v>
      </c>
      <c r="Q14" s="500">
        <v>0.255</v>
      </c>
      <c r="R14" s="501">
        <f t="shared" si="0"/>
        <v>82.25806451612904</v>
      </c>
      <c r="S14" s="498">
        <v>9</v>
      </c>
      <c r="T14" s="502">
        <f t="shared" si="5"/>
        <v>2</v>
      </c>
      <c r="U14" s="503">
        <f t="shared" si="9"/>
        <v>0.6666666666666666</v>
      </c>
      <c r="V14"/>
      <c r="W14"/>
      <c r="X14"/>
      <c r="Y14"/>
      <c r="Z14" s="175">
        <v>50</v>
      </c>
      <c r="AA14"/>
      <c r="AB14"/>
    </row>
    <row r="15" spans="1:28" s="85" customFormat="1" ht="21.75" customHeight="1" thickBot="1">
      <c r="A15" s="251" t="s">
        <v>40</v>
      </c>
      <c r="B15" s="101">
        <v>8</v>
      </c>
      <c r="C15" s="101">
        <v>6</v>
      </c>
      <c r="D15" s="257">
        <f t="shared" si="6"/>
        <v>-2</v>
      </c>
      <c r="E15" s="132">
        <v>100</v>
      </c>
      <c r="F15" s="293">
        <f t="shared" si="1"/>
        <v>42.857142857142854</v>
      </c>
      <c r="G15" s="294">
        <v>6</v>
      </c>
      <c r="H15" s="295"/>
      <c r="I15" s="692">
        <f t="shared" si="8"/>
        <v>100</v>
      </c>
      <c r="J15" s="136">
        <v>1</v>
      </c>
      <c r="K15" s="137">
        <f t="shared" si="2"/>
        <v>16.666666666666668</v>
      </c>
      <c r="L15" s="290"/>
      <c r="M15" s="139">
        <f t="shared" si="3"/>
        <v>0</v>
      </c>
      <c r="N15" s="133">
        <v>6</v>
      </c>
      <c r="O15" s="137">
        <f t="shared" si="4"/>
        <v>100</v>
      </c>
      <c r="P15" s="140">
        <v>0.139</v>
      </c>
      <c r="Q15" s="141">
        <v>0.139</v>
      </c>
      <c r="R15" s="142">
        <f t="shared" si="0"/>
        <v>100</v>
      </c>
      <c r="S15" s="143">
        <v>3</v>
      </c>
      <c r="T15" s="144">
        <f t="shared" si="5"/>
        <v>2</v>
      </c>
      <c r="U15" s="291">
        <f t="shared" si="9"/>
        <v>0.6666666666666666</v>
      </c>
      <c r="V15"/>
      <c r="W15"/>
      <c r="X15"/>
      <c r="Y15"/>
      <c r="Z15" s="101">
        <v>14</v>
      </c>
      <c r="AA15"/>
      <c r="AB15"/>
    </row>
    <row r="16" spans="1:28" s="85" customFormat="1" ht="21.75" customHeight="1">
      <c r="A16" s="100" t="s">
        <v>48</v>
      </c>
      <c r="B16" s="101">
        <v>5</v>
      </c>
      <c r="C16" s="101">
        <v>2</v>
      </c>
      <c r="D16" s="102">
        <f t="shared" si="6"/>
        <v>-3</v>
      </c>
      <c r="E16" s="103">
        <f t="shared" si="7"/>
        <v>-60</v>
      </c>
      <c r="F16" s="296">
        <f t="shared" si="1"/>
        <v>40</v>
      </c>
      <c r="G16" s="90">
        <v>2</v>
      </c>
      <c r="H16" s="91"/>
      <c r="I16" s="693">
        <f t="shared" si="8"/>
        <v>100</v>
      </c>
      <c r="J16" s="93">
        <v>2</v>
      </c>
      <c r="K16" s="147">
        <f t="shared" si="2"/>
        <v>100</v>
      </c>
      <c r="L16" s="278"/>
      <c r="M16" s="148">
        <f t="shared" si="3"/>
        <v>0</v>
      </c>
      <c r="N16" s="145">
        <v>1</v>
      </c>
      <c r="O16" s="147">
        <f t="shared" si="4"/>
        <v>50</v>
      </c>
      <c r="P16" s="96">
        <v>0.023</v>
      </c>
      <c r="Q16" s="97">
        <v>0.022</v>
      </c>
      <c r="R16" s="98">
        <f t="shared" si="0"/>
        <v>95.65217391304347</v>
      </c>
      <c r="S16" s="279">
        <v>3</v>
      </c>
      <c r="T16" s="149">
        <f t="shared" si="5"/>
        <v>0.6666666666666666</v>
      </c>
      <c r="U16" s="284">
        <f t="shared" si="9"/>
        <v>0.2222222222222222</v>
      </c>
      <c r="V16"/>
      <c r="W16"/>
      <c r="X16"/>
      <c r="Y16"/>
      <c r="Z16" s="101">
        <v>5</v>
      </c>
      <c r="AA16"/>
      <c r="AB16"/>
    </row>
    <row r="17" spans="1:28" s="85" customFormat="1" ht="21.75" customHeight="1">
      <c r="A17" s="100" t="s">
        <v>51</v>
      </c>
      <c r="B17" s="101">
        <v>0</v>
      </c>
      <c r="C17" s="101"/>
      <c r="D17" s="102">
        <f t="shared" si="6"/>
        <v>0</v>
      </c>
      <c r="E17" s="103">
        <v>100</v>
      </c>
      <c r="F17" s="281">
        <f t="shared" si="1"/>
        <v>0</v>
      </c>
      <c r="G17" s="282"/>
      <c r="H17" s="105"/>
      <c r="I17" s="690" t="e">
        <f t="shared" si="8"/>
        <v>#DIV/0!</v>
      </c>
      <c r="J17" s="107"/>
      <c r="K17" s="108" t="e">
        <f t="shared" si="2"/>
        <v>#DIV/0!</v>
      </c>
      <c r="L17" s="283"/>
      <c r="M17" s="110" t="e">
        <f t="shared" si="3"/>
        <v>#DIV/0!</v>
      </c>
      <c r="N17" s="104"/>
      <c r="O17" s="108" t="e">
        <f t="shared" si="4"/>
        <v>#DIV/0!</v>
      </c>
      <c r="P17" s="111"/>
      <c r="Q17" s="112"/>
      <c r="R17" s="98" t="e">
        <f t="shared" si="0"/>
        <v>#DIV/0!</v>
      </c>
      <c r="S17" s="114">
        <v>2</v>
      </c>
      <c r="T17" s="115">
        <f t="shared" si="5"/>
        <v>0</v>
      </c>
      <c r="U17" s="284">
        <f t="shared" si="9"/>
        <v>0</v>
      </c>
      <c r="V17"/>
      <c r="W17"/>
      <c r="X17"/>
      <c r="Y17"/>
      <c r="Z17" s="101">
        <v>1</v>
      </c>
      <c r="AA17"/>
      <c r="AB17"/>
    </row>
    <row r="18" spans="1:28" s="85" customFormat="1" ht="21.75" customHeight="1">
      <c r="A18" s="100" t="s">
        <v>65</v>
      </c>
      <c r="B18" s="101">
        <v>7</v>
      </c>
      <c r="C18" s="101">
        <v>3</v>
      </c>
      <c r="D18" s="102">
        <f t="shared" si="6"/>
        <v>-4</v>
      </c>
      <c r="E18" s="103">
        <f t="shared" si="7"/>
        <v>-57.142857142857146</v>
      </c>
      <c r="F18" s="281">
        <f t="shared" si="1"/>
        <v>30</v>
      </c>
      <c r="G18" s="282">
        <v>3</v>
      </c>
      <c r="H18" s="105"/>
      <c r="I18" s="690">
        <f t="shared" si="8"/>
        <v>100</v>
      </c>
      <c r="J18" s="107">
        <v>1</v>
      </c>
      <c r="K18" s="108">
        <f t="shared" si="2"/>
        <v>33.333333333333336</v>
      </c>
      <c r="L18" s="283"/>
      <c r="M18" s="110">
        <f t="shared" si="3"/>
        <v>0</v>
      </c>
      <c r="N18" s="104">
        <v>2</v>
      </c>
      <c r="O18" s="108">
        <f t="shared" si="4"/>
        <v>66.66666666666667</v>
      </c>
      <c r="P18" s="111">
        <v>0.084</v>
      </c>
      <c r="Q18" s="112">
        <v>0.061</v>
      </c>
      <c r="R18" s="98">
        <f t="shared" si="0"/>
        <v>72.6190476190476</v>
      </c>
      <c r="S18" s="114">
        <v>6</v>
      </c>
      <c r="T18" s="115">
        <f t="shared" si="5"/>
        <v>0.5</v>
      </c>
      <c r="U18" s="284">
        <f t="shared" si="9"/>
        <v>0.16666666666666666</v>
      </c>
      <c r="V18"/>
      <c r="W18"/>
      <c r="X18"/>
      <c r="Y18"/>
      <c r="Z18" s="101">
        <v>10</v>
      </c>
      <c r="AA18"/>
      <c r="AB18"/>
    </row>
    <row r="19" spans="1:28" s="85" customFormat="1" ht="21.75" customHeight="1">
      <c r="A19" s="351" t="s">
        <v>46</v>
      </c>
      <c r="B19" s="175">
        <v>12</v>
      </c>
      <c r="C19" s="175">
        <v>5</v>
      </c>
      <c r="D19" s="102">
        <f t="shared" si="6"/>
        <v>-7</v>
      </c>
      <c r="E19" s="103">
        <f t="shared" si="7"/>
        <v>-58.333333333333336</v>
      </c>
      <c r="F19" s="281">
        <f t="shared" si="1"/>
        <v>31.25</v>
      </c>
      <c r="G19" s="282">
        <v>5</v>
      </c>
      <c r="H19" s="105">
        <v>1</v>
      </c>
      <c r="I19" s="690">
        <f t="shared" si="8"/>
        <v>100</v>
      </c>
      <c r="J19" s="107">
        <v>5</v>
      </c>
      <c r="K19" s="108">
        <f t="shared" si="2"/>
        <v>83.33333333333333</v>
      </c>
      <c r="L19" s="283"/>
      <c r="M19" s="110">
        <f t="shared" si="3"/>
        <v>0</v>
      </c>
      <c r="N19" s="104">
        <v>5</v>
      </c>
      <c r="O19" s="108">
        <f t="shared" si="4"/>
        <v>100</v>
      </c>
      <c r="P19" s="111">
        <v>0.007</v>
      </c>
      <c r="Q19" s="112">
        <v>0.006</v>
      </c>
      <c r="R19" s="98">
        <f t="shared" si="0"/>
        <v>85.71428571428571</v>
      </c>
      <c r="S19" s="114">
        <v>5</v>
      </c>
      <c r="T19" s="115">
        <f t="shared" si="5"/>
        <v>1</v>
      </c>
      <c r="U19" s="284">
        <f t="shared" si="9"/>
        <v>0.3333333333333333</v>
      </c>
      <c r="V19"/>
      <c r="W19"/>
      <c r="X19"/>
      <c r="Y19"/>
      <c r="Z19" s="175">
        <v>16</v>
      </c>
      <c r="AA19"/>
      <c r="AB19"/>
    </row>
    <row r="20" spans="1:28" s="85" customFormat="1" ht="21.75" customHeight="1">
      <c r="A20" s="100" t="s">
        <v>83</v>
      </c>
      <c r="B20" s="101"/>
      <c r="C20" s="101"/>
      <c r="D20" s="102">
        <f t="shared" si="6"/>
        <v>0</v>
      </c>
      <c r="E20" s="103">
        <v>100</v>
      </c>
      <c r="F20" s="281">
        <f t="shared" si="1"/>
        <v>0</v>
      </c>
      <c r="G20" s="286"/>
      <c r="H20" s="105"/>
      <c r="I20" s="690" t="e">
        <f t="shared" si="8"/>
        <v>#DIV/0!</v>
      </c>
      <c r="J20" s="123"/>
      <c r="K20" s="108" t="e">
        <f t="shared" si="2"/>
        <v>#DIV/0!</v>
      </c>
      <c r="L20" s="283"/>
      <c r="M20" s="110" t="e">
        <f t="shared" si="3"/>
        <v>#DIV/0!</v>
      </c>
      <c r="N20" s="104"/>
      <c r="O20" s="108" t="e">
        <f t="shared" si="4"/>
        <v>#DIV/0!</v>
      </c>
      <c r="P20" s="127"/>
      <c r="Q20" s="128"/>
      <c r="R20" s="98" t="e">
        <f t="shared" si="0"/>
        <v>#DIV/0!</v>
      </c>
      <c r="S20" s="288">
        <v>2</v>
      </c>
      <c r="T20" s="115">
        <f t="shared" si="5"/>
        <v>0</v>
      </c>
      <c r="U20" s="284">
        <f t="shared" si="9"/>
        <v>0</v>
      </c>
      <c r="V20"/>
      <c r="W20"/>
      <c r="X20"/>
      <c r="Y20"/>
      <c r="Z20" s="101">
        <v>1</v>
      </c>
      <c r="AA20"/>
      <c r="AB20"/>
    </row>
    <row r="21" spans="1:28" s="85" customFormat="1" ht="21.75" customHeight="1" thickBot="1">
      <c r="A21" s="360" t="s">
        <v>61</v>
      </c>
      <c r="B21" s="361">
        <v>1</v>
      </c>
      <c r="C21" s="361">
        <v>2</v>
      </c>
      <c r="D21" s="102">
        <f t="shared" si="6"/>
        <v>1</v>
      </c>
      <c r="E21" s="103">
        <f t="shared" si="7"/>
        <v>100</v>
      </c>
      <c r="F21" s="281">
        <f t="shared" si="1"/>
        <v>66.66666666666667</v>
      </c>
      <c r="G21" s="282">
        <v>1</v>
      </c>
      <c r="H21" s="105">
        <v>1</v>
      </c>
      <c r="I21" s="690">
        <f t="shared" si="8"/>
        <v>66.66666666666666</v>
      </c>
      <c r="J21" s="107">
        <v>1</v>
      </c>
      <c r="K21" s="108">
        <f t="shared" si="2"/>
        <v>50</v>
      </c>
      <c r="L21" s="283">
        <v>1</v>
      </c>
      <c r="M21" s="110">
        <f t="shared" si="3"/>
        <v>50</v>
      </c>
      <c r="N21" s="145">
        <v>1</v>
      </c>
      <c r="O21" s="108">
        <f t="shared" si="4"/>
        <v>50</v>
      </c>
      <c r="P21" s="111">
        <v>0.056</v>
      </c>
      <c r="Q21" s="112">
        <v>0.026</v>
      </c>
      <c r="R21" s="98">
        <f t="shared" si="0"/>
        <v>46.42857142857143</v>
      </c>
      <c r="S21" s="114">
        <v>2</v>
      </c>
      <c r="T21" s="115">
        <f t="shared" si="5"/>
        <v>1</v>
      </c>
      <c r="U21" s="284">
        <f t="shared" si="9"/>
        <v>0.3333333333333333</v>
      </c>
      <c r="V21"/>
      <c r="W21"/>
      <c r="X21"/>
      <c r="Y21"/>
      <c r="Z21" s="361">
        <v>3</v>
      </c>
      <c r="AA21"/>
      <c r="AB21"/>
    </row>
    <row r="22" spans="1:28" s="85" customFormat="1" ht="21.75" customHeight="1" thickTop="1">
      <c r="A22" s="379" t="s">
        <v>101</v>
      </c>
      <c r="B22" s="380">
        <v>66</v>
      </c>
      <c r="C22" s="380">
        <v>42</v>
      </c>
      <c r="D22" s="387">
        <f t="shared" si="6"/>
        <v>-24</v>
      </c>
      <c r="E22" s="388">
        <f t="shared" si="7"/>
        <v>-36.36363636363637</v>
      </c>
      <c r="F22" s="504">
        <f t="shared" si="1"/>
        <v>43.75</v>
      </c>
      <c r="G22" s="505">
        <v>37</v>
      </c>
      <c r="H22" s="390">
        <v>9</v>
      </c>
      <c r="I22" s="690">
        <f t="shared" si="8"/>
        <v>90.19607843137256</v>
      </c>
      <c r="J22" s="391">
        <v>22</v>
      </c>
      <c r="K22" s="506">
        <f t="shared" si="2"/>
        <v>47.82608695652174</v>
      </c>
      <c r="L22" s="507">
        <v>4</v>
      </c>
      <c r="M22" s="508">
        <f t="shared" si="3"/>
        <v>8.695652173913043</v>
      </c>
      <c r="N22" s="389">
        <v>36</v>
      </c>
      <c r="O22" s="506">
        <f t="shared" si="4"/>
        <v>85.71428571428571</v>
      </c>
      <c r="P22" s="392">
        <v>1.76</v>
      </c>
      <c r="Q22" s="393">
        <v>1.681</v>
      </c>
      <c r="R22" s="381">
        <f t="shared" si="0"/>
        <v>95.51136363636363</v>
      </c>
      <c r="S22" s="389">
        <v>5</v>
      </c>
      <c r="T22" s="394">
        <f t="shared" si="5"/>
        <v>8.4</v>
      </c>
      <c r="U22" s="509">
        <f t="shared" si="9"/>
        <v>2.8000000000000003</v>
      </c>
      <c r="V22"/>
      <c r="W22"/>
      <c r="X22"/>
      <c r="Y22"/>
      <c r="Z22" s="87">
        <v>96</v>
      </c>
      <c r="AA22"/>
      <c r="AB22"/>
    </row>
    <row r="23" spans="1:28" s="85" customFormat="1" ht="21.75" customHeight="1">
      <c r="A23" s="100" t="s">
        <v>52</v>
      </c>
      <c r="B23" s="101">
        <v>10</v>
      </c>
      <c r="C23" s="101">
        <v>5</v>
      </c>
      <c r="D23" s="102">
        <f t="shared" si="6"/>
        <v>-5</v>
      </c>
      <c r="E23" s="103">
        <f t="shared" si="7"/>
        <v>-50</v>
      </c>
      <c r="F23" s="281">
        <f t="shared" si="1"/>
        <v>29.41176470588235</v>
      </c>
      <c r="G23" s="282">
        <v>4</v>
      </c>
      <c r="H23" s="105">
        <v>6</v>
      </c>
      <c r="I23" s="690">
        <f t="shared" si="8"/>
        <v>90.9090909090909</v>
      </c>
      <c r="J23" s="107">
        <v>5</v>
      </c>
      <c r="K23" s="108">
        <f t="shared" si="2"/>
        <v>50</v>
      </c>
      <c r="L23" s="283">
        <v>3</v>
      </c>
      <c r="M23" s="110">
        <f t="shared" si="3"/>
        <v>30</v>
      </c>
      <c r="N23" s="104">
        <v>4</v>
      </c>
      <c r="O23" s="108">
        <f t="shared" si="4"/>
        <v>80</v>
      </c>
      <c r="P23" s="111">
        <v>0.276</v>
      </c>
      <c r="Q23" s="112">
        <v>0.231</v>
      </c>
      <c r="R23" s="98">
        <f t="shared" si="0"/>
        <v>83.69565217391305</v>
      </c>
      <c r="S23" s="114">
        <v>3</v>
      </c>
      <c r="T23" s="115">
        <f t="shared" si="5"/>
        <v>1.6666666666666667</v>
      </c>
      <c r="U23" s="284">
        <f t="shared" si="9"/>
        <v>0.5555555555555556</v>
      </c>
      <c r="V23"/>
      <c r="W23"/>
      <c r="X23"/>
      <c r="Y23"/>
      <c r="Z23" s="101">
        <v>17</v>
      </c>
      <c r="AA23"/>
      <c r="AB23"/>
    </row>
    <row r="24" spans="1:28" s="85" customFormat="1" ht="21.75" customHeight="1">
      <c r="A24" s="100" t="s">
        <v>42</v>
      </c>
      <c r="B24" s="101">
        <v>9</v>
      </c>
      <c r="C24" s="101">
        <v>4</v>
      </c>
      <c r="D24" s="102">
        <f t="shared" si="6"/>
        <v>-5</v>
      </c>
      <c r="E24" s="103">
        <f t="shared" si="7"/>
        <v>-55.55555555555556</v>
      </c>
      <c r="F24" s="281">
        <f t="shared" si="1"/>
        <v>22.22222222222222</v>
      </c>
      <c r="G24" s="90">
        <v>2</v>
      </c>
      <c r="H24" s="105"/>
      <c r="I24" s="690">
        <f t="shared" si="8"/>
        <v>50</v>
      </c>
      <c r="J24" s="93"/>
      <c r="K24" s="108">
        <f t="shared" si="2"/>
        <v>0</v>
      </c>
      <c r="L24" s="283"/>
      <c r="M24" s="110">
        <f t="shared" si="3"/>
        <v>0</v>
      </c>
      <c r="N24" s="145">
        <v>2</v>
      </c>
      <c r="O24" s="108">
        <f t="shared" si="4"/>
        <v>50</v>
      </c>
      <c r="P24" s="96">
        <v>0.091</v>
      </c>
      <c r="Q24" s="97">
        <v>0.06</v>
      </c>
      <c r="R24" s="98">
        <f t="shared" si="0"/>
        <v>65.93406593406594</v>
      </c>
      <c r="S24" s="279">
        <v>3</v>
      </c>
      <c r="T24" s="115">
        <f t="shared" si="5"/>
        <v>1.3333333333333333</v>
      </c>
      <c r="U24" s="284">
        <f t="shared" si="9"/>
        <v>0.4444444444444444</v>
      </c>
      <c r="V24"/>
      <c r="W24"/>
      <c r="X24"/>
      <c r="Y24"/>
      <c r="Z24" s="101">
        <v>18</v>
      </c>
      <c r="AA24"/>
      <c r="AB24"/>
    </row>
    <row r="25" spans="1:28" s="85" customFormat="1" ht="21.75" customHeight="1">
      <c r="A25" s="100" t="s">
        <v>59</v>
      </c>
      <c r="B25" s="101">
        <v>2</v>
      </c>
      <c r="C25" s="101">
        <v>1</v>
      </c>
      <c r="D25" s="102">
        <f t="shared" si="6"/>
        <v>-1</v>
      </c>
      <c r="E25" s="103">
        <v>100</v>
      </c>
      <c r="F25" s="281">
        <f t="shared" si="1"/>
        <v>16.666666666666668</v>
      </c>
      <c r="G25" s="286">
        <v>1</v>
      </c>
      <c r="H25" s="105"/>
      <c r="I25" s="690">
        <f t="shared" si="8"/>
        <v>100</v>
      </c>
      <c r="J25" s="123"/>
      <c r="K25" s="108">
        <f t="shared" si="2"/>
        <v>0</v>
      </c>
      <c r="L25" s="283"/>
      <c r="M25" s="110">
        <f t="shared" si="3"/>
        <v>0</v>
      </c>
      <c r="N25" s="120">
        <v>1</v>
      </c>
      <c r="O25" s="108">
        <f t="shared" si="4"/>
        <v>100</v>
      </c>
      <c r="P25" s="127">
        <v>0.063</v>
      </c>
      <c r="Q25" s="128">
        <v>0.063</v>
      </c>
      <c r="R25" s="98">
        <f t="shared" si="0"/>
        <v>100</v>
      </c>
      <c r="S25" s="288">
        <v>3</v>
      </c>
      <c r="T25" s="115">
        <f t="shared" si="5"/>
        <v>0.3333333333333333</v>
      </c>
      <c r="U25" s="284">
        <f t="shared" si="9"/>
        <v>0.1111111111111111</v>
      </c>
      <c r="V25"/>
      <c r="W25"/>
      <c r="X25"/>
      <c r="Y25"/>
      <c r="Z25" s="101">
        <v>6</v>
      </c>
      <c r="AA25"/>
      <c r="AB25"/>
    </row>
    <row r="26" spans="1:28" s="85" customFormat="1" ht="21.75" customHeight="1">
      <c r="A26" s="116" t="s">
        <v>49</v>
      </c>
      <c r="B26" s="101">
        <v>9</v>
      </c>
      <c r="C26" s="101">
        <v>6</v>
      </c>
      <c r="D26" s="102">
        <f t="shared" si="6"/>
        <v>-3</v>
      </c>
      <c r="E26" s="103">
        <f t="shared" si="7"/>
        <v>-33.333333333333336</v>
      </c>
      <c r="F26" s="281">
        <f t="shared" si="1"/>
        <v>85.71428571428571</v>
      </c>
      <c r="G26" s="297">
        <v>5</v>
      </c>
      <c r="H26" s="105"/>
      <c r="I26" s="690">
        <f t="shared" si="8"/>
        <v>83.33333333333334</v>
      </c>
      <c r="J26" s="109"/>
      <c r="K26" s="108">
        <f t="shared" si="2"/>
        <v>0</v>
      </c>
      <c r="L26" s="283"/>
      <c r="M26" s="110">
        <f t="shared" si="3"/>
        <v>0</v>
      </c>
      <c r="N26" s="114">
        <v>4</v>
      </c>
      <c r="O26" s="108">
        <f t="shared" si="4"/>
        <v>66.66666666666667</v>
      </c>
      <c r="P26" s="150">
        <v>0.16</v>
      </c>
      <c r="Q26" s="151">
        <v>0.16</v>
      </c>
      <c r="R26" s="98">
        <f t="shared" si="0"/>
        <v>100</v>
      </c>
      <c r="S26" s="114">
        <v>4</v>
      </c>
      <c r="T26" s="115">
        <f t="shared" si="5"/>
        <v>1.5</v>
      </c>
      <c r="U26" s="284">
        <f t="shared" si="9"/>
        <v>0.5</v>
      </c>
      <c r="V26"/>
      <c r="W26"/>
      <c r="X26"/>
      <c r="Y26"/>
      <c r="Z26" s="101">
        <v>7</v>
      </c>
      <c r="AA26"/>
      <c r="AB26"/>
    </row>
    <row r="27" spans="1:28" s="85" customFormat="1" ht="21.75" customHeight="1">
      <c r="A27" s="100" t="s">
        <v>37</v>
      </c>
      <c r="B27" s="101">
        <v>7</v>
      </c>
      <c r="C27" s="101">
        <v>6</v>
      </c>
      <c r="D27" s="102">
        <f t="shared" si="6"/>
        <v>-1</v>
      </c>
      <c r="E27" s="103">
        <v>0</v>
      </c>
      <c r="F27" s="281">
        <f t="shared" si="1"/>
        <v>75</v>
      </c>
      <c r="G27" s="90">
        <v>6</v>
      </c>
      <c r="H27" s="105">
        <v>1</v>
      </c>
      <c r="I27" s="690">
        <f t="shared" si="8"/>
        <v>100</v>
      </c>
      <c r="J27" s="93">
        <v>3</v>
      </c>
      <c r="K27" s="108">
        <f t="shared" si="2"/>
        <v>42.857142857142854</v>
      </c>
      <c r="L27" s="283"/>
      <c r="M27" s="110">
        <f t="shared" si="3"/>
        <v>0</v>
      </c>
      <c r="N27" s="145">
        <v>6</v>
      </c>
      <c r="O27" s="108">
        <f t="shared" si="4"/>
        <v>100</v>
      </c>
      <c r="P27" s="96">
        <v>0.206</v>
      </c>
      <c r="Q27" s="97">
        <v>0.206</v>
      </c>
      <c r="R27" s="98">
        <f t="shared" si="0"/>
        <v>100</v>
      </c>
      <c r="S27" s="279">
        <v>4</v>
      </c>
      <c r="T27" s="115">
        <f t="shared" si="5"/>
        <v>1.5</v>
      </c>
      <c r="U27" s="284">
        <f t="shared" si="9"/>
        <v>0.5</v>
      </c>
      <c r="V27"/>
      <c r="W27"/>
      <c r="X27"/>
      <c r="Y27"/>
      <c r="Z27" s="101">
        <v>8</v>
      </c>
      <c r="AA27"/>
      <c r="AB27"/>
    </row>
    <row r="28" spans="1:28" s="85" customFormat="1" ht="21.75" customHeight="1">
      <c r="A28" s="116" t="s">
        <v>50</v>
      </c>
      <c r="B28" s="101">
        <v>22</v>
      </c>
      <c r="C28" s="101">
        <v>13</v>
      </c>
      <c r="D28" s="102">
        <f t="shared" si="6"/>
        <v>-9</v>
      </c>
      <c r="E28" s="103">
        <f t="shared" si="7"/>
        <v>-40.90909090909091</v>
      </c>
      <c r="F28" s="281">
        <f t="shared" si="1"/>
        <v>56.52173913043478</v>
      </c>
      <c r="G28" s="282">
        <v>13</v>
      </c>
      <c r="H28" s="105">
        <v>1</v>
      </c>
      <c r="I28" s="690">
        <f t="shared" si="8"/>
        <v>100</v>
      </c>
      <c r="J28" s="107">
        <v>9</v>
      </c>
      <c r="K28" s="108">
        <f t="shared" si="2"/>
        <v>64.28571428571429</v>
      </c>
      <c r="L28" s="283">
        <v>1</v>
      </c>
      <c r="M28" s="110">
        <f t="shared" si="3"/>
        <v>7.142857142857143</v>
      </c>
      <c r="N28" s="104">
        <v>13</v>
      </c>
      <c r="O28" s="108">
        <f t="shared" si="4"/>
        <v>100</v>
      </c>
      <c r="P28" s="111">
        <v>0.95</v>
      </c>
      <c r="Q28" s="112">
        <v>0.949</v>
      </c>
      <c r="R28" s="98">
        <f t="shared" si="0"/>
        <v>99.89473684210526</v>
      </c>
      <c r="S28" s="114">
        <v>5</v>
      </c>
      <c r="T28" s="115">
        <f t="shared" si="5"/>
        <v>2.6</v>
      </c>
      <c r="U28" s="284">
        <f t="shared" si="9"/>
        <v>0.8666666666666667</v>
      </c>
      <c r="V28"/>
      <c r="W28"/>
      <c r="X28"/>
      <c r="Y28"/>
      <c r="Z28" s="101">
        <v>23</v>
      </c>
      <c r="AA28"/>
      <c r="AB28"/>
    </row>
    <row r="29" spans="1:28" s="85" customFormat="1" ht="21.75" customHeight="1">
      <c r="A29" s="100" t="s">
        <v>64</v>
      </c>
      <c r="B29" s="101">
        <v>7</v>
      </c>
      <c r="C29" s="101">
        <v>7</v>
      </c>
      <c r="D29" s="102">
        <f t="shared" si="6"/>
        <v>0</v>
      </c>
      <c r="E29" s="103">
        <f t="shared" si="7"/>
        <v>0</v>
      </c>
      <c r="F29" s="281">
        <f t="shared" si="1"/>
        <v>41.1764705882353</v>
      </c>
      <c r="G29" s="282">
        <v>6</v>
      </c>
      <c r="H29" s="105">
        <v>1</v>
      </c>
      <c r="I29" s="690">
        <f t="shared" si="8"/>
        <v>87.5</v>
      </c>
      <c r="J29" s="107">
        <v>5</v>
      </c>
      <c r="K29" s="108">
        <f t="shared" si="2"/>
        <v>71.42857142857143</v>
      </c>
      <c r="L29" s="283"/>
      <c r="M29" s="110">
        <f t="shared" si="3"/>
        <v>0</v>
      </c>
      <c r="N29" s="104">
        <v>6</v>
      </c>
      <c r="O29" s="108">
        <f t="shared" si="4"/>
        <v>85.71428571428571</v>
      </c>
      <c r="P29" s="111">
        <v>0.014</v>
      </c>
      <c r="Q29" s="112">
        <v>0.012</v>
      </c>
      <c r="R29" s="98">
        <f t="shared" si="0"/>
        <v>85.71428571428571</v>
      </c>
      <c r="S29" s="114">
        <v>3</v>
      </c>
      <c r="T29" s="115">
        <f t="shared" si="5"/>
        <v>2.3333333333333335</v>
      </c>
      <c r="U29" s="284">
        <f t="shared" si="9"/>
        <v>0.7777777777777778</v>
      </c>
      <c r="V29"/>
      <c r="W29"/>
      <c r="X29"/>
      <c r="Y29"/>
      <c r="Z29" s="101">
        <v>17</v>
      </c>
      <c r="AA29"/>
      <c r="AB29"/>
    </row>
    <row r="30" spans="1:28" s="85" customFormat="1" ht="21.75" customHeight="1">
      <c r="A30" s="373" t="s">
        <v>102</v>
      </c>
      <c r="B30" s="374">
        <v>105</v>
      </c>
      <c r="C30" s="374">
        <v>92</v>
      </c>
      <c r="D30" s="387">
        <f t="shared" si="6"/>
        <v>-13</v>
      </c>
      <c r="E30" s="388">
        <v>100</v>
      </c>
      <c r="F30" s="504">
        <f t="shared" si="1"/>
        <v>75.40983606557377</v>
      </c>
      <c r="G30" s="505">
        <v>90</v>
      </c>
      <c r="H30" s="390">
        <v>6</v>
      </c>
      <c r="I30" s="690">
        <f t="shared" si="8"/>
        <v>97.95918367346938</v>
      </c>
      <c r="J30" s="391">
        <v>70</v>
      </c>
      <c r="K30" s="506">
        <f t="shared" si="2"/>
        <v>72.91666666666667</v>
      </c>
      <c r="L30" s="507"/>
      <c r="M30" s="508">
        <f t="shared" si="3"/>
        <v>0</v>
      </c>
      <c r="N30" s="389">
        <v>68</v>
      </c>
      <c r="O30" s="506">
        <f t="shared" si="4"/>
        <v>73.91304347826087</v>
      </c>
      <c r="P30" s="392">
        <v>5.105</v>
      </c>
      <c r="Q30" s="393">
        <v>3.34</v>
      </c>
      <c r="R30" s="381">
        <f t="shared" si="0"/>
        <v>65.42605288932418</v>
      </c>
      <c r="S30" s="389">
        <v>4</v>
      </c>
      <c r="T30" s="394">
        <f t="shared" si="5"/>
        <v>23</v>
      </c>
      <c r="U30" s="509">
        <f t="shared" si="9"/>
        <v>7.666666666666667</v>
      </c>
      <c r="V30"/>
      <c r="W30"/>
      <c r="X30"/>
      <c r="Y30"/>
      <c r="Z30" s="117">
        <v>122</v>
      </c>
      <c r="AA30"/>
      <c r="AB30"/>
    </row>
    <row r="31" spans="1:28" s="85" customFormat="1" ht="21.75" customHeight="1">
      <c r="A31" s="100" t="s">
        <v>82</v>
      </c>
      <c r="B31" s="101">
        <v>56</v>
      </c>
      <c r="C31" s="101">
        <v>51</v>
      </c>
      <c r="D31" s="102">
        <f t="shared" si="6"/>
        <v>-5</v>
      </c>
      <c r="E31" s="103">
        <f t="shared" si="7"/>
        <v>-8.928571428571429</v>
      </c>
      <c r="F31" s="281">
        <f t="shared" si="1"/>
        <v>83.60655737704919</v>
      </c>
      <c r="G31" s="90">
        <v>51</v>
      </c>
      <c r="H31" s="105">
        <v>1</v>
      </c>
      <c r="I31" s="690">
        <f t="shared" si="8"/>
        <v>100</v>
      </c>
      <c r="J31" s="93">
        <v>48</v>
      </c>
      <c r="K31" s="108">
        <f t="shared" si="2"/>
        <v>92.3076923076923</v>
      </c>
      <c r="L31" s="283"/>
      <c r="M31" s="110">
        <f t="shared" si="3"/>
        <v>0</v>
      </c>
      <c r="N31" s="145">
        <v>30</v>
      </c>
      <c r="O31" s="108">
        <f t="shared" si="4"/>
        <v>58.8235294117647</v>
      </c>
      <c r="P31" s="96">
        <v>1.346</v>
      </c>
      <c r="Q31" s="97">
        <v>0.285</v>
      </c>
      <c r="R31" s="98">
        <f t="shared" si="0"/>
        <v>21.17384843982169</v>
      </c>
      <c r="S31" s="279">
        <v>3</v>
      </c>
      <c r="T31" s="115">
        <f t="shared" si="5"/>
        <v>17</v>
      </c>
      <c r="U31" s="284">
        <f t="shared" si="9"/>
        <v>5.666666666666667</v>
      </c>
      <c r="V31"/>
      <c r="W31"/>
      <c r="X31"/>
      <c r="Y31"/>
      <c r="Z31" s="101">
        <v>61</v>
      </c>
      <c r="AA31"/>
      <c r="AB31"/>
    </row>
    <row r="32" spans="1:28" s="85" customFormat="1" ht="21.75" customHeight="1">
      <c r="A32" s="100" t="s">
        <v>53</v>
      </c>
      <c r="B32" s="101">
        <v>11</v>
      </c>
      <c r="C32" s="101">
        <v>15</v>
      </c>
      <c r="D32" s="102">
        <f t="shared" si="6"/>
        <v>4</v>
      </c>
      <c r="E32" s="103">
        <f t="shared" si="7"/>
        <v>36.36363636363637</v>
      </c>
      <c r="F32" s="281">
        <f t="shared" si="1"/>
        <v>75</v>
      </c>
      <c r="G32" s="282">
        <v>14</v>
      </c>
      <c r="H32" s="105">
        <v>1</v>
      </c>
      <c r="I32" s="690">
        <f t="shared" si="8"/>
        <v>93.75</v>
      </c>
      <c r="J32" s="107">
        <v>1</v>
      </c>
      <c r="K32" s="108">
        <f t="shared" si="2"/>
        <v>6.666666666666667</v>
      </c>
      <c r="L32" s="283"/>
      <c r="M32" s="110">
        <f t="shared" si="3"/>
        <v>0</v>
      </c>
      <c r="N32" s="104">
        <v>14</v>
      </c>
      <c r="O32" s="108">
        <f t="shared" si="4"/>
        <v>93.33333333333333</v>
      </c>
      <c r="P32" s="111">
        <v>0.138</v>
      </c>
      <c r="Q32" s="112">
        <v>0.117</v>
      </c>
      <c r="R32" s="98">
        <f t="shared" si="0"/>
        <v>84.78260869565217</v>
      </c>
      <c r="S32" s="114">
        <v>4</v>
      </c>
      <c r="T32" s="115">
        <f t="shared" si="5"/>
        <v>3.75</v>
      </c>
      <c r="U32" s="284">
        <f t="shared" si="9"/>
        <v>1.25</v>
      </c>
      <c r="V32"/>
      <c r="W32"/>
      <c r="X32"/>
      <c r="Y32"/>
      <c r="Z32" s="101">
        <v>20</v>
      </c>
      <c r="AA32"/>
      <c r="AB32"/>
    </row>
    <row r="33" spans="1:28" s="85" customFormat="1" ht="21.75" customHeight="1">
      <c r="A33" s="100" t="s">
        <v>62</v>
      </c>
      <c r="B33" s="101">
        <v>11</v>
      </c>
      <c r="C33" s="101">
        <v>1</v>
      </c>
      <c r="D33" s="102">
        <f t="shared" si="6"/>
        <v>-10</v>
      </c>
      <c r="E33" s="103">
        <f t="shared" si="7"/>
        <v>-90.9090909090909</v>
      </c>
      <c r="F33" s="281">
        <f t="shared" si="1"/>
        <v>14.285714285714286</v>
      </c>
      <c r="G33" s="282">
        <v>1</v>
      </c>
      <c r="H33" s="105"/>
      <c r="I33" s="690">
        <f t="shared" si="8"/>
        <v>100</v>
      </c>
      <c r="J33" s="107"/>
      <c r="K33" s="108">
        <f t="shared" si="2"/>
        <v>0</v>
      </c>
      <c r="L33" s="283"/>
      <c r="M33" s="110">
        <f t="shared" si="3"/>
        <v>0</v>
      </c>
      <c r="N33" s="104">
        <v>1</v>
      </c>
      <c r="O33" s="108">
        <f t="shared" si="4"/>
        <v>100</v>
      </c>
      <c r="P33" s="111">
        <v>1.018</v>
      </c>
      <c r="Q33" s="112">
        <v>1.018</v>
      </c>
      <c r="R33" s="98">
        <f t="shared" si="0"/>
        <v>100</v>
      </c>
      <c r="S33" s="114">
        <v>2</v>
      </c>
      <c r="T33" s="115">
        <f t="shared" si="5"/>
        <v>0.5</v>
      </c>
      <c r="U33" s="284">
        <f t="shared" si="9"/>
        <v>0.16666666666666666</v>
      </c>
      <c r="V33"/>
      <c r="W33"/>
      <c r="X33"/>
      <c r="Y33"/>
      <c r="Z33" s="101">
        <v>7</v>
      </c>
      <c r="AA33"/>
      <c r="AB33"/>
    </row>
    <row r="34" spans="1:28" s="85" customFormat="1" ht="21.75" customHeight="1">
      <c r="A34" s="100" t="s">
        <v>68</v>
      </c>
      <c r="B34" s="101">
        <v>2</v>
      </c>
      <c r="C34" s="101">
        <v>11</v>
      </c>
      <c r="D34" s="102">
        <f t="shared" si="6"/>
        <v>9</v>
      </c>
      <c r="E34" s="103">
        <f t="shared" si="7"/>
        <v>450</v>
      </c>
      <c r="F34" s="281">
        <f t="shared" si="1"/>
        <v>78.57142857142857</v>
      </c>
      <c r="G34" s="282">
        <v>11</v>
      </c>
      <c r="H34" s="105"/>
      <c r="I34" s="690">
        <f t="shared" si="8"/>
        <v>100</v>
      </c>
      <c r="J34" s="107">
        <v>11</v>
      </c>
      <c r="K34" s="108">
        <f t="shared" si="2"/>
        <v>100</v>
      </c>
      <c r="L34" s="283"/>
      <c r="M34" s="110">
        <f t="shared" si="3"/>
        <v>0</v>
      </c>
      <c r="N34" s="104">
        <v>11</v>
      </c>
      <c r="O34" s="108">
        <f t="shared" si="4"/>
        <v>100</v>
      </c>
      <c r="P34" s="111">
        <v>0.143</v>
      </c>
      <c r="Q34" s="112">
        <v>0.143</v>
      </c>
      <c r="R34" s="98">
        <f t="shared" si="0"/>
        <v>100</v>
      </c>
      <c r="S34" s="114">
        <v>2</v>
      </c>
      <c r="T34" s="115">
        <f t="shared" si="5"/>
        <v>5.5</v>
      </c>
      <c r="U34" s="284">
        <f t="shared" si="9"/>
        <v>1.8333333333333333</v>
      </c>
      <c r="V34"/>
      <c r="W34"/>
      <c r="X34"/>
      <c r="Y34"/>
      <c r="Z34" s="101">
        <v>14</v>
      </c>
      <c r="AA34"/>
      <c r="AB34"/>
    </row>
    <row r="35" spans="1:28" s="85" customFormat="1" ht="21.75" customHeight="1">
      <c r="A35" s="100" t="s">
        <v>63</v>
      </c>
      <c r="B35" s="101">
        <v>5</v>
      </c>
      <c r="C35" s="101">
        <v>3</v>
      </c>
      <c r="D35" s="102">
        <f t="shared" si="6"/>
        <v>-2</v>
      </c>
      <c r="E35" s="103">
        <v>100</v>
      </c>
      <c r="F35" s="281">
        <f t="shared" si="1"/>
        <v>100</v>
      </c>
      <c r="G35" s="282">
        <v>3</v>
      </c>
      <c r="H35" s="105"/>
      <c r="I35" s="690">
        <f t="shared" si="8"/>
        <v>100</v>
      </c>
      <c r="J35" s="107">
        <v>1</v>
      </c>
      <c r="K35" s="108">
        <f t="shared" si="2"/>
        <v>33.333333333333336</v>
      </c>
      <c r="L35" s="283"/>
      <c r="M35" s="110">
        <f t="shared" si="3"/>
        <v>0</v>
      </c>
      <c r="N35" s="104">
        <v>3</v>
      </c>
      <c r="O35" s="108">
        <f t="shared" si="4"/>
        <v>100</v>
      </c>
      <c r="P35" s="111">
        <v>0.086</v>
      </c>
      <c r="Q35" s="112">
        <v>0.086</v>
      </c>
      <c r="R35" s="98">
        <f t="shared" si="0"/>
        <v>100</v>
      </c>
      <c r="S35" s="114">
        <v>2</v>
      </c>
      <c r="T35" s="115">
        <f t="shared" si="5"/>
        <v>1.5</v>
      </c>
      <c r="U35" s="284">
        <f t="shared" si="9"/>
        <v>0.5</v>
      </c>
      <c r="V35"/>
      <c r="W35"/>
      <c r="X35"/>
      <c r="Y35"/>
      <c r="Z35" s="101">
        <v>3</v>
      </c>
      <c r="AA35"/>
      <c r="AB35"/>
    </row>
    <row r="36" spans="1:28" s="85" customFormat="1" ht="21.75" customHeight="1">
      <c r="A36" s="100" t="s">
        <v>55</v>
      </c>
      <c r="B36" s="101">
        <v>6</v>
      </c>
      <c r="C36" s="101">
        <v>7</v>
      </c>
      <c r="D36" s="102">
        <f t="shared" si="6"/>
        <v>1</v>
      </c>
      <c r="E36" s="103">
        <f t="shared" si="7"/>
        <v>16.666666666666668</v>
      </c>
      <c r="F36" s="281">
        <f t="shared" si="1"/>
        <v>87.5</v>
      </c>
      <c r="G36" s="282">
        <v>7</v>
      </c>
      <c r="H36" s="105"/>
      <c r="I36" s="690">
        <f t="shared" si="8"/>
        <v>100</v>
      </c>
      <c r="J36" s="107">
        <v>6</v>
      </c>
      <c r="K36" s="108">
        <f t="shared" si="2"/>
        <v>85.71428571428571</v>
      </c>
      <c r="L36" s="283"/>
      <c r="M36" s="110">
        <f t="shared" si="3"/>
        <v>0</v>
      </c>
      <c r="N36" s="104">
        <v>7</v>
      </c>
      <c r="O36" s="108">
        <f t="shared" si="4"/>
        <v>100</v>
      </c>
      <c r="P36" s="111">
        <v>1.936</v>
      </c>
      <c r="Q36" s="112">
        <v>1.656</v>
      </c>
      <c r="R36" s="98">
        <f t="shared" si="0"/>
        <v>85.53719008264463</v>
      </c>
      <c r="S36" s="114">
        <v>4</v>
      </c>
      <c r="T36" s="115">
        <f t="shared" si="5"/>
        <v>1.75</v>
      </c>
      <c r="U36" s="284">
        <f t="shared" si="9"/>
        <v>0.5833333333333334</v>
      </c>
      <c r="V36"/>
      <c r="W36"/>
      <c r="X36"/>
      <c r="Y36"/>
      <c r="Z36" s="101">
        <v>8</v>
      </c>
      <c r="AA36"/>
      <c r="AB36"/>
    </row>
    <row r="37" spans="1:28" s="85" customFormat="1" ht="21.75" customHeight="1" thickBot="1">
      <c r="A37" s="317" t="s">
        <v>54</v>
      </c>
      <c r="B37" s="318">
        <v>14</v>
      </c>
      <c r="C37" s="318">
        <v>4</v>
      </c>
      <c r="D37" s="102">
        <f t="shared" si="6"/>
        <v>-10</v>
      </c>
      <c r="E37" s="103">
        <f t="shared" si="7"/>
        <v>-71.42857142857143</v>
      </c>
      <c r="F37" s="281">
        <f t="shared" si="1"/>
        <v>44.44444444444444</v>
      </c>
      <c r="G37" s="90">
        <v>3</v>
      </c>
      <c r="H37" s="105">
        <v>4</v>
      </c>
      <c r="I37" s="690">
        <f t="shared" si="8"/>
        <v>87.5</v>
      </c>
      <c r="J37" s="93">
        <v>3</v>
      </c>
      <c r="K37" s="108">
        <f t="shared" si="2"/>
        <v>42.857142857142854</v>
      </c>
      <c r="L37" s="283"/>
      <c r="M37" s="110">
        <f t="shared" si="3"/>
        <v>0</v>
      </c>
      <c r="N37" s="145">
        <v>2</v>
      </c>
      <c r="O37" s="108">
        <f t="shared" si="4"/>
        <v>50</v>
      </c>
      <c r="P37" s="96">
        <v>0.438</v>
      </c>
      <c r="Q37" s="97">
        <v>0.035</v>
      </c>
      <c r="R37" s="98">
        <f t="shared" si="0"/>
        <v>7.990867579908677</v>
      </c>
      <c r="S37" s="279">
        <v>4</v>
      </c>
      <c r="T37" s="115">
        <f t="shared" si="5"/>
        <v>1</v>
      </c>
      <c r="U37" s="284">
        <f t="shared" si="9"/>
        <v>0.3333333333333333</v>
      </c>
      <c r="V37"/>
      <c r="W37"/>
      <c r="X37"/>
      <c r="Y37"/>
      <c r="Z37" s="318">
        <v>9</v>
      </c>
      <c r="AA37"/>
      <c r="AB37"/>
    </row>
    <row r="38" spans="1:28" s="85" customFormat="1" ht="21.75" customHeight="1" thickTop="1">
      <c r="A38" s="382" t="s">
        <v>103</v>
      </c>
      <c r="B38" s="383">
        <v>55</v>
      </c>
      <c r="C38" s="383">
        <v>38</v>
      </c>
      <c r="D38" s="387">
        <f t="shared" si="6"/>
        <v>-17</v>
      </c>
      <c r="E38" s="388">
        <v>100</v>
      </c>
      <c r="F38" s="504">
        <f t="shared" si="1"/>
        <v>52.054794520547944</v>
      </c>
      <c r="G38" s="505">
        <v>36</v>
      </c>
      <c r="H38" s="390">
        <v>10</v>
      </c>
      <c r="I38" s="690">
        <f t="shared" si="8"/>
        <v>95.83333333333334</v>
      </c>
      <c r="J38" s="391">
        <v>24</v>
      </c>
      <c r="K38" s="506">
        <f t="shared" si="2"/>
        <v>52.17391304347826</v>
      </c>
      <c r="L38" s="507">
        <v>5</v>
      </c>
      <c r="M38" s="508">
        <f t="shared" si="3"/>
        <v>10.869565217391305</v>
      </c>
      <c r="N38" s="389">
        <v>35</v>
      </c>
      <c r="O38" s="506">
        <f t="shared" si="4"/>
        <v>92.10526315789474</v>
      </c>
      <c r="P38" s="392">
        <v>1.449</v>
      </c>
      <c r="Q38" s="393">
        <v>1.424</v>
      </c>
      <c r="R38" s="381">
        <f t="shared" si="0"/>
        <v>98.27467218771567</v>
      </c>
      <c r="S38" s="389">
        <v>2</v>
      </c>
      <c r="T38" s="394">
        <f t="shared" si="5"/>
        <v>19</v>
      </c>
      <c r="U38" s="509">
        <f t="shared" si="9"/>
        <v>6.333333333333333</v>
      </c>
      <c r="V38"/>
      <c r="W38"/>
      <c r="X38"/>
      <c r="Y38"/>
      <c r="Z38" s="175">
        <v>73</v>
      </c>
      <c r="AA38"/>
      <c r="AB38"/>
    </row>
    <row r="39" spans="1:28" s="85" customFormat="1" ht="21.75" customHeight="1">
      <c r="A39" s="100" t="s">
        <v>104</v>
      </c>
      <c r="B39" s="101">
        <v>19</v>
      </c>
      <c r="C39" s="101">
        <v>8</v>
      </c>
      <c r="D39" s="102">
        <f t="shared" si="6"/>
        <v>-11</v>
      </c>
      <c r="E39" s="103">
        <v>100</v>
      </c>
      <c r="F39" s="281">
        <f t="shared" si="1"/>
        <v>50</v>
      </c>
      <c r="G39" s="282">
        <v>7</v>
      </c>
      <c r="H39" s="105">
        <v>4</v>
      </c>
      <c r="I39" s="690">
        <f t="shared" si="8"/>
        <v>91.66666666666666</v>
      </c>
      <c r="J39" s="107">
        <v>6</v>
      </c>
      <c r="K39" s="108">
        <f t="shared" si="2"/>
        <v>54.54545454545455</v>
      </c>
      <c r="L39" s="283">
        <v>3</v>
      </c>
      <c r="M39" s="110">
        <f t="shared" si="3"/>
        <v>27.272727272727273</v>
      </c>
      <c r="N39" s="104">
        <v>7</v>
      </c>
      <c r="O39" s="108">
        <f t="shared" si="4"/>
        <v>87.5</v>
      </c>
      <c r="P39" s="111">
        <v>0.034</v>
      </c>
      <c r="Q39" s="112">
        <v>0.01</v>
      </c>
      <c r="R39" s="98">
        <f t="shared" si="0"/>
        <v>29.41176470588235</v>
      </c>
      <c r="S39" s="114">
        <v>3</v>
      </c>
      <c r="T39" s="115">
        <f t="shared" si="5"/>
        <v>2.6666666666666665</v>
      </c>
      <c r="U39" s="284">
        <f t="shared" si="9"/>
        <v>0.8888888888888888</v>
      </c>
      <c r="V39"/>
      <c r="W39"/>
      <c r="X39"/>
      <c r="Y39"/>
      <c r="Z39" s="101">
        <v>16</v>
      </c>
      <c r="AA39"/>
      <c r="AB39"/>
    </row>
    <row r="40" spans="1:28" s="85" customFormat="1" ht="21.75" customHeight="1">
      <c r="A40" s="100" t="s">
        <v>58</v>
      </c>
      <c r="B40" s="101"/>
      <c r="C40" s="101"/>
      <c r="D40" s="102">
        <f t="shared" si="6"/>
        <v>0</v>
      </c>
      <c r="E40" s="103" t="e">
        <f t="shared" si="7"/>
        <v>#DIV/0!</v>
      </c>
      <c r="F40" s="281">
        <f t="shared" si="1"/>
        <v>0</v>
      </c>
      <c r="G40" s="282"/>
      <c r="H40" s="105"/>
      <c r="I40" s="690" t="e">
        <f t="shared" si="8"/>
        <v>#DIV/0!</v>
      </c>
      <c r="J40" s="107"/>
      <c r="K40" s="108" t="e">
        <f t="shared" si="2"/>
        <v>#DIV/0!</v>
      </c>
      <c r="L40" s="283"/>
      <c r="M40" s="110" t="e">
        <f t="shared" si="3"/>
        <v>#DIV/0!</v>
      </c>
      <c r="N40" s="104"/>
      <c r="O40" s="108" t="e">
        <f t="shared" si="4"/>
        <v>#DIV/0!</v>
      </c>
      <c r="P40" s="111"/>
      <c r="Q40" s="112"/>
      <c r="R40" s="98" t="e">
        <f t="shared" si="0"/>
        <v>#DIV/0!</v>
      </c>
      <c r="S40" s="114">
        <v>3</v>
      </c>
      <c r="T40" s="115">
        <f t="shared" si="5"/>
        <v>0</v>
      </c>
      <c r="U40" s="284">
        <f t="shared" si="9"/>
        <v>0</v>
      </c>
      <c r="V40"/>
      <c r="W40"/>
      <c r="X40"/>
      <c r="Y40"/>
      <c r="Z40" s="101">
        <v>2</v>
      </c>
      <c r="AA40"/>
      <c r="AB40"/>
    </row>
    <row r="41" spans="1:28" s="85" customFormat="1" ht="21.75" customHeight="1">
      <c r="A41" s="100" t="s">
        <v>66</v>
      </c>
      <c r="B41" s="101">
        <v>7</v>
      </c>
      <c r="C41" s="101">
        <v>3</v>
      </c>
      <c r="D41" s="102">
        <f t="shared" si="6"/>
        <v>-4</v>
      </c>
      <c r="E41" s="103">
        <f t="shared" si="7"/>
        <v>-57.142857142857146</v>
      </c>
      <c r="F41" s="281">
        <f t="shared" si="1"/>
        <v>37.5</v>
      </c>
      <c r="G41" s="90">
        <v>2</v>
      </c>
      <c r="H41" s="105"/>
      <c r="I41" s="690">
        <f t="shared" si="8"/>
        <v>66.66666666666666</v>
      </c>
      <c r="J41" s="93"/>
      <c r="K41" s="108">
        <f t="shared" si="2"/>
        <v>0</v>
      </c>
      <c r="L41" s="283"/>
      <c r="M41" s="110">
        <f t="shared" si="3"/>
        <v>0</v>
      </c>
      <c r="N41" s="145">
        <v>2</v>
      </c>
      <c r="O41" s="108">
        <f t="shared" si="4"/>
        <v>66.66666666666667</v>
      </c>
      <c r="P41" s="96">
        <v>0.028</v>
      </c>
      <c r="Q41" s="97">
        <v>0.023</v>
      </c>
      <c r="R41" s="98">
        <f t="shared" si="0"/>
        <v>82.14285714285714</v>
      </c>
      <c r="S41" s="279">
        <v>2</v>
      </c>
      <c r="T41" s="115">
        <f t="shared" si="5"/>
        <v>1.5</v>
      </c>
      <c r="U41" s="284">
        <f t="shared" si="9"/>
        <v>0.5</v>
      </c>
      <c r="V41"/>
      <c r="W41"/>
      <c r="X41"/>
      <c r="Y41"/>
      <c r="Z41" s="101">
        <v>8</v>
      </c>
      <c r="AA41"/>
      <c r="AB41"/>
    </row>
    <row r="42" spans="1:28" s="85" customFormat="1" ht="21.75" customHeight="1">
      <c r="A42" s="100" t="s">
        <v>60</v>
      </c>
      <c r="B42" s="101">
        <v>9</v>
      </c>
      <c r="C42" s="101">
        <v>3</v>
      </c>
      <c r="D42" s="102">
        <f t="shared" si="6"/>
        <v>-6</v>
      </c>
      <c r="E42" s="103">
        <f t="shared" si="7"/>
        <v>-66.66666666666667</v>
      </c>
      <c r="F42" s="281">
        <f t="shared" si="1"/>
        <v>17.647058823529413</v>
      </c>
      <c r="G42" s="282">
        <v>3</v>
      </c>
      <c r="H42" s="105">
        <v>3</v>
      </c>
      <c r="I42" s="690">
        <f t="shared" si="8"/>
        <v>100</v>
      </c>
      <c r="J42" s="107">
        <v>4</v>
      </c>
      <c r="K42" s="108">
        <f t="shared" si="2"/>
        <v>66.66666666666667</v>
      </c>
      <c r="L42" s="283">
        <v>1</v>
      </c>
      <c r="M42" s="110">
        <f t="shared" si="3"/>
        <v>16.666666666666668</v>
      </c>
      <c r="N42" s="104">
        <v>3</v>
      </c>
      <c r="O42" s="108">
        <f t="shared" si="4"/>
        <v>100</v>
      </c>
      <c r="P42" s="111">
        <v>0.164</v>
      </c>
      <c r="Q42" s="112">
        <v>0.164</v>
      </c>
      <c r="R42" s="98">
        <f t="shared" si="0"/>
        <v>100.00000000000001</v>
      </c>
      <c r="S42" s="114">
        <v>5</v>
      </c>
      <c r="T42" s="115">
        <f t="shared" si="5"/>
        <v>0.6</v>
      </c>
      <c r="U42" s="284">
        <f t="shared" si="9"/>
        <v>0.19999999999999998</v>
      </c>
      <c r="V42"/>
      <c r="W42"/>
      <c r="X42"/>
      <c r="Y42"/>
      <c r="Z42" s="101">
        <v>17</v>
      </c>
      <c r="AA42"/>
      <c r="AB42"/>
    </row>
    <row r="43" spans="1:28" s="85" customFormat="1" ht="21.75" customHeight="1">
      <c r="A43" s="100" t="s">
        <v>56</v>
      </c>
      <c r="B43" s="101">
        <v>8</v>
      </c>
      <c r="C43" s="101">
        <v>20</v>
      </c>
      <c r="D43" s="102">
        <f t="shared" si="6"/>
        <v>12</v>
      </c>
      <c r="E43" s="103">
        <f t="shared" si="7"/>
        <v>150</v>
      </c>
      <c r="F43" s="281">
        <f t="shared" si="1"/>
        <v>100</v>
      </c>
      <c r="G43" s="282">
        <v>20</v>
      </c>
      <c r="H43" s="105"/>
      <c r="I43" s="690">
        <f t="shared" si="8"/>
        <v>100</v>
      </c>
      <c r="J43" s="107">
        <v>12</v>
      </c>
      <c r="K43" s="108">
        <f t="shared" si="2"/>
        <v>60</v>
      </c>
      <c r="L43" s="283"/>
      <c r="M43" s="110">
        <f t="shared" si="3"/>
        <v>0</v>
      </c>
      <c r="N43" s="104">
        <v>19</v>
      </c>
      <c r="O43" s="108">
        <f t="shared" si="4"/>
        <v>95</v>
      </c>
      <c r="P43" s="111">
        <v>1.149</v>
      </c>
      <c r="Q43" s="112">
        <v>1.149</v>
      </c>
      <c r="R43" s="98">
        <f t="shared" si="0"/>
        <v>100</v>
      </c>
      <c r="S43" s="114">
        <v>4</v>
      </c>
      <c r="T43" s="115">
        <f t="shared" si="5"/>
        <v>5</v>
      </c>
      <c r="U43" s="284">
        <f t="shared" si="9"/>
        <v>1.6666666666666667</v>
      </c>
      <c r="V43"/>
      <c r="W43"/>
      <c r="X43"/>
      <c r="Y43"/>
      <c r="Z43" s="101">
        <v>20</v>
      </c>
      <c r="AA43"/>
      <c r="AB43"/>
    </row>
    <row r="44" spans="1:28" s="85" customFormat="1" ht="21.75" customHeight="1">
      <c r="A44" s="100" t="s">
        <v>105</v>
      </c>
      <c r="B44" s="101">
        <v>1</v>
      </c>
      <c r="C44" s="101"/>
      <c r="D44" s="102">
        <f t="shared" si="6"/>
        <v>-1</v>
      </c>
      <c r="E44" s="103">
        <v>100</v>
      </c>
      <c r="F44" s="281">
        <f t="shared" si="1"/>
        <v>0</v>
      </c>
      <c r="G44" s="282"/>
      <c r="H44" s="105">
        <v>2</v>
      </c>
      <c r="I44" s="690">
        <f t="shared" si="8"/>
        <v>100</v>
      </c>
      <c r="J44" s="107">
        <v>1</v>
      </c>
      <c r="K44" s="108">
        <f t="shared" si="2"/>
        <v>50</v>
      </c>
      <c r="L44" s="283"/>
      <c r="M44" s="110">
        <f t="shared" si="3"/>
        <v>0</v>
      </c>
      <c r="N44" s="104"/>
      <c r="O44" s="108" t="e">
        <f t="shared" si="4"/>
        <v>#DIV/0!</v>
      </c>
      <c r="P44" s="111"/>
      <c r="Q44" s="112"/>
      <c r="R44" s="98" t="e">
        <f t="shared" si="0"/>
        <v>#DIV/0!</v>
      </c>
      <c r="S44" s="114">
        <v>2</v>
      </c>
      <c r="T44" s="115">
        <f t="shared" si="5"/>
        <v>0</v>
      </c>
      <c r="U44" s="284">
        <f t="shared" si="9"/>
        <v>0</v>
      </c>
      <c r="V44"/>
      <c r="W44"/>
      <c r="X44"/>
      <c r="Y44"/>
      <c r="Z44" s="101">
        <v>4</v>
      </c>
      <c r="AA44"/>
      <c r="AB44"/>
    </row>
    <row r="45" spans="1:28" s="85" customFormat="1" ht="21.75" customHeight="1">
      <c r="A45" s="100" t="s">
        <v>47</v>
      </c>
      <c r="B45" s="101">
        <v>5</v>
      </c>
      <c r="C45" s="101">
        <v>1</v>
      </c>
      <c r="D45" s="102">
        <f t="shared" si="6"/>
        <v>-4</v>
      </c>
      <c r="E45" s="103">
        <f t="shared" si="7"/>
        <v>-80</v>
      </c>
      <c r="F45" s="281">
        <f t="shared" si="1"/>
        <v>33.333333333333336</v>
      </c>
      <c r="G45" s="286">
        <v>1</v>
      </c>
      <c r="H45" s="105"/>
      <c r="I45" s="690">
        <f t="shared" si="8"/>
        <v>100</v>
      </c>
      <c r="J45" s="123"/>
      <c r="K45" s="108">
        <f t="shared" si="2"/>
        <v>0</v>
      </c>
      <c r="L45" s="283"/>
      <c r="M45" s="110">
        <f t="shared" si="3"/>
        <v>0</v>
      </c>
      <c r="N45" s="120">
        <v>1</v>
      </c>
      <c r="O45" s="108">
        <f t="shared" si="4"/>
        <v>100</v>
      </c>
      <c r="P45" s="127">
        <v>0.066</v>
      </c>
      <c r="Q45" s="128">
        <v>0.07</v>
      </c>
      <c r="R45" s="98">
        <f t="shared" si="0"/>
        <v>106.06060606060606</v>
      </c>
      <c r="S45" s="288">
        <v>3</v>
      </c>
      <c r="T45" s="115">
        <f t="shared" si="5"/>
        <v>0.3333333333333333</v>
      </c>
      <c r="U45" s="284">
        <f t="shared" si="9"/>
        <v>0.1111111111111111</v>
      </c>
      <c r="V45"/>
      <c r="W45"/>
      <c r="X45"/>
      <c r="Y45"/>
      <c r="Z45" s="101">
        <v>3</v>
      </c>
      <c r="AA45"/>
      <c r="AB45"/>
    </row>
    <row r="46" spans="1:28" s="85" customFormat="1" ht="21.75" customHeight="1">
      <c r="A46" s="116" t="s">
        <v>44</v>
      </c>
      <c r="B46" s="117">
        <v>6</v>
      </c>
      <c r="C46" s="117">
        <v>3</v>
      </c>
      <c r="D46" s="102">
        <f t="shared" si="6"/>
        <v>-3</v>
      </c>
      <c r="E46" s="103">
        <f t="shared" si="7"/>
        <v>-50</v>
      </c>
      <c r="F46" s="281">
        <f t="shared" si="1"/>
        <v>100</v>
      </c>
      <c r="G46" s="282">
        <v>3</v>
      </c>
      <c r="H46" s="105">
        <v>1</v>
      </c>
      <c r="I46" s="690">
        <f t="shared" si="8"/>
        <v>100</v>
      </c>
      <c r="J46" s="107">
        <v>1</v>
      </c>
      <c r="K46" s="108">
        <f t="shared" si="2"/>
        <v>25</v>
      </c>
      <c r="L46" s="283">
        <v>1</v>
      </c>
      <c r="M46" s="110">
        <f t="shared" si="3"/>
        <v>25</v>
      </c>
      <c r="N46" s="104">
        <v>3</v>
      </c>
      <c r="O46" s="108">
        <f t="shared" si="4"/>
        <v>100</v>
      </c>
      <c r="P46" s="111">
        <v>0.007</v>
      </c>
      <c r="Q46" s="112">
        <v>0.007</v>
      </c>
      <c r="R46" s="98">
        <f t="shared" si="0"/>
        <v>100.00000000000001</v>
      </c>
      <c r="S46" s="114">
        <v>3</v>
      </c>
      <c r="T46" s="115">
        <f t="shared" si="5"/>
        <v>1</v>
      </c>
      <c r="U46" s="284">
        <f t="shared" si="9"/>
        <v>0.3333333333333333</v>
      </c>
      <c r="V46"/>
      <c r="W46"/>
      <c r="X46"/>
      <c r="Y46"/>
      <c r="Z46" s="117">
        <v>3</v>
      </c>
      <c r="AA46"/>
      <c r="AB46"/>
    </row>
    <row r="47" spans="1:28" s="85" customFormat="1" ht="21.75" customHeight="1" thickBot="1">
      <c r="A47" s="385" t="s">
        <v>106</v>
      </c>
      <c r="B47" s="386">
        <v>36</v>
      </c>
      <c r="C47" s="386">
        <v>28</v>
      </c>
      <c r="D47" s="375">
        <f t="shared" si="6"/>
        <v>-8</v>
      </c>
      <c r="E47" s="376">
        <f t="shared" si="7"/>
        <v>-22.22222222222222</v>
      </c>
      <c r="F47" s="510">
        <f t="shared" si="1"/>
        <v>68.29268292682927</v>
      </c>
      <c r="G47" s="511">
        <v>26</v>
      </c>
      <c r="H47" s="512">
        <v>6</v>
      </c>
      <c r="I47" s="694">
        <f t="shared" si="8"/>
        <v>94.11764705882352</v>
      </c>
      <c r="J47" s="514">
        <v>25</v>
      </c>
      <c r="K47" s="513">
        <f t="shared" si="2"/>
        <v>78.125</v>
      </c>
      <c r="L47" s="515"/>
      <c r="M47" s="516">
        <f t="shared" si="3"/>
        <v>0</v>
      </c>
      <c r="N47" s="377">
        <v>26</v>
      </c>
      <c r="O47" s="517">
        <f t="shared" si="4"/>
        <v>92.85714285714286</v>
      </c>
      <c r="P47" s="518">
        <v>0.618</v>
      </c>
      <c r="Q47" s="519">
        <v>0.572</v>
      </c>
      <c r="R47" s="520">
        <f t="shared" si="0"/>
        <v>92.55663430420711</v>
      </c>
      <c r="S47" s="377">
        <v>6</v>
      </c>
      <c r="T47" s="378">
        <f t="shared" si="5"/>
        <v>4.666666666666667</v>
      </c>
      <c r="U47" s="384">
        <f t="shared" si="9"/>
        <v>1.5555555555555556</v>
      </c>
      <c r="V47"/>
      <c r="W47"/>
      <c r="X47"/>
      <c r="Y47"/>
      <c r="Z47" s="101">
        <v>41</v>
      </c>
      <c r="AA47"/>
      <c r="AB47"/>
    </row>
    <row r="48" spans="1:28" s="85" customFormat="1" ht="21.75" customHeight="1" thickBot="1">
      <c r="A48" s="100" t="s">
        <v>69</v>
      </c>
      <c r="B48" s="101">
        <v>6</v>
      </c>
      <c r="C48" s="101">
        <v>19</v>
      </c>
      <c r="D48" s="154">
        <f t="shared" si="6"/>
        <v>13</v>
      </c>
      <c r="E48" s="258">
        <f t="shared" si="7"/>
        <v>216.66666666666666</v>
      </c>
      <c r="F48" s="276">
        <f t="shared" si="1"/>
        <v>95</v>
      </c>
      <c r="G48" s="75">
        <v>19</v>
      </c>
      <c r="H48" s="298">
        <v>3</v>
      </c>
      <c r="I48" s="688">
        <f t="shared" si="8"/>
        <v>100</v>
      </c>
      <c r="J48" s="77">
        <v>18</v>
      </c>
      <c r="K48" s="76">
        <f t="shared" si="2"/>
        <v>81.81818181818181</v>
      </c>
      <c r="L48" s="299"/>
      <c r="M48" s="78">
        <f t="shared" si="3"/>
        <v>0</v>
      </c>
      <c r="N48" s="81">
        <v>19</v>
      </c>
      <c r="O48" s="76">
        <f t="shared" si="4"/>
        <v>100</v>
      </c>
      <c r="P48" s="79">
        <v>0.545</v>
      </c>
      <c r="Q48" s="80">
        <v>0.545</v>
      </c>
      <c r="R48" s="158">
        <f t="shared" si="0"/>
        <v>100</v>
      </c>
      <c r="S48" s="81">
        <v>8</v>
      </c>
      <c r="T48" s="82">
        <f t="shared" si="5"/>
        <v>2.375</v>
      </c>
      <c r="U48" s="83">
        <f t="shared" si="9"/>
        <v>0.7916666666666666</v>
      </c>
      <c r="V48"/>
      <c r="W48"/>
      <c r="X48"/>
      <c r="Y48"/>
      <c r="Z48" s="101">
        <v>20</v>
      </c>
      <c r="AA48"/>
      <c r="AB48"/>
    </row>
    <row r="49" spans="1:28" s="85" customFormat="1" ht="21.75" customHeight="1" thickTop="1">
      <c r="A49" s="100" t="s">
        <v>70</v>
      </c>
      <c r="B49" s="101">
        <v>6</v>
      </c>
      <c r="C49" s="101">
        <v>1</v>
      </c>
      <c r="D49" s="259">
        <f t="shared" si="6"/>
        <v>-5</v>
      </c>
      <c r="E49" s="89">
        <f t="shared" si="7"/>
        <v>-83.33333333333333</v>
      </c>
      <c r="F49" s="296">
        <f t="shared" si="1"/>
        <v>25</v>
      </c>
      <c r="G49" s="90">
        <v>1</v>
      </c>
      <c r="H49" s="91">
        <v>1</v>
      </c>
      <c r="I49" s="693">
        <f t="shared" si="8"/>
        <v>100</v>
      </c>
      <c r="J49" s="93">
        <v>2</v>
      </c>
      <c r="K49" s="147">
        <f t="shared" si="2"/>
        <v>100</v>
      </c>
      <c r="L49" s="278"/>
      <c r="M49" s="148">
        <f t="shared" si="3"/>
        <v>0</v>
      </c>
      <c r="N49" s="145">
        <v>1</v>
      </c>
      <c r="O49" s="147">
        <f t="shared" si="4"/>
        <v>100</v>
      </c>
      <c r="P49" s="96">
        <v>0.006</v>
      </c>
      <c r="Q49" s="97">
        <v>0.006</v>
      </c>
      <c r="R49" s="98">
        <f t="shared" si="0"/>
        <v>100</v>
      </c>
      <c r="S49" s="279">
        <v>3</v>
      </c>
      <c r="T49" s="149">
        <f t="shared" si="5"/>
        <v>0.3333333333333333</v>
      </c>
      <c r="U49" s="284">
        <f t="shared" si="9"/>
        <v>0.1111111111111111</v>
      </c>
      <c r="V49"/>
      <c r="W49"/>
      <c r="X49"/>
      <c r="Y49"/>
      <c r="Z49" s="101">
        <v>4</v>
      </c>
      <c r="AA49"/>
      <c r="AB49"/>
    </row>
    <row r="50" spans="1:28" s="85" customFormat="1" ht="21.75" customHeight="1">
      <c r="A50" s="100" t="s">
        <v>71</v>
      </c>
      <c r="B50" s="101">
        <v>2</v>
      </c>
      <c r="C50" s="101"/>
      <c r="D50" s="260">
        <f t="shared" si="6"/>
        <v>-2</v>
      </c>
      <c r="E50" s="103">
        <f t="shared" si="7"/>
        <v>-100</v>
      </c>
      <c r="F50" s="281" t="e">
        <f t="shared" si="1"/>
        <v>#DIV/0!</v>
      </c>
      <c r="G50" s="282"/>
      <c r="H50" s="105"/>
      <c r="I50" s="690">
        <v>0</v>
      </c>
      <c r="J50" s="107"/>
      <c r="K50" s="108">
        <v>0</v>
      </c>
      <c r="L50" s="283"/>
      <c r="M50" s="110">
        <v>0</v>
      </c>
      <c r="N50" s="104"/>
      <c r="O50" s="108">
        <v>0</v>
      </c>
      <c r="P50" s="111"/>
      <c r="Q50" s="112"/>
      <c r="R50" s="98">
        <v>0</v>
      </c>
      <c r="S50" s="114">
        <v>2</v>
      </c>
      <c r="T50" s="115">
        <f t="shared" si="5"/>
        <v>0</v>
      </c>
      <c r="U50" s="284">
        <f t="shared" si="9"/>
        <v>0</v>
      </c>
      <c r="V50"/>
      <c r="W50"/>
      <c r="X50"/>
      <c r="Y50"/>
      <c r="Z50" s="101"/>
      <c r="AA50"/>
      <c r="AB50"/>
    </row>
    <row r="51" spans="1:28" s="85" customFormat="1" ht="21.75" customHeight="1" thickBot="1">
      <c r="A51" s="100" t="s">
        <v>67</v>
      </c>
      <c r="B51" s="101">
        <v>3</v>
      </c>
      <c r="C51" s="101">
        <v>1</v>
      </c>
      <c r="D51" s="261">
        <f t="shared" si="6"/>
        <v>-2</v>
      </c>
      <c r="E51" s="119">
        <f t="shared" si="7"/>
        <v>-66.66666666666667</v>
      </c>
      <c r="F51" s="281">
        <f t="shared" si="1"/>
        <v>33.333333333333336</v>
      </c>
      <c r="G51" s="286">
        <v>1</v>
      </c>
      <c r="H51" s="121">
        <v>1</v>
      </c>
      <c r="I51" s="691">
        <f t="shared" si="8"/>
        <v>100</v>
      </c>
      <c r="J51" s="169"/>
      <c r="K51" s="170">
        <f t="shared" si="2"/>
        <v>0</v>
      </c>
      <c r="L51" s="300"/>
      <c r="M51" s="172">
        <f t="shared" si="3"/>
        <v>0</v>
      </c>
      <c r="N51" s="166">
        <v>1</v>
      </c>
      <c r="O51" s="170">
        <f t="shared" si="4"/>
        <v>100</v>
      </c>
      <c r="P51" s="127">
        <v>0.044</v>
      </c>
      <c r="Q51" s="128"/>
      <c r="R51" s="129">
        <f t="shared" si="0"/>
        <v>0</v>
      </c>
      <c r="S51" s="301">
        <v>2</v>
      </c>
      <c r="T51" s="173">
        <f t="shared" si="5"/>
        <v>0.5</v>
      </c>
      <c r="U51" s="302">
        <f t="shared" si="9"/>
        <v>0.16666666666666666</v>
      </c>
      <c r="V51"/>
      <c r="W51"/>
      <c r="X51"/>
      <c r="Y51"/>
      <c r="Z51" s="101">
        <v>3</v>
      </c>
      <c r="AA51"/>
      <c r="AB51"/>
    </row>
    <row r="52" spans="1:28" s="184" customFormat="1" ht="21.75" customHeight="1" thickBot="1">
      <c r="A52" s="100" t="s">
        <v>45</v>
      </c>
      <c r="B52" s="101">
        <v>5</v>
      </c>
      <c r="C52" s="101"/>
      <c r="D52" s="262">
        <f t="shared" si="6"/>
        <v>-5</v>
      </c>
      <c r="E52" s="191">
        <f t="shared" si="7"/>
        <v>-100</v>
      </c>
      <c r="F52" s="303">
        <f t="shared" si="1"/>
        <v>0</v>
      </c>
      <c r="G52" s="304"/>
      <c r="H52" s="305"/>
      <c r="I52" s="695" t="e">
        <f t="shared" si="8"/>
        <v>#DIV/0!</v>
      </c>
      <c r="J52" s="180"/>
      <c r="K52" s="92" t="e">
        <f t="shared" si="2"/>
        <v>#DIV/0!</v>
      </c>
      <c r="L52" s="306"/>
      <c r="M52" s="95" t="e">
        <f t="shared" si="3"/>
        <v>#DIV/0!</v>
      </c>
      <c r="N52" s="178"/>
      <c r="O52" s="92" t="e">
        <f t="shared" si="4"/>
        <v>#DIV/0!</v>
      </c>
      <c r="P52" s="181"/>
      <c r="Q52" s="182"/>
      <c r="R52" s="183" t="e">
        <f>Q52*100/P52</f>
        <v>#DIV/0!</v>
      </c>
      <c r="S52" s="178">
        <v>22</v>
      </c>
      <c r="T52" s="99">
        <f t="shared" si="5"/>
        <v>0</v>
      </c>
      <c r="U52" s="284">
        <f t="shared" si="9"/>
        <v>0</v>
      </c>
      <c r="V52" s="235"/>
      <c r="W52" s="235"/>
      <c r="X52" s="235"/>
      <c r="Y52" s="235"/>
      <c r="Z52" s="101">
        <v>1</v>
      </c>
      <c r="AA52" s="235"/>
      <c r="AB52" s="235"/>
    </row>
    <row r="53" spans="1:28" s="73" customFormat="1" ht="21.75" customHeight="1" thickBot="1">
      <c r="A53" s="100" t="s">
        <v>43</v>
      </c>
      <c r="B53" s="101">
        <v>9</v>
      </c>
      <c r="C53" s="101">
        <v>5</v>
      </c>
      <c r="D53" s="264">
        <f t="shared" si="6"/>
        <v>-4</v>
      </c>
      <c r="E53" s="185">
        <f t="shared" si="7"/>
        <v>-44.44444444444444</v>
      </c>
      <c r="F53" s="307">
        <f t="shared" si="1"/>
        <v>50</v>
      </c>
      <c r="G53" s="69">
        <v>5</v>
      </c>
      <c r="H53" s="308"/>
      <c r="I53" s="687">
        <f t="shared" si="8"/>
        <v>100</v>
      </c>
      <c r="J53" s="64">
        <v>4</v>
      </c>
      <c r="K53" s="65">
        <f t="shared" si="2"/>
        <v>80</v>
      </c>
      <c r="L53" s="309"/>
      <c r="M53" s="63">
        <f t="shared" si="3"/>
        <v>0</v>
      </c>
      <c r="N53" s="69">
        <v>5</v>
      </c>
      <c r="O53" s="65">
        <f t="shared" si="4"/>
        <v>100</v>
      </c>
      <c r="P53" s="187">
        <v>0.021</v>
      </c>
      <c r="Q53" s="188">
        <v>0.021</v>
      </c>
      <c r="R53" s="189">
        <f>Q53*100/P53</f>
        <v>100</v>
      </c>
      <c r="S53" s="69">
        <v>235</v>
      </c>
      <c r="T53" s="190">
        <f t="shared" si="5"/>
        <v>0.02127659574468085</v>
      </c>
      <c r="U53" s="310">
        <f>T53/3</f>
        <v>0.0070921985815602835</v>
      </c>
      <c r="V53" s="275"/>
      <c r="W53" s="275"/>
      <c r="X53" s="275"/>
      <c r="Y53" s="275"/>
      <c r="Z53" s="101">
        <v>10</v>
      </c>
      <c r="AA53" s="275"/>
      <c r="AB53" s="275"/>
    </row>
    <row r="54" spans="1:28" s="85" customFormat="1" ht="21.75" customHeight="1" thickBot="1">
      <c r="A54" s="86" t="s">
        <v>41</v>
      </c>
      <c r="B54" s="87">
        <v>2</v>
      </c>
      <c r="C54" s="87">
        <v>2</v>
      </c>
      <c r="D54" s="668">
        <f t="shared" si="6"/>
        <v>0</v>
      </c>
      <c r="E54" s="669">
        <f t="shared" si="7"/>
        <v>0</v>
      </c>
      <c r="F54" s="670">
        <f t="shared" si="1"/>
        <v>100</v>
      </c>
      <c r="G54" s="671"/>
      <c r="H54" s="672">
        <v>1</v>
      </c>
      <c r="I54" s="696">
        <f t="shared" si="8"/>
        <v>33.33333333333333</v>
      </c>
      <c r="J54" s="674">
        <v>1</v>
      </c>
      <c r="K54" s="673">
        <f t="shared" si="2"/>
        <v>100</v>
      </c>
      <c r="L54" s="675"/>
      <c r="M54" s="676">
        <f t="shared" si="3"/>
        <v>0</v>
      </c>
      <c r="N54" s="677"/>
      <c r="O54" s="170">
        <f t="shared" si="4"/>
        <v>0</v>
      </c>
      <c r="P54" s="678"/>
      <c r="Q54" s="679"/>
      <c r="R54" s="680" t="e">
        <f>Q54*100/P54</f>
        <v>#DIV/0!</v>
      </c>
      <c r="S54" s="677"/>
      <c r="T54" s="681"/>
      <c r="U54" s="682"/>
      <c r="V54"/>
      <c r="W54"/>
      <c r="X54"/>
      <c r="Y54"/>
      <c r="Z54" s="87">
        <v>2</v>
      </c>
      <c r="AA54"/>
      <c r="AB54"/>
    </row>
    <row r="55" spans="1:28" s="85" customFormat="1" ht="21.75" customHeight="1" thickBot="1">
      <c r="A55" s="351" t="s">
        <v>57</v>
      </c>
      <c r="B55" s="175">
        <v>3</v>
      </c>
      <c r="C55" s="175"/>
      <c r="D55" s="659">
        <f t="shared" si="6"/>
        <v>-3</v>
      </c>
      <c r="E55" s="659">
        <f>D55*100/B55</f>
        <v>-100</v>
      </c>
      <c r="F55" s="670">
        <f t="shared" si="1"/>
        <v>0</v>
      </c>
      <c r="G55" s="685"/>
      <c r="H55" s="685"/>
      <c r="I55" s="696" t="e">
        <f t="shared" si="8"/>
        <v>#DIV/0!</v>
      </c>
      <c r="J55" s="683"/>
      <c r="K55" s="65" t="e">
        <f t="shared" si="2"/>
        <v>#DIV/0!</v>
      </c>
      <c r="L55" s="683"/>
      <c r="M55" s="172" t="e">
        <f t="shared" si="3"/>
        <v>#DIV/0!</v>
      </c>
      <c r="N55" s="683"/>
      <c r="O55" s="170" t="e">
        <f t="shared" si="4"/>
        <v>#DIV/0!</v>
      </c>
      <c r="P55" s="678"/>
      <c r="Q55" s="683"/>
      <c r="R55" s="683"/>
      <c r="S55" s="683"/>
      <c r="T55" s="683"/>
      <c r="U55" s="683"/>
      <c r="V55"/>
      <c r="W55"/>
      <c r="X55"/>
      <c r="Y55"/>
      <c r="Z55" s="175">
        <v>1</v>
      </c>
      <c r="AA55"/>
      <c r="AB55"/>
    </row>
    <row r="56" spans="1:28" s="85" customFormat="1" ht="21.75" customHeight="1" thickBot="1">
      <c r="A56" s="448" t="s">
        <v>111</v>
      </c>
      <c r="B56" s="56"/>
      <c r="C56" s="56"/>
      <c r="D56" s="659">
        <f t="shared" si="6"/>
        <v>0</v>
      </c>
      <c r="E56" s="659" t="e">
        <f aca="true" t="shared" si="10" ref="E56:E63">D56*100/B56</f>
        <v>#DIV/0!</v>
      </c>
      <c r="F56" s="670" t="e">
        <f t="shared" si="1"/>
        <v>#DIV/0!</v>
      </c>
      <c r="G56" s="660"/>
      <c r="H56" s="660"/>
      <c r="I56" s="696" t="e">
        <f t="shared" si="8"/>
        <v>#DIV/0!</v>
      </c>
      <c r="J56" s="684"/>
      <c r="K56" s="65" t="e">
        <f t="shared" si="2"/>
        <v>#DIV/0!</v>
      </c>
      <c r="L56" s="684"/>
      <c r="M56" s="63" t="e">
        <f t="shared" si="3"/>
        <v>#DIV/0!</v>
      </c>
      <c r="N56" s="684"/>
      <c r="O56" s="717" t="e">
        <f t="shared" si="4"/>
        <v>#DIV/0!</v>
      </c>
      <c r="P56" s="718"/>
      <c r="Q56" s="684"/>
      <c r="R56" s="684"/>
      <c r="S56" s="684"/>
      <c r="T56" s="684"/>
      <c r="U56" s="684"/>
      <c r="V56"/>
      <c r="W56"/>
      <c r="X56"/>
      <c r="Y56"/>
      <c r="Z56" s="438"/>
      <c r="AA56"/>
      <c r="AB56"/>
    </row>
    <row r="57" spans="1:28" s="85" customFormat="1" ht="21.75" customHeight="1" thickBot="1">
      <c r="A57" s="422" t="s">
        <v>107</v>
      </c>
      <c r="B57" s="292">
        <v>22</v>
      </c>
      <c r="C57" s="62">
        <v>30</v>
      </c>
      <c r="D57" s="659">
        <f t="shared" si="6"/>
        <v>8</v>
      </c>
      <c r="E57" s="659">
        <f t="shared" si="10"/>
        <v>36.36363636363637</v>
      </c>
      <c r="F57" s="670">
        <f t="shared" si="1"/>
        <v>47.61904761904762</v>
      </c>
      <c r="G57" s="661">
        <v>30</v>
      </c>
      <c r="H57" s="661">
        <v>1</v>
      </c>
      <c r="I57" s="696">
        <f t="shared" si="8"/>
        <v>100</v>
      </c>
      <c r="J57" s="661">
        <v>23</v>
      </c>
      <c r="K57" s="65">
        <f t="shared" si="2"/>
        <v>74.19354838709677</v>
      </c>
      <c r="L57" s="683"/>
      <c r="M57" s="172">
        <f t="shared" si="3"/>
        <v>0</v>
      </c>
      <c r="N57" s="661">
        <v>29</v>
      </c>
      <c r="O57" s="170">
        <f t="shared" si="4"/>
        <v>96.66666666666667</v>
      </c>
      <c r="P57" s="678">
        <v>0.675</v>
      </c>
      <c r="Q57" s="128">
        <v>0.675</v>
      </c>
      <c r="R57" s="98">
        <f aca="true" t="shared" si="11" ref="R57:R63">Q57*100/P57</f>
        <v>100</v>
      </c>
      <c r="S57" s="683"/>
      <c r="T57" s="683"/>
      <c r="U57" s="683"/>
      <c r="V57"/>
      <c r="W57"/>
      <c r="X57"/>
      <c r="Y57"/>
      <c r="Z57" s="56">
        <v>63</v>
      </c>
      <c r="AA57"/>
      <c r="AB57"/>
    </row>
    <row r="58" spans="1:28" s="73" customFormat="1" ht="21.75" customHeight="1" thickBot="1">
      <c r="A58" s="311" t="s">
        <v>96</v>
      </c>
      <c r="B58" s="250">
        <v>3</v>
      </c>
      <c r="C58" s="338">
        <v>7</v>
      </c>
      <c r="D58" s="659">
        <f t="shared" si="6"/>
        <v>4</v>
      </c>
      <c r="E58" s="659">
        <f t="shared" si="10"/>
        <v>133.33333333333334</v>
      </c>
      <c r="F58" s="670">
        <f t="shared" si="1"/>
        <v>53.84615384615385</v>
      </c>
      <c r="G58" s="661">
        <v>6</v>
      </c>
      <c r="H58" s="661">
        <v>3</v>
      </c>
      <c r="I58" s="696">
        <f t="shared" si="8"/>
        <v>90</v>
      </c>
      <c r="J58" s="661">
        <v>7</v>
      </c>
      <c r="K58" s="65">
        <f t="shared" si="2"/>
        <v>77.77777777777777</v>
      </c>
      <c r="L58" s="683"/>
      <c r="M58" s="172">
        <f t="shared" si="3"/>
        <v>0</v>
      </c>
      <c r="N58" s="661">
        <v>6</v>
      </c>
      <c r="O58" s="170">
        <f t="shared" si="4"/>
        <v>85.71428571428571</v>
      </c>
      <c r="P58" s="678">
        <v>0.1</v>
      </c>
      <c r="Q58" s="128">
        <v>0.1</v>
      </c>
      <c r="R58" s="98">
        <f t="shared" si="11"/>
        <v>100</v>
      </c>
      <c r="S58" s="683"/>
      <c r="T58" s="683"/>
      <c r="U58" s="683"/>
      <c r="V58"/>
      <c r="W58"/>
      <c r="X58"/>
      <c r="Y58"/>
      <c r="Z58" s="250">
        <v>13</v>
      </c>
      <c r="AA58"/>
      <c r="AB58"/>
    </row>
    <row r="59" spans="1:26" ht="21" thickBot="1">
      <c r="A59" s="435" t="s">
        <v>35</v>
      </c>
      <c r="B59" s="56">
        <v>623</v>
      </c>
      <c r="C59" s="64">
        <v>423</v>
      </c>
      <c r="D59" s="659">
        <f t="shared" si="6"/>
        <v>-200</v>
      </c>
      <c r="E59" s="659">
        <f t="shared" si="10"/>
        <v>-32.102728731942214</v>
      </c>
      <c r="F59" s="670">
        <f t="shared" si="1"/>
        <v>64.0909090909091</v>
      </c>
      <c r="G59" s="660">
        <v>409</v>
      </c>
      <c r="H59" s="660">
        <v>76</v>
      </c>
      <c r="I59" s="696">
        <f t="shared" si="8"/>
        <v>97.1943887775551</v>
      </c>
      <c r="J59" s="660">
        <v>352</v>
      </c>
      <c r="K59" s="65">
        <f t="shared" si="2"/>
        <v>72.57731958762886</v>
      </c>
      <c r="L59" s="660">
        <v>15</v>
      </c>
      <c r="M59" s="63">
        <f t="shared" si="3"/>
        <v>3.0927835051546393</v>
      </c>
      <c r="N59" s="660">
        <v>382</v>
      </c>
      <c r="O59" s="717">
        <f t="shared" si="4"/>
        <v>90.30732860520095</v>
      </c>
      <c r="P59" s="718">
        <v>16.699</v>
      </c>
      <c r="Q59" s="719">
        <v>14.704</v>
      </c>
      <c r="R59" s="98">
        <f t="shared" si="11"/>
        <v>88.05317683693634</v>
      </c>
      <c r="S59" s="684"/>
      <c r="T59" s="684"/>
      <c r="U59" s="684"/>
      <c r="Z59" s="56">
        <v>660</v>
      </c>
    </row>
    <row r="60" spans="1:26" ht="21" thickBot="1">
      <c r="A60" s="449" t="s">
        <v>91</v>
      </c>
      <c r="B60" s="175">
        <v>29</v>
      </c>
      <c r="C60" s="337">
        <v>50</v>
      </c>
      <c r="D60" s="659">
        <f t="shared" si="6"/>
        <v>21</v>
      </c>
      <c r="E60" s="659">
        <f t="shared" si="10"/>
        <v>72.41379310344827</v>
      </c>
      <c r="F60" s="670">
        <f t="shared" si="1"/>
        <v>47.61904761904762</v>
      </c>
      <c r="G60" s="661">
        <v>2</v>
      </c>
      <c r="H60" s="661">
        <v>8</v>
      </c>
      <c r="I60" s="696">
        <f t="shared" si="8"/>
        <v>17.24137931034483</v>
      </c>
      <c r="J60" s="661">
        <v>4</v>
      </c>
      <c r="K60" s="65">
        <f t="shared" si="2"/>
        <v>40</v>
      </c>
      <c r="L60" s="661">
        <v>5</v>
      </c>
      <c r="M60" s="172">
        <f t="shared" si="3"/>
        <v>50</v>
      </c>
      <c r="N60" s="661"/>
      <c r="O60" s="170">
        <f t="shared" si="4"/>
        <v>0</v>
      </c>
      <c r="P60" s="678">
        <v>15.041</v>
      </c>
      <c r="Q60" s="128"/>
      <c r="R60" s="98">
        <f t="shared" si="11"/>
        <v>0</v>
      </c>
      <c r="S60" s="683"/>
      <c r="T60" s="683"/>
      <c r="U60" s="683"/>
      <c r="Z60" s="175">
        <v>105</v>
      </c>
    </row>
    <row r="61" spans="1:26" ht="21" thickBot="1">
      <c r="A61" s="251" t="s">
        <v>92</v>
      </c>
      <c r="B61" s="454">
        <v>89</v>
      </c>
      <c r="C61" s="522">
        <v>80</v>
      </c>
      <c r="D61" s="659">
        <f t="shared" si="6"/>
        <v>-9</v>
      </c>
      <c r="E61" s="659">
        <f t="shared" si="10"/>
        <v>-10.112359550561798</v>
      </c>
      <c r="F61" s="670">
        <f t="shared" si="1"/>
        <v>54.42176870748299</v>
      </c>
      <c r="G61" s="661">
        <v>20</v>
      </c>
      <c r="H61" s="661">
        <v>23</v>
      </c>
      <c r="I61" s="696">
        <f t="shared" si="8"/>
        <v>41.74757281553398</v>
      </c>
      <c r="J61" s="661">
        <v>36</v>
      </c>
      <c r="K61" s="65">
        <f t="shared" si="2"/>
        <v>83.72093023255815</v>
      </c>
      <c r="L61" s="661">
        <v>6</v>
      </c>
      <c r="M61" s="172">
        <f t="shared" si="3"/>
        <v>13.953488372093023</v>
      </c>
      <c r="N61" s="661">
        <v>3</v>
      </c>
      <c r="O61" s="170">
        <f t="shared" si="4"/>
        <v>3.75</v>
      </c>
      <c r="P61" s="678">
        <v>33.686</v>
      </c>
      <c r="Q61" s="128">
        <v>0.694</v>
      </c>
      <c r="R61" s="98">
        <f t="shared" si="11"/>
        <v>2.0602030517128775</v>
      </c>
      <c r="S61" s="683"/>
      <c r="T61" s="683"/>
      <c r="U61" s="683"/>
      <c r="Z61" s="522">
        <v>147</v>
      </c>
    </row>
    <row r="62" spans="1:26" ht="21" thickBot="1">
      <c r="A62" s="153" t="s">
        <v>93</v>
      </c>
      <c r="B62" s="454">
        <v>8</v>
      </c>
      <c r="C62" s="522">
        <v>9</v>
      </c>
      <c r="D62" s="659">
        <f t="shared" si="6"/>
        <v>1</v>
      </c>
      <c r="E62" s="659">
        <f t="shared" si="10"/>
        <v>12.5</v>
      </c>
      <c r="F62" s="670">
        <f t="shared" si="1"/>
        <v>37.5</v>
      </c>
      <c r="G62" s="661">
        <v>5</v>
      </c>
      <c r="H62" s="661">
        <v>6</v>
      </c>
      <c r="I62" s="696">
        <f t="shared" si="8"/>
        <v>73.33333333333333</v>
      </c>
      <c r="J62" s="661">
        <v>7</v>
      </c>
      <c r="K62" s="65">
        <f t="shared" si="2"/>
        <v>63.63636363636363</v>
      </c>
      <c r="L62" s="661">
        <v>4</v>
      </c>
      <c r="M62" s="172">
        <f t="shared" si="3"/>
        <v>36.36363636363637</v>
      </c>
      <c r="N62" s="661"/>
      <c r="O62" s="170">
        <f t="shared" si="4"/>
        <v>0</v>
      </c>
      <c r="P62" s="678">
        <v>0.033</v>
      </c>
      <c r="Q62" s="128"/>
      <c r="R62" s="98">
        <f t="shared" si="11"/>
        <v>0</v>
      </c>
      <c r="S62" s="683"/>
      <c r="T62" s="683"/>
      <c r="U62" s="683"/>
      <c r="Z62" s="522">
        <v>24</v>
      </c>
    </row>
    <row r="63" spans="1:26" ht="21" thickBot="1">
      <c r="A63" s="55" t="s">
        <v>94</v>
      </c>
      <c r="B63" s="454">
        <v>749</v>
      </c>
      <c r="C63" s="522">
        <v>562</v>
      </c>
      <c r="D63" s="658">
        <f t="shared" si="6"/>
        <v>-187</v>
      </c>
      <c r="E63" s="658">
        <f t="shared" si="10"/>
        <v>-24.966622162883844</v>
      </c>
      <c r="F63" s="670">
        <f t="shared" si="1"/>
        <v>60.042735042735046</v>
      </c>
      <c r="G63" s="697">
        <v>436</v>
      </c>
      <c r="H63" s="697">
        <v>113</v>
      </c>
      <c r="I63" s="696">
        <f t="shared" si="8"/>
        <v>81.33333333333333</v>
      </c>
      <c r="J63" s="697">
        <v>399</v>
      </c>
      <c r="K63" s="65">
        <f t="shared" si="2"/>
        <v>72.6775956284153</v>
      </c>
      <c r="L63" s="697">
        <v>30</v>
      </c>
      <c r="M63" s="63">
        <f t="shared" si="3"/>
        <v>5.46448087431694</v>
      </c>
      <c r="N63" s="697">
        <v>385</v>
      </c>
      <c r="O63" s="717">
        <f t="shared" si="4"/>
        <v>68.50533807829181</v>
      </c>
      <c r="P63" s="718">
        <v>65.46</v>
      </c>
      <c r="Q63" s="720">
        <v>15.398</v>
      </c>
      <c r="R63" s="98">
        <f t="shared" si="11"/>
        <v>23.522761992056218</v>
      </c>
      <c r="S63" s="698"/>
      <c r="T63" s="698"/>
      <c r="U63" s="698"/>
      <c r="Z63" s="522">
        <v>936</v>
      </c>
    </row>
    <row r="64" spans="1:19" ht="14.25">
      <c r="A64" s="196"/>
      <c r="B64" s="197"/>
      <c r="C64" s="198"/>
      <c r="D64" s="199"/>
      <c r="E64" s="200"/>
      <c r="F64" s="201"/>
      <c r="G64" s="200"/>
      <c r="H64" s="202"/>
      <c r="I64" s="203"/>
      <c r="J64" s="200"/>
      <c r="K64" s="204"/>
      <c r="L64" s="205"/>
      <c r="M64" s="205"/>
      <c r="N64" s="205"/>
      <c r="O64" s="205"/>
      <c r="P64" s="206"/>
      <c r="Q64" s="207"/>
      <c r="R64" s="207"/>
      <c r="S64" s="200"/>
    </row>
    <row r="65" spans="1:19" ht="14.25">
      <c r="A65" s="196"/>
      <c r="B65" s="197"/>
      <c r="C65" s="198"/>
      <c r="D65" s="199"/>
      <c r="E65" s="200"/>
      <c r="F65" s="201"/>
      <c r="G65" s="200"/>
      <c r="H65" s="202"/>
      <c r="I65" s="203"/>
      <c r="J65" s="200"/>
      <c r="K65" s="204"/>
      <c r="L65" s="205"/>
      <c r="M65" s="205"/>
      <c r="N65" s="205"/>
      <c r="O65" s="205"/>
      <c r="P65" s="206"/>
      <c r="Q65" s="207"/>
      <c r="R65" s="207"/>
      <c r="S65" s="200"/>
    </row>
    <row r="66" spans="1:19" ht="14.25">
      <c r="A66" s="196"/>
      <c r="B66" s="197"/>
      <c r="C66" s="198"/>
      <c r="D66" s="199"/>
      <c r="E66" s="200"/>
      <c r="F66" s="201"/>
      <c r="G66" s="200"/>
      <c r="H66" s="202"/>
      <c r="I66" s="203"/>
      <c r="J66" s="200"/>
      <c r="K66" s="204"/>
      <c r="L66" s="205"/>
      <c r="M66" s="205"/>
      <c r="N66" s="205"/>
      <c r="O66" s="205"/>
      <c r="P66" s="206"/>
      <c r="Q66" s="207"/>
      <c r="R66" s="207"/>
      <c r="S66" s="200"/>
    </row>
    <row r="67" spans="1:19" ht="14.25">
      <c r="A67" s="209"/>
      <c r="B67" s="205"/>
      <c r="C67" s="198"/>
      <c r="D67" s="210"/>
      <c r="E67" s="211"/>
      <c r="F67" s="201"/>
      <c r="G67" s="211"/>
      <c r="H67" s="212"/>
      <c r="I67" s="203"/>
      <c r="J67" s="211"/>
      <c r="K67" s="213"/>
      <c r="L67" s="205"/>
      <c r="M67" s="205"/>
      <c r="N67" s="205"/>
      <c r="O67" s="205"/>
      <c r="P67" s="214"/>
      <c r="Q67" s="215"/>
      <c r="R67" s="215"/>
      <c r="S67" s="211"/>
    </row>
    <row r="68" spans="1:19" ht="14.25">
      <c r="A68" s="209"/>
      <c r="B68" s="197"/>
      <c r="C68" s="198"/>
      <c r="D68" s="199"/>
      <c r="E68" s="200"/>
      <c r="F68" s="201"/>
      <c r="G68" s="200"/>
      <c r="H68" s="202"/>
      <c r="I68" s="203"/>
      <c r="J68" s="200"/>
      <c r="K68" s="204"/>
      <c r="L68" s="205"/>
      <c r="M68" s="205"/>
      <c r="N68" s="205"/>
      <c r="O68" s="205"/>
      <c r="P68" s="206"/>
      <c r="Q68" s="207"/>
      <c r="R68" s="207"/>
      <c r="S68" s="200"/>
    </row>
    <row r="69" spans="1:19" ht="15">
      <c r="A69" s="216"/>
      <c r="B69" s="198"/>
      <c r="C69" s="198"/>
      <c r="D69" s="217"/>
      <c r="E69" s="218"/>
      <c r="F69" s="219"/>
      <c r="G69" s="218"/>
      <c r="H69" s="212"/>
      <c r="I69" s="220"/>
      <c r="J69" s="218"/>
      <c r="K69" s="213"/>
      <c r="L69" s="198"/>
      <c r="M69" s="198"/>
      <c r="N69" s="205"/>
      <c r="O69" s="205"/>
      <c r="P69" s="221"/>
      <c r="Q69" s="222"/>
      <c r="R69" s="222"/>
      <c r="S69" s="218"/>
    </row>
    <row r="70" spans="7:16" ht="12.75">
      <c r="G70" s="200"/>
      <c r="H70" s="223"/>
      <c r="J70" s="224"/>
      <c r="K70" s="225"/>
      <c r="L70" s="226"/>
      <c r="M70" s="226"/>
      <c r="N70" s="205"/>
      <c r="O70" s="205"/>
      <c r="P70" s="225"/>
    </row>
    <row r="71" spans="2:16" ht="14.25">
      <c r="B71" s="228"/>
      <c r="G71" s="200"/>
      <c r="K71" s="226"/>
      <c r="N71" s="205"/>
      <c r="O71" s="205"/>
      <c r="P71" s="229"/>
    </row>
    <row r="72" spans="1:19" ht="14.25">
      <c r="A72" s="230"/>
      <c r="C72" s="230"/>
      <c r="D72" s="230"/>
      <c r="E72" s="231"/>
      <c r="F72" s="230"/>
      <c r="G72" s="230"/>
      <c r="H72" s="230"/>
      <c r="I72" s="230"/>
      <c r="J72" s="230"/>
      <c r="K72" s="230"/>
      <c r="L72" s="230"/>
      <c r="M72" s="230"/>
      <c r="N72" s="198"/>
      <c r="O72" s="198"/>
      <c r="P72" s="231"/>
      <c r="Q72" s="232"/>
      <c r="R72" s="232"/>
      <c r="S72" s="233"/>
    </row>
    <row r="73" spans="1:19" ht="12.75">
      <c r="A73" s="234"/>
      <c r="B73" s="230"/>
      <c r="C73" s="230"/>
      <c r="D73" s="230"/>
      <c r="E73" s="231"/>
      <c r="F73" s="230"/>
      <c r="G73" s="230"/>
      <c r="H73" s="230"/>
      <c r="I73" s="230"/>
      <c r="J73" s="230"/>
      <c r="K73" s="230"/>
      <c r="L73" s="230"/>
      <c r="M73" s="230"/>
      <c r="N73" s="226"/>
      <c r="O73" s="226"/>
      <c r="P73" s="230"/>
      <c r="Q73" s="232"/>
      <c r="R73" s="232"/>
      <c r="S73" s="230"/>
    </row>
    <row r="74" spans="1:19" ht="12.75">
      <c r="A74" s="230"/>
      <c r="B74" s="230"/>
      <c r="C74" s="230"/>
      <c r="D74" s="230"/>
      <c r="E74" s="231"/>
      <c r="F74" s="230"/>
      <c r="G74" s="230"/>
      <c r="H74" s="230"/>
      <c r="J74" s="230"/>
      <c r="K74" s="230"/>
      <c r="L74" s="230"/>
      <c r="M74" s="230"/>
      <c r="P74" s="230"/>
      <c r="Q74" s="232"/>
      <c r="R74" s="232"/>
      <c r="S74" s="230"/>
    </row>
    <row r="75" spans="1:19" ht="12.75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2"/>
      <c r="R75" s="232"/>
      <c r="S75" s="230"/>
    </row>
    <row r="76" spans="7:15" ht="12.75">
      <c r="G76" s="230"/>
      <c r="K76" s="226"/>
      <c r="N76" s="230"/>
      <c r="O76" s="230"/>
    </row>
    <row r="77" spans="7:15" ht="12.75">
      <c r="G77" s="230"/>
      <c r="K77" s="226"/>
      <c r="N77" s="230"/>
      <c r="O77" s="230"/>
    </row>
    <row r="78" spans="7:15" ht="12.75">
      <c r="G78" s="230"/>
      <c r="K78" s="226"/>
      <c r="N78" s="230"/>
      <c r="O78" s="230"/>
    </row>
    <row r="79" ht="12.75">
      <c r="K79" s="226"/>
    </row>
    <row r="80" ht="12.75">
      <c r="K80" s="226"/>
    </row>
    <row r="81" ht="12.75">
      <c r="K81" s="226"/>
    </row>
    <row r="82" ht="12.75">
      <c r="K82" s="226"/>
    </row>
    <row r="83" ht="12.75">
      <c r="K83" s="226"/>
    </row>
    <row r="84" ht="12.75">
      <c r="K84" s="226"/>
    </row>
    <row r="85" ht="12.75">
      <c r="K85" s="226"/>
    </row>
    <row r="86" ht="12.75">
      <c r="K86" s="226"/>
    </row>
    <row r="87" ht="12.75">
      <c r="K87" s="226"/>
    </row>
    <row r="88" ht="12.75">
      <c r="K88" s="226"/>
    </row>
    <row r="89" ht="12.75">
      <c r="K89" s="226"/>
    </row>
    <row r="90" ht="12.75">
      <c r="K90" s="226"/>
    </row>
    <row r="91" ht="12.75">
      <c r="K91" s="226"/>
    </row>
    <row r="92" ht="12.75">
      <c r="K92" s="226"/>
    </row>
    <row r="93" ht="12.75">
      <c r="K93" s="226"/>
    </row>
    <row r="94" ht="12.75">
      <c r="K94" s="226"/>
    </row>
    <row r="95" ht="12.75">
      <c r="K95" s="226"/>
    </row>
    <row r="96" ht="12.75">
      <c r="K96" s="226"/>
    </row>
    <row r="97" ht="12.75">
      <c r="K97" s="226"/>
    </row>
    <row r="98" ht="12.75">
      <c r="K98" s="226"/>
    </row>
    <row r="99" ht="12.75">
      <c r="K99" s="226"/>
    </row>
    <row r="106" spans="20:22" ht="12.75">
      <c r="T106" s="235"/>
      <c r="U106" s="235"/>
      <c r="V106" s="235"/>
    </row>
  </sheetData>
  <sheetProtection/>
  <printOptions/>
  <pageMargins left="0.2" right="0.2" top="0.52" bottom="1" header="0.5" footer="0.5"/>
  <pageSetup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6"/>
  <sheetViews>
    <sheetView zoomScale="50" zoomScaleNormal="50" zoomScalePageLayoutView="0" workbookViewId="0" topLeftCell="A1">
      <pane xSplit="1" ySplit="13" topLeftCell="B5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58" sqref="C58"/>
    </sheetView>
  </sheetViews>
  <sheetFormatPr defaultColWidth="9.00390625" defaultRowHeight="12.75"/>
  <cols>
    <col min="1" max="1" width="29.375" style="0" customWidth="1"/>
    <col min="2" max="2" width="17.875" style="0" customWidth="1"/>
    <col min="3" max="3" width="16.875" style="0" customWidth="1"/>
    <col min="4" max="4" width="10.25390625" style="0" customWidth="1"/>
    <col min="5" max="5" width="15.25390625" style="0" customWidth="1"/>
    <col min="6" max="7" width="12.125" style="0" customWidth="1"/>
    <col min="8" max="8" width="19.125" style="0" customWidth="1"/>
    <col min="9" max="9" width="16.375" style="0" customWidth="1"/>
    <col min="10" max="10" width="16.125" style="0" customWidth="1"/>
    <col min="11" max="11" width="17.25390625" style="0" customWidth="1"/>
    <col min="12" max="13" width="21.00390625" style="0" customWidth="1"/>
    <col min="14" max="14" width="17.25390625" style="0" customWidth="1"/>
    <col min="15" max="15" width="28.00390625" style="0" customWidth="1"/>
    <col min="16" max="16" width="21.875" style="0" customWidth="1"/>
    <col min="17" max="17" width="16.625" style="227" customWidth="1"/>
    <col min="18" max="18" width="15.875" style="227" customWidth="1"/>
    <col min="19" max="19" width="14.875" style="0" customWidth="1"/>
    <col min="20" max="20" width="11.25390625" style="0" customWidth="1"/>
    <col min="21" max="21" width="14.00390625" style="0" customWidth="1"/>
    <col min="22" max="22" width="13.25390625" style="0" customWidth="1"/>
    <col min="25" max="25" width="14.25390625" style="0" customWidth="1"/>
  </cols>
  <sheetData>
    <row r="1" spans="1:19" ht="27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  <c r="M1" s="7"/>
      <c r="N1" s="7"/>
      <c r="O1" s="7"/>
      <c r="P1" s="8"/>
      <c r="Q1" s="9"/>
      <c r="R1" s="10"/>
      <c r="S1" s="8"/>
    </row>
    <row r="2" spans="1:19" ht="24.75">
      <c r="A2" s="1"/>
      <c r="B2" s="1"/>
      <c r="C2" s="11" t="s">
        <v>118</v>
      </c>
      <c r="D2" s="12"/>
      <c r="E2" s="12"/>
      <c r="F2" s="12"/>
      <c r="G2" s="12"/>
      <c r="H2" s="12"/>
      <c r="I2" s="13"/>
      <c r="J2" s="14"/>
      <c r="K2" s="14"/>
      <c r="L2" s="7"/>
      <c r="M2" s="7"/>
      <c r="N2" s="7"/>
      <c r="O2" s="15"/>
      <c r="Q2" s="9"/>
      <c r="R2" s="10"/>
      <c r="S2" s="8"/>
    </row>
    <row r="3" spans="1:19" ht="18.75" thickBot="1">
      <c r="A3" s="1"/>
      <c r="B3" s="1"/>
      <c r="C3" s="16"/>
      <c r="D3" s="12"/>
      <c r="E3" s="12"/>
      <c r="F3" s="12"/>
      <c r="G3" s="12"/>
      <c r="H3" s="12"/>
      <c r="I3" s="13"/>
      <c r="J3" s="14"/>
      <c r="K3" s="14"/>
      <c r="L3" s="7"/>
      <c r="M3" s="7"/>
      <c r="N3" s="7"/>
      <c r="O3" s="15"/>
      <c r="Q3" s="9"/>
      <c r="R3" s="10"/>
      <c r="S3" s="8"/>
    </row>
    <row r="4" spans="1:22" s="28" customFormat="1" ht="18.75" thickBot="1">
      <c r="A4" s="17"/>
      <c r="B4" s="18"/>
      <c r="C4" s="19" t="s">
        <v>1</v>
      </c>
      <c r="D4" s="20"/>
      <c r="E4" s="21"/>
      <c r="F4" s="22" t="s">
        <v>2</v>
      </c>
      <c r="G4" s="20"/>
      <c r="H4" s="21"/>
      <c r="I4" s="23" t="s">
        <v>3</v>
      </c>
      <c r="J4" s="23"/>
      <c r="K4" s="23"/>
      <c r="L4" s="24"/>
      <c r="M4" s="24"/>
      <c r="N4" s="24"/>
      <c r="O4" s="19"/>
      <c r="P4" s="19"/>
      <c r="Q4" s="25"/>
      <c r="R4" s="26"/>
      <c r="S4" s="24"/>
      <c r="T4" s="18"/>
      <c r="U4" s="19"/>
      <c r="V4" s="27"/>
    </row>
    <row r="5" spans="1:25" s="43" customFormat="1" ht="15">
      <c r="A5" s="29" t="s">
        <v>4</v>
      </c>
      <c r="B5" s="30" t="s">
        <v>5</v>
      </c>
      <c r="C5" s="31" t="s">
        <v>5</v>
      </c>
      <c r="D5" s="32" t="s">
        <v>6</v>
      </c>
      <c r="E5" s="33" t="s">
        <v>7</v>
      </c>
      <c r="F5" s="30" t="s">
        <v>8</v>
      </c>
      <c r="G5" s="34" t="s">
        <v>8</v>
      </c>
      <c r="H5" s="35" t="s">
        <v>9</v>
      </c>
      <c r="I5" s="30" t="s">
        <v>10</v>
      </c>
      <c r="J5" s="36" t="s">
        <v>9</v>
      </c>
      <c r="K5" s="30" t="s">
        <v>11</v>
      </c>
      <c r="L5" s="37" t="s">
        <v>12</v>
      </c>
      <c r="M5" s="35" t="s">
        <v>88</v>
      </c>
      <c r="N5" s="37" t="s">
        <v>90</v>
      </c>
      <c r="O5" s="30" t="s">
        <v>13</v>
      </c>
      <c r="P5" s="37" t="s">
        <v>14</v>
      </c>
      <c r="Q5" s="38" t="s">
        <v>15</v>
      </c>
      <c r="R5" s="39" t="s">
        <v>16</v>
      </c>
      <c r="S5" s="35" t="s">
        <v>17</v>
      </c>
      <c r="T5" s="40" t="s">
        <v>18</v>
      </c>
      <c r="U5" s="41" t="s">
        <v>19</v>
      </c>
      <c r="V5" s="42" t="s">
        <v>20</v>
      </c>
      <c r="Y5" s="238" t="s">
        <v>5</v>
      </c>
    </row>
    <row r="6" spans="1:25" s="43" customFormat="1" ht="15.75" thickBot="1">
      <c r="A6" s="44"/>
      <c r="B6" s="236" t="s">
        <v>116</v>
      </c>
      <c r="C6" s="237" t="s">
        <v>117</v>
      </c>
      <c r="D6" s="45" t="s">
        <v>21</v>
      </c>
      <c r="E6" s="46" t="s">
        <v>22</v>
      </c>
      <c r="F6" s="44" t="s">
        <v>23</v>
      </c>
      <c r="G6" s="47" t="s">
        <v>24</v>
      </c>
      <c r="H6" s="46" t="s">
        <v>25</v>
      </c>
      <c r="I6" s="44" t="s">
        <v>26</v>
      </c>
      <c r="J6" s="48" t="s">
        <v>26</v>
      </c>
      <c r="K6" s="44" t="s">
        <v>27</v>
      </c>
      <c r="L6" s="49" t="s">
        <v>27</v>
      </c>
      <c r="M6" s="267" t="s">
        <v>89</v>
      </c>
      <c r="N6" s="49"/>
      <c r="O6" s="29" t="s">
        <v>28</v>
      </c>
      <c r="P6" s="50" t="s">
        <v>29</v>
      </c>
      <c r="Q6" s="51" t="s">
        <v>30</v>
      </c>
      <c r="R6" s="52" t="s">
        <v>30</v>
      </c>
      <c r="S6" s="46" t="s">
        <v>31</v>
      </c>
      <c r="T6" s="53" t="s">
        <v>32</v>
      </c>
      <c r="U6" s="48" t="s">
        <v>33</v>
      </c>
      <c r="V6" s="49" t="s">
        <v>34</v>
      </c>
      <c r="W6" s="54"/>
      <c r="X6" s="54"/>
      <c r="Y6" s="239" t="s">
        <v>23</v>
      </c>
    </row>
    <row r="7" spans="1:25" s="73" customFormat="1" ht="21.75" customHeight="1" thickBot="1">
      <c r="A7" s="331" t="s">
        <v>98</v>
      </c>
      <c r="B7" s="250">
        <v>176</v>
      </c>
      <c r="C7" s="250">
        <v>151</v>
      </c>
      <c r="D7" s="332">
        <f>C7-B7</f>
        <v>-25</v>
      </c>
      <c r="E7" s="333">
        <f>D7*100/B7</f>
        <v>-14.204545454545455</v>
      </c>
      <c r="F7" s="334">
        <v>148</v>
      </c>
      <c r="G7" s="335">
        <v>12</v>
      </c>
      <c r="H7" s="336">
        <f aca="true" t="shared" si="0" ref="H7:H21">(G7+F7)/(C7+G7)*100</f>
        <v>98.15950920245399</v>
      </c>
      <c r="I7" s="337">
        <v>101</v>
      </c>
      <c r="J7" s="336">
        <f aca="true" t="shared" si="1" ref="J7:J21">I7*100/(F7+G7)</f>
        <v>63.125</v>
      </c>
      <c r="K7" s="337">
        <v>3</v>
      </c>
      <c r="L7" s="312">
        <f aca="true" t="shared" si="2" ref="L7:L63">K7*100/(F7+G7)</f>
        <v>1.875</v>
      </c>
      <c r="M7" s="56">
        <v>2</v>
      </c>
      <c r="N7" s="469">
        <f aca="true" t="shared" si="3" ref="N7:N63">M7*100/(G7+F7)</f>
        <v>1.25</v>
      </c>
      <c r="O7" s="338">
        <v>146</v>
      </c>
      <c r="P7" s="339">
        <f aca="true" t="shared" si="4" ref="P7:P63">O7*100/C7</f>
        <v>96.6887417218543</v>
      </c>
      <c r="Q7" s="340">
        <v>7.495</v>
      </c>
      <c r="R7" s="341">
        <v>7.095</v>
      </c>
      <c r="S7" s="342">
        <f aca="true" t="shared" si="5" ref="S7:S21">R7*100/Q7</f>
        <v>94.66310873915944</v>
      </c>
      <c r="T7" s="343">
        <v>199</v>
      </c>
      <c r="U7" s="470">
        <f aca="true" t="shared" si="6" ref="U7:U55">C7/T7</f>
        <v>0.7587939698492462</v>
      </c>
      <c r="V7" s="471">
        <f>U7/12</f>
        <v>0.06323283082077051</v>
      </c>
      <c r="W7" s="72"/>
      <c r="X7" s="72"/>
      <c r="Y7" s="250">
        <v>584</v>
      </c>
    </row>
    <row r="8" spans="1:25" s="85" customFormat="1" ht="21.75" customHeight="1" thickBot="1">
      <c r="A8" s="344" t="s">
        <v>99</v>
      </c>
      <c r="B8" s="318">
        <v>84</v>
      </c>
      <c r="C8" s="318">
        <v>89</v>
      </c>
      <c r="D8" s="345">
        <f>C8-B8</f>
        <v>5</v>
      </c>
      <c r="E8" s="346">
        <f>D8*100/B8</f>
        <v>5.9523809523809526</v>
      </c>
      <c r="F8" s="347">
        <v>89</v>
      </c>
      <c r="G8" s="322"/>
      <c r="H8" s="325">
        <f t="shared" si="0"/>
        <v>100</v>
      </c>
      <c r="I8" s="326">
        <v>73</v>
      </c>
      <c r="J8" s="325">
        <f t="shared" si="1"/>
        <v>82.02247191011236</v>
      </c>
      <c r="K8" s="326"/>
      <c r="L8" s="327">
        <f t="shared" si="2"/>
        <v>0</v>
      </c>
      <c r="M8" s="368"/>
      <c r="N8" s="63">
        <f t="shared" si="3"/>
        <v>0</v>
      </c>
      <c r="O8" s="326">
        <v>89</v>
      </c>
      <c r="P8" s="325">
        <f t="shared" si="4"/>
        <v>100</v>
      </c>
      <c r="Q8" s="348">
        <v>5.207</v>
      </c>
      <c r="R8" s="349">
        <v>5.04</v>
      </c>
      <c r="S8" s="350">
        <f t="shared" si="5"/>
        <v>96.79277895141156</v>
      </c>
      <c r="T8" s="330">
        <v>66</v>
      </c>
      <c r="U8" s="115">
        <f t="shared" si="6"/>
        <v>1.3484848484848484</v>
      </c>
      <c r="V8" s="316">
        <f>U8/3</f>
        <v>0.44949494949494945</v>
      </c>
      <c r="W8" s="84"/>
      <c r="X8" s="84"/>
      <c r="Y8" s="318">
        <v>202</v>
      </c>
    </row>
    <row r="9" spans="1:25" s="85" customFormat="1" ht="21.75" customHeight="1" thickBot="1" thickTop="1">
      <c r="A9" s="86" t="s">
        <v>112</v>
      </c>
      <c r="B9" s="87">
        <v>15</v>
      </c>
      <c r="C9" s="87">
        <v>16</v>
      </c>
      <c r="D9" s="88">
        <f>C9-B9</f>
        <v>1</v>
      </c>
      <c r="E9" s="89"/>
      <c r="F9" s="90">
        <v>16</v>
      </c>
      <c r="G9" s="91"/>
      <c r="H9" s="92">
        <f t="shared" si="0"/>
        <v>100</v>
      </c>
      <c r="I9" s="93">
        <v>13</v>
      </c>
      <c r="J9" s="92">
        <f t="shared" si="1"/>
        <v>81.25</v>
      </c>
      <c r="K9" s="94"/>
      <c r="L9" s="95">
        <f t="shared" si="2"/>
        <v>0</v>
      </c>
      <c r="M9" s="93"/>
      <c r="N9" s="63">
        <f t="shared" si="3"/>
        <v>0</v>
      </c>
      <c r="O9" s="94">
        <v>16</v>
      </c>
      <c r="P9" s="92">
        <f t="shared" si="4"/>
        <v>100</v>
      </c>
      <c r="Q9" s="96">
        <v>0.761</v>
      </c>
      <c r="R9" s="97">
        <v>0.761</v>
      </c>
      <c r="S9" s="98">
        <f t="shared" si="5"/>
        <v>99.99999999999999</v>
      </c>
      <c r="T9" s="243">
        <v>13</v>
      </c>
      <c r="U9" s="115">
        <f t="shared" si="6"/>
        <v>1.2307692307692308</v>
      </c>
      <c r="V9" s="316">
        <f aca="true" t="shared" si="7" ref="V9:V55">U9/3</f>
        <v>0.4102564102564103</v>
      </c>
      <c r="W9" s="84"/>
      <c r="X9" s="84"/>
      <c r="Y9" s="87">
        <v>39</v>
      </c>
    </row>
    <row r="10" spans="1:25" s="85" customFormat="1" ht="21.75" customHeight="1" thickBot="1">
      <c r="A10" s="100" t="s">
        <v>36</v>
      </c>
      <c r="B10" s="101">
        <v>18</v>
      </c>
      <c r="C10" s="101">
        <v>18</v>
      </c>
      <c r="D10" s="102">
        <f>C10-B10</f>
        <v>0</v>
      </c>
      <c r="E10" s="103">
        <f aca="true" t="shared" si="8" ref="E10:E16">D10*100/B10</f>
        <v>0</v>
      </c>
      <c r="F10" s="104">
        <v>18</v>
      </c>
      <c r="G10" s="105"/>
      <c r="H10" s="106">
        <f t="shared" si="0"/>
        <v>100</v>
      </c>
      <c r="I10" s="107">
        <v>13</v>
      </c>
      <c r="J10" s="108">
        <f t="shared" si="1"/>
        <v>72.22222222222223</v>
      </c>
      <c r="K10" s="109"/>
      <c r="L10" s="110">
        <f t="shared" si="2"/>
        <v>0</v>
      </c>
      <c r="M10" s="107"/>
      <c r="N10" s="63">
        <f t="shared" si="3"/>
        <v>0</v>
      </c>
      <c r="O10" s="109">
        <v>18</v>
      </c>
      <c r="P10" s="108">
        <f t="shared" si="4"/>
        <v>100</v>
      </c>
      <c r="Q10" s="111">
        <v>0.216</v>
      </c>
      <c r="R10" s="112">
        <v>0.203</v>
      </c>
      <c r="S10" s="113">
        <f t="shared" si="5"/>
        <v>93.98148148148148</v>
      </c>
      <c r="T10" s="244">
        <v>13</v>
      </c>
      <c r="U10" s="115">
        <f t="shared" si="6"/>
        <v>1.3846153846153846</v>
      </c>
      <c r="V10" s="316">
        <f t="shared" si="7"/>
        <v>0.4615384615384615</v>
      </c>
      <c r="W10" s="84"/>
      <c r="X10" s="84"/>
      <c r="Y10" s="101">
        <v>31</v>
      </c>
    </row>
    <row r="11" spans="1:25" s="85" customFormat="1" ht="21.75" customHeight="1" thickBot="1">
      <c r="A11" s="100" t="s">
        <v>37</v>
      </c>
      <c r="B11" s="101">
        <v>15</v>
      </c>
      <c r="C11" s="101">
        <v>15</v>
      </c>
      <c r="D11" s="102">
        <f aca="true" t="shared" si="9" ref="D11:D63">C11-B11</f>
        <v>0</v>
      </c>
      <c r="E11" s="103">
        <f t="shared" si="8"/>
        <v>0</v>
      </c>
      <c r="F11" s="104">
        <v>15</v>
      </c>
      <c r="G11" s="105"/>
      <c r="H11" s="106">
        <f t="shared" si="0"/>
        <v>100</v>
      </c>
      <c r="I11" s="107">
        <v>10</v>
      </c>
      <c r="J11" s="108">
        <f t="shared" si="1"/>
        <v>66.66666666666667</v>
      </c>
      <c r="K11" s="109"/>
      <c r="L11" s="110">
        <f t="shared" si="2"/>
        <v>0</v>
      </c>
      <c r="M11" s="107"/>
      <c r="N11" s="63">
        <f t="shared" si="3"/>
        <v>0</v>
      </c>
      <c r="O11" s="109">
        <v>15</v>
      </c>
      <c r="P11" s="108">
        <f t="shared" si="4"/>
        <v>100</v>
      </c>
      <c r="Q11" s="111">
        <v>0.97</v>
      </c>
      <c r="R11" s="112">
        <v>0.97</v>
      </c>
      <c r="S11" s="113">
        <f t="shared" si="5"/>
        <v>100</v>
      </c>
      <c r="T11" s="244">
        <v>12</v>
      </c>
      <c r="U11" s="115">
        <f t="shared" si="6"/>
        <v>1.25</v>
      </c>
      <c r="V11" s="316">
        <f t="shared" si="7"/>
        <v>0.4166666666666667</v>
      </c>
      <c r="W11" s="84"/>
      <c r="X11" s="84"/>
      <c r="Y11" s="101">
        <v>39</v>
      </c>
    </row>
    <row r="12" spans="1:25" s="85" customFormat="1" ht="21.75" customHeight="1" thickBot="1">
      <c r="A12" s="116" t="s">
        <v>38</v>
      </c>
      <c r="B12" s="117">
        <v>14</v>
      </c>
      <c r="C12" s="117">
        <v>16</v>
      </c>
      <c r="D12" s="118">
        <f t="shared" si="9"/>
        <v>2</v>
      </c>
      <c r="E12" s="119">
        <f t="shared" si="8"/>
        <v>14.285714285714286</v>
      </c>
      <c r="F12" s="120">
        <v>16</v>
      </c>
      <c r="G12" s="121"/>
      <c r="H12" s="122">
        <f t="shared" si="0"/>
        <v>100</v>
      </c>
      <c r="I12" s="123">
        <v>14</v>
      </c>
      <c r="J12" s="124">
        <f t="shared" si="1"/>
        <v>87.5</v>
      </c>
      <c r="K12" s="125"/>
      <c r="L12" s="126">
        <f t="shared" si="2"/>
        <v>0</v>
      </c>
      <c r="M12" s="123"/>
      <c r="N12" s="63">
        <f t="shared" si="3"/>
        <v>0</v>
      </c>
      <c r="O12" s="125">
        <v>16</v>
      </c>
      <c r="P12" s="124">
        <f t="shared" si="4"/>
        <v>100</v>
      </c>
      <c r="Q12" s="127">
        <v>0.705</v>
      </c>
      <c r="R12" s="128">
        <v>0.706</v>
      </c>
      <c r="S12" s="129">
        <f t="shared" si="5"/>
        <v>100.1418439716312</v>
      </c>
      <c r="T12" s="358">
        <v>13</v>
      </c>
      <c r="U12" s="115">
        <f t="shared" si="6"/>
        <v>1.2307692307692308</v>
      </c>
      <c r="V12" s="316">
        <f t="shared" si="7"/>
        <v>0.4102564102564103</v>
      </c>
      <c r="W12" s="84"/>
      <c r="X12" s="84"/>
      <c r="Y12" s="117">
        <v>36</v>
      </c>
    </row>
    <row r="13" spans="1:25" s="85" customFormat="1" ht="21.75" customHeight="1" thickBot="1">
      <c r="A13" s="317" t="s">
        <v>39</v>
      </c>
      <c r="B13" s="318">
        <v>22</v>
      </c>
      <c r="C13" s="318">
        <v>24</v>
      </c>
      <c r="D13" s="319">
        <f t="shared" si="9"/>
        <v>2</v>
      </c>
      <c r="E13" s="320">
        <f t="shared" si="8"/>
        <v>9.090909090909092</v>
      </c>
      <c r="F13" s="321">
        <v>24</v>
      </c>
      <c r="G13" s="322"/>
      <c r="H13" s="323">
        <f t="shared" si="0"/>
        <v>100</v>
      </c>
      <c r="I13" s="324">
        <v>23</v>
      </c>
      <c r="J13" s="325">
        <f t="shared" si="1"/>
        <v>95.83333333333333</v>
      </c>
      <c r="K13" s="326"/>
      <c r="L13" s="327">
        <f t="shared" si="2"/>
        <v>0</v>
      </c>
      <c r="M13" s="324"/>
      <c r="N13" s="63">
        <f t="shared" si="3"/>
        <v>0</v>
      </c>
      <c r="O13" s="326">
        <v>24</v>
      </c>
      <c r="P13" s="325">
        <f t="shared" si="4"/>
        <v>100</v>
      </c>
      <c r="Q13" s="328">
        <v>2.554</v>
      </c>
      <c r="R13" s="329">
        <v>2.399</v>
      </c>
      <c r="S13" s="359">
        <f t="shared" si="5"/>
        <v>93.93108848864527</v>
      </c>
      <c r="T13" s="330">
        <v>13</v>
      </c>
      <c r="U13" s="115">
        <f t="shared" si="6"/>
        <v>1.8461538461538463</v>
      </c>
      <c r="V13" s="316">
        <f t="shared" si="7"/>
        <v>0.6153846153846154</v>
      </c>
      <c r="W13" s="84"/>
      <c r="X13" s="84"/>
      <c r="Y13" s="318">
        <v>57</v>
      </c>
    </row>
    <row r="14" spans="1:25" s="85" customFormat="1" ht="21.75" customHeight="1" thickBot="1" thickTop="1">
      <c r="A14" s="550" t="s">
        <v>100</v>
      </c>
      <c r="B14" s="175">
        <v>23</v>
      </c>
      <c r="C14" s="175">
        <v>13</v>
      </c>
      <c r="D14" s="450">
        <f t="shared" si="9"/>
        <v>-10</v>
      </c>
      <c r="E14" s="738">
        <f t="shared" si="8"/>
        <v>-43.47826086956522</v>
      </c>
      <c r="F14" s="739">
        <v>13</v>
      </c>
      <c r="G14" s="555">
        <v>5</v>
      </c>
      <c r="H14" s="451">
        <f t="shared" si="0"/>
        <v>100</v>
      </c>
      <c r="I14" s="740">
        <v>12</v>
      </c>
      <c r="J14" s="741">
        <f t="shared" si="1"/>
        <v>66.66666666666667</v>
      </c>
      <c r="K14" s="740">
        <v>1</v>
      </c>
      <c r="L14" s="742">
        <f t="shared" si="2"/>
        <v>5.555555555555555</v>
      </c>
      <c r="M14" s="740">
        <v>1</v>
      </c>
      <c r="N14" s="63">
        <f t="shared" si="3"/>
        <v>5.555555555555555</v>
      </c>
      <c r="O14" s="740">
        <v>11</v>
      </c>
      <c r="P14" s="741">
        <f t="shared" si="4"/>
        <v>84.61538461538461</v>
      </c>
      <c r="Q14" s="743">
        <v>0.261</v>
      </c>
      <c r="R14" s="744">
        <v>0.24</v>
      </c>
      <c r="S14" s="745">
        <f t="shared" si="5"/>
        <v>91.95402298850574</v>
      </c>
      <c r="T14" s="746">
        <v>19</v>
      </c>
      <c r="U14" s="470">
        <f t="shared" si="6"/>
        <v>0.6842105263157895</v>
      </c>
      <c r="V14" s="471">
        <f t="shared" si="7"/>
        <v>0.2280701754385965</v>
      </c>
      <c r="W14" s="84"/>
      <c r="X14" s="84"/>
      <c r="Y14" s="175">
        <v>50</v>
      </c>
    </row>
    <row r="15" spans="1:25" s="85" customFormat="1" ht="21.75" customHeight="1" thickBot="1">
      <c r="A15" s="251" t="s">
        <v>40</v>
      </c>
      <c r="B15" s="101">
        <v>6</v>
      </c>
      <c r="C15" s="101">
        <v>4</v>
      </c>
      <c r="D15" s="402">
        <f t="shared" si="9"/>
        <v>-2</v>
      </c>
      <c r="E15" s="403">
        <f t="shared" si="8"/>
        <v>-33.333333333333336</v>
      </c>
      <c r="F15" s="114">
        <v>4</v>
      </c>
      <c r="G15" s="152">
        <v>5</v>
      </c>
      <c r="H15" s="106">
        <f t="shared" si="0"/>
        <v>100</v>
      </c>
      <c r="I15" s="109">
        <v>7</v>
      </c>
      <c r="J15" s="108">
        <f t="shared" si="1"/>
        <v>77.77777777777777</v>
      </c>
      <c r="K15" s="109"/>
      <c r="L15" s="110">
        <f>K15*100/(F15+G15)</f>
        <v>0</v>
      </c>
      <c r="M15" s="109"/>
      <c r="N15" s="63">
        <f t="shared" si="3"/>
        <v>0</v>
      </c>
      <c r="O15" s="109">
        <v>4</v>
      </c>
      <c r="P15" s="108">
        <f t="shared" si="4"/>
        <v>100</v>
      </c>
      <c r="Q15" s="150">
        <v>0.073</v>
      </c>
      <c r="R15" s="151">
        <v>0.073</v>
      </c>
      <c r="S15" s="404">
        <f t="shared" si="5"/>
        <v>100</v>
      </c>
      <c r="T15" s="244">
        <v>5</v>
      </c>
      <c r="U15" s="115">
        <f t="shared" si="6"/>
        <v>0.8</v>
      </c>
      <c r="V15" s="316">
        <f t="shared" si="7"/>
        <v>0.26666666666666666</v>
      </c>
      <c r="W15" s="84"/>
      <c r="X15" s="84"/>
      <c r="Y15" s="101">
        <v>14</v>
      </c>
    </row>
    <row r="16" spans="1:25" s="85" customFormat="1" ht="21.75" customHeight="1" thickBot="1">
      <c r="A16" s="100" t="s">
        <v>48</v>
      </c>
      <c r="B16" s="101">
        <v>3</v>
      </c>
      <c r="C16" s="101">
        <v>1</v>
      </c>
      <c r="D16" s="102">
        <f t="shared" si="9"/>
        <v>-2</v>
      </c>
      <c r="E16" s="103">
        <f t="shared" si="8"/>
        <v>-66.66666666666667</v>
      </c>
      <c r="F16" s="104">
        <v>1</v>
      </c>
      <c r="G16" s="105"/>
      <c r="H16" s="106">
        <f t="shared" si="0"/>
        <v>100</v>
      </c>
      <c r="I16" s="107"/>
      <c r="J16" s="108">
        <f t="shared" si="1"/>
        <v>0</v>
      </c>
      <c r="K16" s="109"/>
      <c r="L16" s="110">
        <f t="shared" si="2"/>
        <v>0</v>
      </c>
      <c r="M16" s="107"/>
      <c r="N16" s="63">
        <f t="shared" si="3"/>
        <v>0</v>
      </c>
      <c r="O16" s="109">
        <v>1</v>
      </c>
      <c r="P16" s="108">
        <f t="shared" si="4"/>
        <v>100</v>
      </c>
      <c r="Q16" s="111">
        <v>0.025</v>
      </c>
      <c r="R16" s="112">
        <v>0.025</v>
      </c>
      <c r="S16" s="113">
        <f t="shared" si="5"/>
        <v>100</v>
      </c>
      <c r="T16" s="244">
        <v>2</v>
      </c>
      <c r="U16" s="115">
        <f t="shared" si="6"/>
        <v>0.5</v>
      </c>
      <c r="V16" s="316">
        <f t="shared" si="7"/>
        <v>0.16666666666666666</v>
      </c>
      <c r="Y16" s="101">
        <v>5</v>
      </c>
    </row>
    <row r="17" spans="1:25" s="85" customFormat="1" ht="21.75" customHeight="1" thickBot="1">
      <c r="A17" s="100" t="s">
        <v>51</v>
      </c>
      <c r="B17" s="101">
        <v>1</v>
      </c>
      <c r="C17" s="101"/>
      <c r="D17" s="102"/>
      <c r="E17" s="103"/>
      <c r="F17" s="104"/>
      <c r="G17" s="105"/>
      <c r="H17" s="106" t="e">
        <f t="shared" si="0"/>
        <v>#DIV/0!</v>
      </c>
      <c r="I17" s="107"/>
      <c r="J17" s="147" t="e">
        <f t="shared" si="1"/>
        <v>#DIV/0!</v>
      </c>
      <c r="K17" s="109"/>
      <c r="L17" s="466" t="e">
        <f t="shared" si="2"/>
        <v>#DIV/0!</v>
      </c>
      <c r="M17" s="107"/>
      <c r="N17" s="63" t="e">
        <f t="shared" si="3"/>
        <v>#DIV/0!</v>
      </c>
      <c r="O17" s="109"/>
      <c r="P17" s="325" t="e">
        <f t="shared" si="4"/>
        <v>#DIV/0!</v>
      </c>
      <c r="Q17" s="111"/>
      <c r="R17" s="112"/>
      <c r="S17" s="113" t="e">
        <f t="shared" si="5"/>
        <v>#DIV/0!</v>
      </c>
      <c r="T17" s="244">
        <v>1</v>
      </c>
      <c r="U17" s="115">
        <f t="shared" si="6"/>
        <v>0</v>
      </c>
      <c r="V17" s="316">
        <f t="shared" si="7"/>
        <v>0</v>
      </c>
      <c r="Y17" s="101">
        <v>1</v>
      </c>
    </row>
    <row r="18" spans="1:25" s="85" customFormat="1" ht="21.75" customHeight="1" thickBot="1">
      <c r="A18" s="100" t="s">
        <v>65</v>
      </c>
      <c r="B18" s="101">
        <v>5</v>
      </c>
      <c r="C18" s="101">
        <v>2</v>
      </c>
      <c r="D18" s="102"/>
      <c r="E18" s="103"/>
      <c r="F18" s="104">
        <v>2</v>
      </c>
      <c r="G18" s="105"/>
      <c r="H18" s="106">
        <f t="shared" si="0"/>
        <v>100</v>
      </c>
      <c r="I18" s="107">
        <v>1</v>
      </c>
      <c r="J18" s="147">
        <f t="shared" si="1"/>
        <v>50</v>
      </c>
      <c r="K18" s="109"/>
      <c r="L18" s="466">
        <f t="shared" si="2"/>
        <v>0</v>
      </c>
      <c r="M18" s="107">
        <v>1</v>
      </c>
      <c r="N18" s="63">
        <f t="shared" si="3"/>
        <v>50</v>
      </c>
      <c r="O18" s="109">
        <v>1</v>
      </c>
      <c r="P18" s="325">
        <f t="shared" si="4"/>
        <v>50</v>
      </c>
      <c r="Q18" s="111">
        <v>0.081</v>
      </c>
      <c r="R18" s="112">
        <v>0.061</v>
      </c>
      <c r="S18" s="113">
        <f t="shared" si="5"/>
        <v>75.30864197530863</v>
      </c>
      <c r="T18" s="244">
        <v>3</v>
      </c>
      <c r="U18" s="115">
        <f t="shared" si="6"/>
        <v>0.6666666666666666</v>
      </c>
      <c r="V18" s="316">
        <f t="shared" si="7"/>
        <v>0.2222222222222222</v>
      </c>
      <c r="Y18" s="101">
        <v>10</v>
      </c>
    </row>
    <row r="19" spans="1:25" s="85" customFormat="1" ht="21.75" customHeight="1" thickBot="1">
      <c r="A19" s="351" t="s">
        <v>46</v>
      </c>
      <c r="B19" s="175">
        <v>4</v>
      </c>
      <c r="C19" s="175">
        <v>5</v>
      </c>
      <c r="D19" s="176"/>
      <c r="E19" s="177"/>
      <c r="F19" s="352">
        <v>5</v>
      </c>
      <c r="G19" s="353"/>
      <c r="H19" s="106">
        <f t="shared" si="0"/>
        <v>100</v>
      </c>
      <c r="I19" s="354">
        <v>3</v>
      </c>
      <c r="J19" s="147">
        <f t="shared" si="1"/>
        <v>60</v>
      </c>
      <c r="K19" s="180">
        <v>1</v>
      </c>
      <c r="L19" s="466">
        <f t="shared" si="2"/>
        <v>20</v>
      </c>
      <c r="M19" s="354"/>
      <c r="N19" s="63">
        <f t="shared" si="3"/>
        <v>0</v>
      </c>
      <c r="O19" s="180">
        <v>5</v>
      </c>
      <c r="P19" s="325">
        <f t="shared" si="4"/>
        <v>100</v>
      </c>
      <c r="Q19" s="355">
        <v>0.081</v>
      </c>
      <c r="R19" s="356">
        <v>0.081</v>
      </c>
      <c r="S19" s="113">
        <f t="shared" si="5"/>
        <v>99.99999999999999</v>
      </c>
      <c r="T19" s="357">
        <v>3</v>
      </c>
      <c r="U19" s="115">
        <f t="shared" si="6"/>
        <v>1.6666666666666667</v>
      </c>
      <c r="V19" s="316">
        <f t="shared" si="7"/>
        <v>0.5555555555555556</v>
      </c>
      <c r="Y19" s="175">
        <v>16</v>
      </c>
    </row>
    <row r="20" spans="1:25" s="85" customFormat="1" ht="21.75" customHeight="1" thickBot="1">
      <c r="A20" s="100" t="s">
        <v>83</v>
      </c>
      <c r="B20" s="101"/>
      <c r="C20" s="101">
        <v>1</v>
      </c>
      <c r="D20" s="102">
        <f t="shared" si="9"/>
        <v>1</v>
      </c>
      <c r="E20" s="103" t="e">
        <f>D20*100/B20</f>
        <v>#DIV/0!</v>
      </c>
      <c r="F20" s="104">
        <v>1</v>
      </c>
      <c r="G20" s="105"/>
      <c r="H20" s="106">
        <f>(G20+F20)/(C20+G20)*100</f>
        <v>100</v>
      </c>
      <c r="I20" s="107">
        <v>1</v>
      </c>
      <c r="J20" s="147">
        <f t="shared" si="1"/>
        <v>100</v>
      </c>
      <c r="K20" s="109"/>
      <c r="L20" s="466">
        <f t="shared" si="2"/>
        <v>0</v>
      </c>
      <c r="M20" s="107"/>
      <c r="N20" s="63">
        <f t="shared" si="3"/>
        <v>0</v>
      </c>
      <c r="O20" s="109"/>
      <c r="P20" s="325">
        <f t="shared" si="4"/>
        <v>0</v>
      </c>
      <c r="Q20" s="111">
        <v>0.001</v>
      </c>
      <c r="R20" s="112"/>
      <c r="S20" s="113">
        <f t="shared" si="5"/>
        <v>0</v>
      </c>
      <c r="T20" s="372">
        <v>1</v>
      </c>
      <c r="U20" s="115">
        <f t="shared" si="6"/>
        <v>1</v>
      </c>
      <c r="V20" s="316">
        <f t="shared" si="7"/>
        <v>0.3333333333333333</v>
      </c>
      <c r="Y20" s="101">
        <v>1</v>
      </c>
    </row>
    <row r="21" spans="1:25" s="85" customFormat="1" ht="21.75" customHeight="1" thickBot="1">
      <c r="A21" s="360" t="s">
        <v>61</v>
      </c>
      <c r="B21" s="361">
        <v>4</v>
      </c>
      <c r="C21" s="361"/>
      <c r="D21" s="362">
        <f t="shared" si="9"/>
        <v>-4</v>
      </c>
      <c r="E21" s="363"/>
      <c r="F21" s="364"/>
      <c r="G21" s="365"/>
      <c r="H21" s="106" t="e">
        <f t="shared" si="0"/>
        <v>#DIV/0!</v>
      </c>
      <c r="I21" s="367"/>
      <c r="J21" s="147" t="e">
        <f t="shared" si="1"/>
        <v>#DIV/0!</v>
      </c>
      <c r="K21" s="368"/>
      <c r="L21" s="466" t="e">
        <f t="shared" si="2"/>
        <v>#DIV/0!</v>
      </c>
      <c r="M21" s="367"/>
      <c r="N21" s="63" t="e">
        <f t="shared" si="3"/>
        <v>#DIV/0!</v>
      </c>
      <c r="O21" s="368"/>
      <c r="P21" s="325" t="e">
        <f t="shared" si="4"/>
        <v>#DIV/0!</v>
      </c>
      <c r="Q21" s="369"/>
      <c r="R21" s="370"/>
      <c r="S21" s="113" t="e">
        <f t="shared" si="5"/>
        <v>#DIV/0!</v>
      </c>
      <c r="T21" s="371">
        <v>2</v>
      </c>
      <c r="U21" s="115">
        <f t="shared" si="6"/>
        <v>0</v>
      </c>
      <c r="V21" s="573">
        <f t="shared" si="7"/>
        <v>0</v>
      </c>
      <c r="Y21" s="361">
        <v>3</v>
      </c>
    </row>
    <row r="22" spans="1:25" s="85" customFormat="1" ht="21.75" customHeight="1" thickBot="1" thickTop="1">
      <c r="A22" s="703" t="s">
        <v>101</v>
      </c>
      <c r="B22" s="87">
        <v>39</v>
      </c>
      <c r="C22" s="87">
        <v>18</v>
      </c>
      <c r="D22" s="747">
        <f t="shared" si="9"/>
        <v>-21</v>
      </c>
      <c r="E22" s="748">
        <f aca="true" t="shared" si="10" ref="E22:E51">D22*100/B22</f>
        <v>-53.84615384615385</v>
      </c>
      <c r="F22" s="749">
        <v>16</v>
      </c>
      <c r="G22" s="750">
        <v>2</v>
      </c>
      <c r="H22" s="751">
        <f>(G22+F22)/(C22+G22)*100</f>
        <v>90</v>
      </c>
      <c r="I22" s="752">
        <v>3</v>
      </c>
      <c r="J22" s="272">
        <f>I22*100/(F22+G22)</f>
        <v>16.666666666666668</v>
      </c>
      <c r="K22" s="752">
        <v>1</v>
      </c>
      <c r="L22" s="312">
        <f t="shared" si="2"/>
        <v>5.555555555555555</v>
      </c>
      <c r="M22" s="752"/>
      <c r="N22" s="63">
        <f t="shared" si="3"/>
        <v>0</v>
      </c>
      <c r="O22" s="752">
        <v>16</v>
      </c>
      <c r="P22" s="465">
        <f t="shared" si="4"/>
        <v>88.88888888888889</v>
      </c>
      <c r="Q22" s="753">
        <v>0.685</v>
      </c>
      <c r="R22" s="754">
        <v>0.595</v>
      </c>
      <c r="S22" s="548">
        <f>R22*100/Q22</f>
        <v>86.86131386861314</v>
      </c>
      <c r="T22" s="701">
        <v>24</v>
      </c>
      <c r="U22" s="470">
        <f t="shared" si="6"/>
        <v>0.75</v>
      </c>
      <c r="V22" s="760">
        <f t="shared" si="7"/>
        <v>0.25</v>
      </c>
      <c r="Y22" s="87">
        <v>96</v>
      </c>
    </row>
    <row r="23" spans="1:25" s="85" customFormat="1" ht="21.75" customHeight="1" thickBot="1">
      <c r="A23" s="100" t="s">
        <v>52</v>
      </c>
      <c r="B23" s="101">
        <v>6</v>
      </c>
      <c r="C23" s="101">
        <v>5</v>
      </c>
      <c r="D23" s="102">
        <f t="shared" si="9"/>
        <v>-1</v>
      </c>
      <c r="E23" s="103">
        <f t="shared" si="10"/>
        <v>-16.666666666666668</v>
      </c>
      <c r="F23" s="104">
        <v>4</v>
      </c>
      <c r="G23" s="105"/>
      <c r="H23" s="106">
        <f>(G23+F23)/(C23+G23)*100</f>
        <v>80</v>
      </c>
      <c r="I23" s="107"/>
      <c r="J23" s="147">
        <f aca="true" t="shared" si="11" ref="J23:J63">I23*100/(F23+G23)</f>
        <v>0</v>
      </c>
      <c r="K23" s="109"/>
      <c r="L23" s="466">
        <f t="shared" si="2"/>
        <v>0</v>
      </c>
      <c r="M23" s="107"/>
      <c r="N23" s="63">
        <f t="shared" si="3"/>
        <v>0</v>
      </c>
      <c r="O23" s="109">
        <v>4</v>
      </c>
      <c r="P23" s="325">
        <f t="shared" si="4"/>
        <v>80</v>
      </c>
      <c r="Q23" s="111">
        <v>0.268</v>
      </c>
      <c r="R23" s="112">
        <v>0.223</v>
      </c>
      <c r="S23" s="98">
        <f>R23*100/Q23</f>
        <v>83.2089552238806</v>
      </c>
      <c r="T23" s="244">
        <v>4</v>
      </c>
      <c r="U23" s="115">
        <f t="shared" si="6"/>
        <v>1.25</v>
      </c>
      <c r="V23" s="577">
        <f t="shared" si="7"/>
        <v>0.4166666666666667</v>
      </c>
      <c r="Y23" s="101">
        <v>17</v>
      </c>
    </row>
    <row r="24" spans="1:25" s="85" customFormat="1" ht="21.75" customHeight="1" thickBot="1">
      <c r="A24" s="100" t="s">
        <v>42</v>
      </c>
      <c r="B24" s="101">
        <v>19</v>
      </c>
      <c r="C24" s="101">
        <v>9</v>
      </c>
      <c r="D24" s="102">
        <f t="shared" si="9"/>
        <v>-10</v>
      </c>
      <c r="E24" s="103">
        <f t="shared" si="10"/>
        <v>-52.63157894736842</v>
      </c>
      <c r="F24" s="104">
        <v>8</v>
      </c>
      <c r="G24" s="105"/>
      <c r="H24" s="106">
        <f>(G24+F24)/(C24+G24)*100</f>
        <v>88.88888888888889</v>
      </c>
      <c r="I24" s="107"/>
      <c r="J24" s="147">
        <f t="shared" si="11"/>
        <v>0</v>
      </c>
      <c r="K24" s="109"/>
      <c r="L24" s="466">
        <f t="shared" si="2"/>
        <v>0</v>
      </c>
      <c r="M24" s="107"/>
      <c r="N24" s="63">
        <f t="shared" si="3"/>
        <v>0</v>
      </c>
      <c r="O24" s="109">
        <v>8</v>
      </c>
      <c r="P24" s="325">
        <f t="shared" si="4"/>
        <v>88.88888888888889</v>
      </c>
      <c r="Q24" s="111">
        <v>0.205</v>
      </c>
      <c r="R24" s="112">
        <v>0.16</v>
      </c>
      <c r="S24" s="98">
        <f>R24*100/Q24</f>
        <v>78.04878048780488</v>
      </c>
      <c r="T24" s="244">
        <v>4</v>
      </c>
      <c r="U24" s="115">
        <f t="shared" si="6"/>
        <v>2.25</v>
      </c>
      <c r="V24" s="316">
        <f t="shared" si="7"/>
        <v>0.75</v>
      </c>
      <c r="Y24" s="101">
        <v>18</v>
      </c>
    </row>
    <row r="25" spans="1:25" s="85" customFormat="1" ht="21.75" customHeight="1" thickBot="1">
      <c r="A25" s="100" t="s">
        <v>59</v>
      </c>
      <c r="B25" s="101">
        <v>4</v>
      </c>
      <c r="C25" s="101">
        <v>2</v>
      </c>
      <c r="D25" s="102">
        <f t="shared" si="9"/>
        <v>-2</v>
      </c>
      <c r="E25" s="103">
        <f t="shared" si="10"/>
        <v>-50</v>
      </c>
      <c r="F25" s="104">
        <v>2</v>
      </c>
      <c r="G25" s="105">
        <v>1</v>
      </c>
      <c r="H25" s="106">
        <f>(G25+F25)/(C25+G25)*100</f>
        <v>100</v>
      </c>
      <c r="I25" s="107">
        <v>1</v>
      </c>
      <c r="J25" s="147">
        <f t="shared" si="11"/>
        <v>33.333333333333336</v>
      </c>
      <c r="K25" s="109">
        <v>1</v>
      </c>
      <c r="L25" s="466">
        <f t="shared" si="2"/>
        <v>33.333333333333336</v>
      </c>
      <c r="M25" s="107"/>
      <c r="N25" s="63">
        <f t="shared" si="3"/>
        <v>0</v>
      </c>
      <c r="O25" s="109">
        <v>2</v>
      </c>
      <c r="P25" s="325">
        <f t="shared" si="4"/>
        <v>100</v>
      </c>
      <c r="Q25" s="721">
        <v>0.001</v>
      </c>
      <c r="R25" s="112">
        <v>0.001</v>
      </c>
      <c r="S25" s="98">
        <f>R25*100/Q25</f>
        <v>100</v>
      </c>
      <c r="T25" s="243">
        <v>3</v>
      </c>
      <c r="U25" s="115">
        <f t="shared" si="6"/>
        <v>0.6666666666666666</v>
      </c>
      <c r="V25" s="316">
        <f t="shared" si="7"/>
        <v>0.2222222222222222</v>
      </c>
      <c r="Y25" s="101">
        <v>6</v>
      </c>
    </row>
    <row r="26" spans="1:25" s="85" customFormat="1" ht="21.75" customHeight="1" thickBot="1">
      <c r="A26" s="116" t="s">
        <v>49</v>
      </c>
      <c r="B26" s="101">
        <v>0</v>
      </c>
      <c r="C26" s="101"/>
      <c r="D26" s="102">
        <f t="shared" si="9"/>
        <v>0</v>
      </c>
      <c r="E26" s="103" t="e">
        <f t="shared" si="10"/>
        <v>#DIV/0!</v>
      </c>
      <c r="F26" s="104"/>
      <c r="G26" s="105"/>
      <c r="H26" s="106" t="e">
        <f aca="true" t="shared" si="12" ref="H26:H49">(G26+F26)/(C26+G26)*100</f>
        <v>#DIV/0!</v>
      </c>
      <c r="I26" s="107"/>
      <c r="J26" s="147" t="e">
        <f t="shared" si="11"/>
        <v>#DIV/0!</v>
      </c>
      <c r="K26" s="109"/>
      <c r="L26" s="466" t="e">
        <f t="shared" si="2"/>
        <v>#DIV/0!</v>
      </c>
      <c r="M26" s="107"/>
      <c r="N26" s="63" t="e">
        <f t="shared" si="3"/>
        <v>#DIV/0!</v>
      </c>
      <c r="O26" s="109"/>
      <c r="P26" s="325" t="e">
        <f t="shared" si="4"/>
        <v>#DIV/0!</v>
      </c>
      <c r="Q26" s="111"/>
      <c r="R26" s="112"/>
      <c r="S26" s="350" t="e">
        <f aca="true" t="shared" si="13" ref="S26:S63">R26*100/Q26</f>
        <v>#DIV/0!</v>
      </c>
      <c r="T26" s="243">
        <v>2</v>
      </c>
      <c r="U26" s="115">
        <f t="shared" si="6"/>
        <v>0</v>
      </c>
      <c r="V26" s="316">
        <f t="shared" si="7"/>
        <v>0</v>
      </c>
      <c r="Y26" s="101">
        <v>7</v>
      </c>
    </row>
    <row r="27" spans="1:25" s="85" customFormat="1" ht="21.75" customHeight="1" thickBot="1">
      <c r="A27" s="100" t="s">
        <v>37</v>
      </c>
      <c r="B27" s="101">
        <v>3</v>
      </c>
      <c r="C27" s="101">
        <v>1</v>
      </c>
      <c r="D27" s="102">
        <f t="shared" si="9"/>
        <v>-2</v>
      </c>
      <c r="E27" s="103">
        <f t="shared" si="10"/>
        <v>-66.66666666666667</v>
      </c>
      <c r="F27" s="104">
        <v>1</v>
      </c>
      <c r="G27" s="105"/>
      <c r="H27" s="106">
        <f t="shared" si="12"/>
        <v>100</v>
      </c>
      <c r="I27" s="107"/>
      <c r="J27" s="147">
        <f t="shared" si="11"/>
        <v>0</v>
      </c>
      <c r="K27" s="109"/>
      <c r="L27" s="466">
        <f t="shared" si="2"/>
        <v>0</v>
      </c>
      <c r="M27" s="107"/>
      <c r="N27" s="63">
        <f t="shared" si="3"/>
        <v>0</v>
      </c>
      <c r="O27" s="109">
        <v>1</v>
      </c>
      <c r="P27" s="325">
        <f t="shared" si="4"/>
        <v>100</v>
      </c>
      <c r="Q27" s="111">
        <v>0.187</v>
      </c>
      <c r="R27" s="112">
        <v>0.187</v>
      </c>
      <c r="S27" s="350">
        <f t="shared" si="13"/>
        <v>100</v>
      </c>
      <c r="T27" s="243">
        <v>3</v>
      </c>
      <c r="U27" s="115">
        <f t="shared" si="6"/>
        <v>0.3333333333333333</v>
      </c>
      <c r="V27" s="316">
        <f t="shared" si="7"/>
        <v>0.1111111111111111</v>
      </c>
      <c r="Y27" s="101">
        <v>8</v>
      </c>
    </row>
    <row r="28" spans="1:25" s="85" customFormat="1" ht="21.75" customHeight="1" thickBot="1">
      <c r="A28" s="116" t="s">
        <v>50</v>
      </c>
      <c r="B28" s="101">
        <v>5</v>
      </c>
      <c r="C28" s="101"/>
      <c r="D28" s="102">
        <f t="shared" si="9"/>
        <v>-5</v>
      </c>
      <c r="E28" s="103">
        <f t="shared" si="10"/>
        <v>-100</v>
      </c>
      <c r="F28" s="104"/>
      <c r="G28" s="105"/>
      <c r="H28" s="106" t="e">
        <f t="shared" si="12"/>
        <v>#DIV/0!</v>
      </c>
      <c r="I28" s="107"/>
      <c r="J28" s="147" t="e">
        <f t="shared" si="11"/>
        <v>#DIV/0!</v>
      </c>
      <c r="K28" s="109"/>
      <c r="L28" s="466" t="e">
        <f t="shared" si="2"/>
        <v>#DIV/0!</v>
      </c>
      <c r="M28" s="107"/>
      <c r="N28" s="63" t="e">
        <f t="shared" si="3"/>
        <v>#DIV/0!</v>
      </c>
      <c r="O28" s="109"/>
      <c r="P28" s="325" t="e">
        <f t="shared" si="4"/>
        <v>#DIV/0!</v>
      </c>
      <c r="Q28" s="111"/>
      <c r="R28" s="112"/>
      <c r="S28" s="350" t="e">
        <f t="shared" si="13"/>
        <v>#DIV/0!</v>
      </c>
      <c r="T28" s="243">
        <v>3</v>
      </c>
      <c r="U28" s="115">
        <f t="shared" si="6"/>
        <v>0</v>
      </c>
      <c r="V28" s="316">
        <f t="shared" si="7"/>
        <v>0</v>
      </c>
      <c r="Y28" s="101">
        <v>23</v>
      </c>
    </row>
    <row r="29" spans="1:25" s="85" customFormat="1" ht="21.75" customHeight="1" thickBot="1">
      <c r="A29" s="100" t="s">
        <v>64</v>
      </c>
      <c r="B29" s="101">
        <v>2</v>
      </c>
      <c r="C29" s="101">
        <v>1</v>
      </c>
      <c r="D29" s="102">
        <f t="shared" si="9"/>
        <v>-1</v>
      </c>
      <c r="E29" s="103">
        <f t="shared" si="10"/>
        <v>-50</v>
      </c>
      <c r="F29" s="104">
        <v>1</v>
      </c>
      <c r="G29" s="105">
        <v>1</v>
      </c>
      <c r="H29" s="106">
        <f t="shared" si="12"/>
        <v>100</v>
      </c>
      <c r="I29" s="107">
        <v>2</v>
      </c>
      <c r="J29" s="147">
        <f t="shared" si="11"/>
        <v>100</v>
      </c>
      <c r="K29" s="109"/>
      <c r="L29" s="466">
        <f t="shared" si="2"/>
        <v>0</v>
      </c>
      <c r="M29" s="107"/>
      <c r="N29" s="63">
        <f t="shared" si="3"/>
        <v>0</v>
      </c>
      <c r="O29" s="109">
        <v>1</v>
      </c>
      <c r="P29" s="325">
        <f t="shared" si="4"/>
        <v>100</v>
      </c>
      <c r="Q29" s="111">
        <v>0.024</v>
      </c>
      <c r="R29" s="112">
        <v>0.024</v>
      </c>
      <c r="S29" s="350">
        <f t="shared" si="13"/>
        <v>100</v>
      </c>
      <c r="T29" s="243">
        <v>4</v>
      </c>
      <c r="U29" s="115">
        <f t="shared" si="6"/>
        <v>0.25</v>
      </c>
      <c r="V29" s="573">
        <f t="shared" si="7"/>
        <v>0.08333333333333333</v>
      </c>
      <c r="Y29" s="101">
        <v>17</v>
      </c>
    </row>
    <row r="30" spans="1:25" s="85" customFormat="1" ht="21.75" customHeight="1" thickBot="1">
      <c r="A30" s="538" t="s">
        <v>102</v>
      </c>
      <c r="B30" s="117">
        <v>16</v>
      </c>
      <c r="C30" s="117">
        <v>17</v>
      </c>
      <c r="D30" s="552">
        <f t="shared" si="9"/>
        <v>1</v>
      </c>
      <c r="E30" s="553">
        <f t="shared" si="10"/>
        <v>6.25</v>
      </c>
      <c r="F30" s="554">
        <v>17</v>
      </c>
      <c r="G30" s="755">
        <v>2</v>
      </c>
      <c r="H30" s="543">
        <f t="shared" si="12"/>
        <v>100</v>
      </c>
      <c r="I30" s="557">
        <v>6</v>
      </c>
      <c r="J30" s="272">
        <f t="shared" si="11"/>
        <v>31.57894736842105</v>
      </c>
      <c r="K30" s="557"/>
      <c r="L30" s="312">
        <f t="shared" si="2"/>
        <v>0</v>
      </c>
      <c r="M30" s="557"/>
      <c r="N30" s="63">
        <f t="shared" si="3"/>
        <v>0</v>
      </c>
      <c r="O30" s="557">
        <v>17</v>
      </c>
      <c r="P30" s="465">
        <f t="shared" si="4"/>
        <v>100</v>
      </c>
      <c r="Q30" s="756">
        <v>0.25</v>
      </c>
      <c r="R30" s="719">
        <v>0.183</v>
      </c>
      <c r="S30" s="467">
        <f t="shared" si="13"/>
        <v>73.2</v>
      </c>
      <c r="T30" s="746">
        <v>21</v>
      </c>
      <c r="U30" s="470">
        <f t="shared" si="6"/>
        <v>0.8095238095238095</v>
      </c>
      <c r="V30" s="760">
        <f t="shared" si="7"/>
        <v>0.2698412698412698</v>
      </c>
      <c r="Y30" s="117">
        <v>122</v>
      </c>
    </row>
    <row r="31" spans="1:25" s="85" customFormat="1" ht="21.75" customHeight="1" thickBot="1">
      <c r="A31" s="100" t="s">
        <v>82</v>
      </c>
      <c r="B31" s="101">
        <v>4</v>
      </c>
      <c r="C31" s="101">
        <v>4</v>
      </c>
      <c r="D31" s="102">
        <f t="shared" si="9"/>
        <v>0</v>
      </c>
      <c r="E31" s="103">
        <f t="shared" si="10"/>
        <v>0</v>
      </c>
      <c r="F31" s="104">
        <v>4</v>
      </c>
      <c r="G31" s="105"/>
      <c r="H31" s="106">
        <f t="shared" si="12"/>
        <v>100</v>
      </c>
      <c r="I31" s="107">
        <v>4</v>
      </c>
      <c r="J31" s="147">
        <f t="shared" si="11"/>
        <v>100</v>
      </c>
      <c r="K31" s="109"/>
      <c r="L31" s="466">
        <f t="shared" si="2"/>
        <v>0</v>
      </c>
      <c r="M31" s="107"/>
      <c r="N31" s="63">
        <f t="shared" si="3"/>
        <v>0</v>
      </c>
      <c r="O31" s="109">
        <v>4</v>
      </c>
      <c r="P31" s="325">
        <f t="shared" si="4"/>
        <v>100</v>
      </c>
      <c r="Q31" s="111">
        <v>0.063</v>
      </c>
      <c r="R31" s="112">
        <v>0.016</v>
      </c>
      <c r="S31" s="350">
        <f t="shared" si="13"/>
        <v>25.3968253968254</v>
      </c>
      <c r="T31" s="244">
        <v>7</v>
      </c>
      <c r="U31" s="115">
        <f t="shared" si="6"/>
        <v>0.5714285714285714</v>
      </c>
      <c r="V31" s="577">
        <f t="shared" si="7"/>
        <v>0.19047619047619047</v>
      </c>
      <c r="Y31" s="101">
        <v>61</v>
      </c>
    </row>
    <row r="32" spans="1:25" s="85" customFormat="1" ht="21.75" customHeight="1" thickBot="1">
      <c r="A32" s="100" t="s">
        <v>53</v>
      </c>
      <c r="B32" s="101">
        <v>3</v>
      </c>
      <c r="C32" s="101">
        <v>13</v>
      </c>
      <c r="D32" s="102">
        <f t="shared" si="9"/>
        <v>10</v>
      </c>
      <c r="E32" s="103">
        <f t="shared" si="10"/>
        <v>333.3333333333333</v>
      </c>
      <c r="F32" s="104">
        <v>13</v>
      </c>
      <c r="G32" s="105">
        <v>2</v>
      </c>
      <c r="H32" s="106">
        <f t="shared" si="12"/>
        <v>100</v>
      </c>
      <c r="I32" s="107">
        <v>2</v>
      </c>
      <c r="J32" s="147">
        <f t="shared" si="11"/>
        <v>13.333333333333334</v>
      </c>
      <c r="K32" s="109"/>
      <c r="L32" s="466">
        <f t="shared" si="2"/>
        <v>0</v>
      </c>
      <c r="M32" s="107"/>
      <c r="N32" s="63">
        <f t="shared" si="3"/>
        <v>0</v>
      </c>
      <c r="O32" s="109">
        <v>13</v>
      </c>
      <c r="P32" s="325">
        <f t="shared" si="4"/>
        <v>100</v>
      </c>
      <c r="Q32" s="111">
        <v>0.187</v>
      </c>
      <c r="R32" s="112">
        <v>0.167</v>
      </c>
      <c r="S32" s="350">
        <f t="shared" si="13"/>
        <v>89.30481283422459</v>
      </c>
      <c r="T32" s="243">
        <v>3</v>
      </c>
      <c r="U32" s="115">
        <f t="shared" si="6"/>
        <v>4.333333333333333</v>
      </c>
      <c r="V32" s="316">
        <f t="shared" si="7"/>
        <v>1.4444444444444444</v>
      </c>
      <c r="Y32" s="101">
        <v>20</v>
      </c>
    </row>
    <row r="33" spans="1:25" s="85" customFormat="1" ht="21.75" customHeight="1" thickBot="1">
      <c r="A33" s="100" t="s">
        <v>62</v>
      </c>
      <c r="B33" s="101">
        <v>3</v>
      </c>
      <c r="C33" s="101"/>
      <c r="D33" s="102">
        <f t="shared" si="9"/>
        <v>-3</v>
      </c>
      <c r="E33" s="103">
        <f t="shared" si="10"/>
        <v>-100</v>
      </c>
      <c r="F33" s="104"/>
      <c r="G33" s="105"/>
      <c r="H33" s="106" t="e">
        <f t="shared" si="12"/>
        <v>#DIV/0!</v>
      </c>
      <c r="I33" s="107"/>
      <c r="J33" s="147" t="e">
        <f t="shared" si="11"/>
        <v>#DIV/0!</v>
      </c>
      <c r="K33" s="109"/>
      <c r="L33" s="466" t="e">
        <f t="shared" si="2"/>
        <v>#DIV/0!</v>
      </c>
      <c r="M33" s="107"/>
      <c r="N33" s="63" t="e">
        <f t="shared" si="3"/>
        <v>#DIV/0!</v>
      </c>
      <c r="O33" s="109"/>
      <c r="P33" s="325" t="e">
        <f t="shared" si="4"/>
        <v>#DIV/0!</v>
      </c>
      <c r="Q33" s="111"/>
      <c r="R33" s="112"/>
      <c r="S33" s="350" t="e">
        <f t="shared" si="13"/>
        <v>#DIV/0!</v>
      </c>
      <c r="T33" s="243">
        <v>2</v>
      </c>
      <c r="U33" s="115">
        <f t="shared" si="6"/>
        <v>0</v>
      </c>
      <c r="V33" s="316">
        <f t="shared" si="7"/>
        <v>0</v>
      </c>
      <c r="Y33" s="101">
        <v>7</v>
      </c>
    </row>
    <row r="34" spans="1:25" s="85" customFormat="1" ht="21.75" customHeight="1" thickBot="1">
      <c r="A34" s="100" t="s">
        <v>68</v>
      </c>
      <c r="B34" s="101">
        <v>4</v>
      </c>
      <c r="C34" s="101"/>
      <c r="D34" s="102">
        <f t="shared" si="9"/>
        <v>-4</v>
      </c>
      <c r="E34" s="103">
        <f t="shared" si="10"/>
        <v>-100</v>
      </c>
      <c r="F34" s="104"/>
      <c r="G34" s="105"/>
      <c r="H34" s="106" t="e">
        <f t="shared" si="12"/>
        <v>#DIV/0!</v>
      </c>
      <c r="I34" s="107"/>
      <c r="J34" s="147" t="e">
        <f t="shared" si="11"/>
        <v>#DIV/0!</v>
      </c>
      <c r="K34" s="109"/>
      <c r="L34" s="466" t="e">
        <f t="shared" si="2"/>
        <v>#DIV/0!</v>
      </c>
      <c r="M34" s="107"/>
      <c r="N34" s="63" t="e">
        <f t="shared" si="3"/>
        <v>#DIV/0!</v>
      </c>
      <c r="O34" s="109"/>
      <c r="P34" s="325" t="e">
        <f t="shared" si="4"/>
        <v>#DIV/0!</v>
      </c>
      <c r="Q34" s="111"/>
      <c r="R34" s="112"/>
      <c r="S34" s="350" t="e">
        <f t="shared" si="13"/>
        <v>#DIV/0!</v>
      </c>
      <c r="T34" s="243">
        <v>2</v>
      </c>
      <c r="U34" s="115">
        <f t="shared" si="6"/>
        <v>0</v>
      </c>
      <c r="V34" s="316">
        <f t="shared" si="7"/>
        <v>0</v>
      </c>
      <c r="Y34" s="101">
        <v>14</v>
      </c>
    </row>
    <row r="35" spans="1:25" s="85" customFormat="1" ht="21.75" customHeight="1" thickBot="1">
      <c r="A35" s="100" t="s">
        <v>63</v>
      </c>
      <c r="B35" s="101">
        <v>1</v>
      </c>
      <c r="C35" s="101"/>
      <c r="D35" s="102"/>
      <c r="E35" s="320">
        <f t="shared" si="10"/>
        <v>0</v>
      </c>
      <c r="F35" s="104"/>
      <c r="G35" s="105"/>
      <c r="H35" s="106" t="e">
        <f t="shared" si="12"/>
        <v>#DIV/0!</v>
      </c>
      <c r="I35" s="107"/>
      <c r="J35" s="147" t="e">
        <f t="shared" si="11"/>
        <v>#DIV/0!</v>
      </c>
      <c r="K35" s="109"/>
      <c r="L35" s="466" t="e">
        <f t="shared" si="2"/>
        <v>#DIV/0!</v>
      </c>
      <c r="M35" s="107"/>
      <c r="N35" s="63" t="e">
        <f t="shared" si="3"/>
        <v>#DIV/0!</v>
      </c>
      <c r="O35" s="109"/>
      <c r="P35" s="325" t="e">
        <f t="shared" si="4"/>
        <v>#DIV/0!</v>
      </c>
      <c r="Q35" s="111"/>
      <c r="R35" s="112"/>
      <c r="S35" s="350" t="e">
        <f t="shared" si="13"/>
        <v>#DIV/0!</v>
      </c>
      <c r="T35" s="243">
        <v>1</v>
      </c>
      <c r="U35" s="115">
        <f t="shared" si="6"/>
        <v>0</v>
      </c>
      <c r="V35" s="316">
        <f t="shared" si="7"/>
        <v>0</v>
      </c>
      <c r="Y35" s="101">
        <v>3</v>
      </c>
    </row>
    <row r="36" spans="1:25" s="85" customFormat="1" ht="21.75" customHeight="1" thickBot="1" thickTop="1">
      <c r="A36" s="100" t="s">
        <v>55</v>
      </c>
      <c r="B36" s="101">
        <v>1</v>
      </c>
      <c r="C36" s="101"/>
      <c r="D36" s="102"/>
      <c r="E36" s="320">
        <f t="shared" si="10"/>
        <v>0</v>
      </c>
      <c r="F36" s="104"/>
      <c r="G36" s="105"/>
      <c r="H36" s="106" t="e">
        <f t="shared" si="12"/>
        <v>#DIV/0!</v>
      </c>
      <c r="I36" s="107"/>
      <c r="J36" s="147" t="e">
        <f t="shared" si="11"/>
        <v>#DIV/0!</v>
      </c>
      <c r="K36" s="109"/>
      <c r="L36" s="466" t="e">
        <f t="shared" si="2"/>
        <v>#DIV/0!</v>
      </c>
      <c r="M36" s="107"/>
      <c r="N36" s="63" t="e">
        <f t="shared" si="3"/>
        <v>#DIV/0!</v>
      </c>
      <c r="O36" s="109"/>
      <c r="P36" s="325" t="e">
        <f t="shared" si="4"/>
        <v>#DIV/0!</v>
      </c>
      <c r="Q36" s="111"/>
      <c r="R36" s="112"/>
      <c r="S36" s="350" t="e">
        <f t="shared" si="13"/>
        <v>#DIV/0!</v>
      </c>
      <c r="T36" s="243">
        <v>2</v>
      </c>
      <c r="U36" s="115">
        <f t="shared" si="6"/>
        <v>0</v>
      </c>
      <c r="V36" s="316">
        <f t="shared" si="7"/>
        <v>0</v>
      </c>
      <c r="Y36" s="101">
        <v>8</v>
      </c>
    </row>
    <row r="37" spans="1:25" s="85" customFormat="1" ht="21.75" customHeight="1" thickBot="1" thickTop="1">
      <c r="A37" s="317" t="s">
        <v>54</v>
      </c>
      <c r="B37" s="318">
        <v>1</v>
      </c>
      <c r="C37" s="318"/>
      <c r="D37" s="319">
        <f t="shared" si="9"/>
        <v>-1</v>
      </c>
      <c r="E37" s="320">
        <f t="shared" si="10"/>
        <v>-100</v>
      </c>
      <c r="F37" s="321"/>
      <c r="G37" s="322"/>
      <c r="H37" s="106" t="e">
        <f t="shared" si="12"/>
        <v>#DIV/0!</v>
      </c>
      <c r="I37" s="324"/>
      <c r="J37" s="147" t="e">
        <f t="shared" si="11"/>
        <v>#DIV/0!</v>
      </c>
      <c r="K37" s="326"/>
      <c r="L37" s="466" t="e">
        <f t="shared" si="2"/>
        <v>#DIV/0!</v>
      </c>
      <c r="M37" s="324"/>
      <c r="N37" s="63" t="e">
        <f t="shared" si="3"/>
        <v>#DIV/0!</v>
      </c>
      <c r="O37" s="326"/>
      <c r="P37" s="325" t="e">
        <f t="shared" si="4"/>
        <v>#DIV/0!</v>
      </c>
      <c r="Q37" s="328"/>
      <c r="R37" s="329"/>
      <c r="S37" s="350" t="e">
        <f t="shared" si="13"/>
        <v>#DIV/0!</v>
      </c>
      <c r="T37" s="371">
        <v>2</v>
      </c>
      <c r="U37" s="115">
        <f t="shared" si="6"/>
        <v>0</v>
      </c>
      <c r="V37" s="316">
        <f t="shared" si="7"/>
        <v>0</v>
      </c>
      <c r="Y37" s="318">
        <v>9</v>
      </c>
    </row>
    <row r="38" spans="1:25" s="85" customFormat="1" ht="21.75" customHeight="1" thickBot="1" thickTop="1">
      <c r="A38" s="550" t="s">
        <v>103</v>
      </c>
      <c r="B38" s="175">
        <v>6</v>
      </c>
      <c r="C38" s="175">
        <v>11</v>
      </c>
      <c r="D38" s="450"/>
      <c r="E38" s="738"/>
      <c r="F38" s="739">
        <v>10</v>
      </c>
      <c r="G38" s="555">
        <v>1</v>
      </c>
      <c r="H38" s="543">
        <f t="shared" si="12"/>
        <v>91.66666666666666</v>
      </c>
      <c r="I38" s="740">
        <v>5</v>
      </c>
      <c r="J38" s="272">
        <f t="shared" si="11"/>
        <v>45.45454545454545</v>
      </c>
      <c r="K38" s="740"/>
      <c r="L38" s="312">
        <f t="shared" si="2"/>
        <v>0</v>
      </c>
      <c r="M38" s="740"/>
      <c r="N38" s="63">
        <f t="shared" si="3"/>
        <v>0</v>
      </c>
      <c r="O38" s="740">
        <v>10</v>
      </c>
      <c r="P38" s="465">
        <f t="shared" si="4"/>
        <v>90.9090909090909</v>
      </c>
      <c r="Q38" s="743">
        <v>1.011</v>
      </c>
      <c r="R38" s="744">
        <v>1.001</v>
      </c>
      <c r="S38" s="467">
        <f t="shared" si="13"/>
        <v>99.0108803165183</v>
      </c>
      <c r="T38" s="746">
        <v>25</v>
      </c>
      <c r="U38" s="470">
        <f t="shared" si="6"/>
        <v>0.44</v>
      </c>
      <c r="V38" s="471">
        <f t="shared" si="7"/>
        <v>0.14666666666666667</v>
      </c>
      <c r="Y38" s="175">
        <v>73</v>
      </c>
    </row>
    <row r="39" spans="1:25" s="85" customFormat="1" ht="21.75" customHeight="1" thickBot="1">
      <c r="A39" s="100" t="s">
        <v>104</v>
      </c>
      <c r="B39" s="101">
        <v>2</v>
      </c>
      <c r="C39" s="101">
        <v>2</v>
      </c>
      <c r="D39" s="102"/>
      <c r="E39" s="320">
        <f t="shared" si="10"/>
        <v>0</v>
      </c>
      <c r="F39" s="104">
        <v>1</v>
      </c>
      <c r="G39" s="105"/>
      <c r="H39" s="106">
        <f t="shared" si="12"/>
        <v>50</v>
      </c>
      <c r="I39" s="107">
        <v>1</v>
      </c>
      <c r="J39" s="147">
        <f t="shared" si="11"/>
        <v>100</v>
      </c>
      <c r="K39" s="109"/>
      <c r="L39" s="466">
        <f t="shared" si="2"/>
        <v>0</v>
      </c>
      <c r="M39" s="107"/>
      <c r="N39" s="63">
        <f t="shared" si="3"/>
        <v>0</v>
      </c>
      <c r="O39" s="109">
        <v>1</v>
      </c>
      <c r="P39" s="325">
        <f t="shared" si="4"/>
        <v>50</v>
      </c>
      <c r="Q39" s="111">
        <v>0.032</v>
      </c>
      <c r="R39" s="112">
        <v>0.021</v>
      </c>
      <c r="S39" s="350">
        <f t="shared" si="13"/>
        <v>65.625</v>
      </c>
      <c r="T39" s="244">
        <v>4</v>
      </c>
      <c r="U39" s="115">
        <f t="shared" si="6"/>
        <v>0.5</v>
      </c>
      <c r="V39" s="316">
        <f t="shared" si="7"/>
        <v>0.16666666666666666</v>
      </c>
      <c r="Y39" s="101">
        <v>16</v>
      </c>
    </row>
    <row r="40" spans="1:25" s="85" customFormat="1" ht="21.75" customHeight="1" thickBot="1" thickTop="1">
      <c r="A40" s="100" t="s">
        <v>58</v>
      </c>
      <c r="B40" s="101"/>
      <c r="C40" s="101"/>
      <c r="D40" s="102"/>
      <c r="E40" s="320" t="e">
        <f t="shared" si="10"/>
        <v>#DIV/0!</v>
      </c>
      <c r="F40" s="104"/>
      <c r="G40" s="105"/>
      <c r="H40" s="106" t="e">
        <f t="shared" si="12"/>
        <v>#DIV/0!</v>
      </c>
      <c r="I40" s="107"/>
      <c r="J40" s="147" t="e">
        <f t="shared" si="11"/>
        <v>#DIV/0!</v>
      </c>
      <c r="K40" s="109"/>
      <c r="L40" s="466" t="e">
        <f t="shared" si="2"/>
        <v>#DIV/0!</v>
      </c>
      <c r="M40" s="107"/>
      <c r="N40" s="63" t="e">
        <f t="shared" si="3"/>
        <v>#DIV/0!</v>
      </c>
      <c r="O40" s="109"/>
      <c r="P40" s="325" t="e">
        <f t="shared" si="4"/>
        <v>#DIV/0!</v>
      </c>
      <c r="Q40" s="111"/>
      <c r="R40" s="112"/>
      <c r="S40" s="350" t="e">
        <f t="shared" si="13"/>
        <v>#DIV/0!</v>
      </c>
      <c r="T40" s="244">
        <v>1</v>
      </c>
      <c r="U40" s="115">
        <f t="shared" si="6"/>
        <v>0</v>
      </c>
      <c r="V40" s="316">
        <f t="shared" si="7"/>
        <v>0</v>
      </c>
      <c r="Y40" s="101">
        <v>2</v>
      </c>
    </row>
    <row r="41" spans="1:25" s="85" customFormat="1" ht="21.75" customHeight="1" thickBot="1" thickTop="1">
      <c r="A41" s="100" t="s">
        <v>66</v>
      </c>
      <c r="B41" s="101">
        <v>1</v>
      </c>
      <c r="C41" s="101">
        <v>1</v>
      </c>
      <c r="D41" s="102"/>
      <c r="E41" s="320">
        <f t="shared" si="10"/>
        <v>0</v>
      </c>
      <c r="F41" s="104">
        <v>1</v>
      </c>
      <c r="G41" s="105"/>
      <c r="H41" s="106">
        <f t="shared" si="12"/>
        <v>100</v>
      </c>
      <c r="I41" s="107"/>
      <c r="J41" s="147">
        <f t="shared" si="11"/>
        <v>0</v>
      </c>
      <c r="K41" s="109"/>
      <c r="L41" s="466">
        <f t="shared" si="2"/>
        <v>0</v>
      </c>
      <c r="M41" s="107"/>
      <c r="N41" s="63">
        <f t="shared" si="3"/>
        <v>0</v>
      </c>
      <c r="O41" s="109">
        <v>1</v>
      </c>
      <c r="P41" s="325">
        <f t="shared" si="4"/>
        <v>100</v>
      </c>
      <c r="Q41" s="111">
        <v>0.011</v>
      </c>
      <c r="R41" s="112">
        <v>0.011</v>
      </c>
      <c r="S41" s="350">
        <f t="shared" si="13"/>
        <v>100</v>
      </c>
      <c r="T41" s="244">
        <v>2</v>
      </c>
      <c r="U41" s="115">
        <f t="shared" si="6"/>
        <v>0.5</v>
      </c>
      <c r="V41" s="316">
        <f t="shared" si="7"/>
        <v>0.16666666666666666</v>
      </c>
      <c r="Y41" s="101">
        <v>8</v>
      </c>
    </row>
    <row r="42" spans="1:25" s="85" customFormat="1" ht="21.75" customHeight="1" thickBot="1" thickTop="1">
      <c r="A42" s="100" t="s">
        <v>60</v>
      </c>
      <c r="B42" s="101"/>
      <c r="C42" s="101"/>
      <c r="D42" s="102"/>
      <c r="E42" s="320" t="e">
        <f t="shared" si="10"/>
        <v>#DIV/0!</v>
      </c>
      <c r="F42" s="104"/>
      <c r="G42" s="105"/>
      <c r="H42" s="106" t="e">
        <f t="shared" si="12"/>
        <v>#DIV/0!</v>
      </c>
      <c r="I42" s="107"/>
      <c r="J42" s="147" t="e">
        <f t="shared" si="11"/>
        <v>#DIV/0!</v>
      </c>
      <c r="K42" s="109"/>
      <c r="L42" s="466" t="e">
        <f t="shared" si="2"/>
        <v>#DIV/0!</v>
      </c>
      <c r="M42" s="107"/>
      <c r="N42" s="63" t="e">
        <f t="shared" si="3"/>
        <v>#DIV/0!</v>
      </c>
      <c r="O42" s="109"/>
      <c r="P42" s="325" t="e">
        <f t="shared" si="4"/>
        <v>#DIV/0!</v>
      </c>
      <c r="Q42" s="111"/>
      <c r="R42" s="112"/>
      <c r="S42" s="350" t="e">
        <f t="shared" si="13"/>
        <v>#DIV/0!</v>
      </c>
      <c r="T42" s="244">
        <v>5</v>
      </c>
      <c r="U42" s="115">
        <f t="shared" si="6"/>
        <v>0</v>
      </c>
      <c r="V42" s="316">
        <f t="shared" si="7"/>
        <v>0</v>
      </c>
      <c r="Y42" s="101">
        <v>17</v>
      </c>
    </row>
    <row r="43" spans="1:25" s="85" customFormat="1" ht="21.75" customHeight="1" thickBot="1" thickTop="1">
      <c r="A43" s="100" t="s">
        <v>56</v>
      </c>
      <c r="B43" s="101">
        <v>3</v>
      </c>
      <c r="C43" s="101">
        <v>7</v>
      </c>
      <c r="D43" s="102"/>
      <c r="E43" s="320">
        <f t="shared" si="10"/>
        <v>0</v>
      </c>
      <c r="F43" s="104">
        <v>7</v>
      </c>
      <c r="G43" s="105"/>
      <c r="H43" s="106">
        <f t="shared" si="12"/>
        <v>100</v>
      </c>
      <c r="I43" s="107">
        <v>3</v>
      </c>
      <c r="J43" s="147">
        <f t="shared" si="11"/>
        <v>42.857142857142854</v>
      </c>
      <c r="K43" s="109"/>
      <c r="L43" s="466">
        <f t="shared" si="2"/>
        <v>0</v>
      </c>
      <c r="M43" s="107"/>
      <c r="N43" s="63">
        <f t="shared" si="3"/>
        <v>0</v>
      </c>
      <c r="O43" s="109">
        <v>7</v>
      </c>
      <c r="P43" s="325">
        <f t="shared" si="4"/>
        <v>100</v>
      </c>
      <c r="Q43" s="111">
        <v>0.947</v>
      </c>
      <c r="R43" s="112">
        <v>0.947</v>
      </c>
      <c r="S43" s="350">
        <f t="shared" si="13"/>
        <v>100</v>
      </c>
      <c r="T43" s="244">
        <v>5</v>
      </c>
      <c r="U43" s="115">
        <f t="shared" si="6"/>
        <v>1.4</v>
      </c>
      <c r="V43" s="316">
        <f t="shared" si="7"/>
        <v>0.4666666666666666</v>
      </c>
      <c r="Y43" s="101">
        <v>20</v>
      </c>
    </row>
    <row r="44" spans="1:25" s="85" customFormat="1" ht="21.75" customHeight="1" thickBot="1" thickTop="1">
      <c r="A44" s="100" t="s">
        <v>105</v>
      </c>
      <c r="B44" s="101"/>
      <c r="C44" s="101">
        <v>1</v>
      </c>
      <c r="D44" s="102"/>
      <c r="E44" s="320" t="e">
        <f t="shared" si="10"/>
        <v>#DIV/0!</v>
      </c>
      <c r="F44" s="104">
        <v>1</v>
      </c>
      <c r="G44" s="105">
        <v>1</v>
      </c>
      <c r="H44" s="106">
        <f t="shared" si="12"/>
        <v>100</v>
      </c>
      <c r="I44" s="107">
        <v>1</v>
      </c>
      <c r="J44" s="147">
        <f t="shared" si="11"/>
        <v>50</v>
      </c>
      <c r="K44" s="109"/>
      <c r="L44" s="466">
        <f t="shared" si="2"/>
        <v>0</v>
      </c>
      <c r="M44" s="107"/>
      <c r="N44" s="63">
        <f t="shared" si="3"/>
        <v>0</v>
      </c>
      <c r="O44" s="109">
        <v>1</v>
      </c>
      <c r="P44" s="325">
        <f t="shared" si="4"/>
        <v>100</v>
      </c>
      <c r="Q44" s="111">
        <v>0.022</v>
      </c>
      <c r="R44" s="112">
        <v>0.022</v>
      </c>
      <c r="S44" s="350">
        <f t="shared" si="13"/>
        <v>100</v>
      </c>
      <c r="T44" s="244">
        <v>2</v>
      </c>
      <c r="U44" s="115">
        <f t="shared" si="6"/>
        <v>0.5</v>
      </c>
      <c r="V44" s="316">
        <f t="shared" si="7"/>
        <v>0.16666666666666666</v>
      </c>
      <c r="Y44" s="101">
        <v>4</v>
      </c>
    </row>
    <row r="45" spans="1:25" s="85" customFormat="1" ht="21.75" customHeight="1" thickBot="1" thickTop="1">
      <c r="A45" s="100" t="s">
        <v>47</v>
      </c>
      <c r="B45" s="101"/>
      <c r="C45" s="101"/>
      <c r="D45" s="102"/>
      <c r="E45" s="320" t="e">
        <f t="shared" si="10"/>
        <v>#DIV/0!</v>
      </c>
      <c r="F45" s="104"/>
      <c r="G45" s="105"/>
      <c r="H45" s="106" t="e">
        <f t="shared" si="12"/>
        <v>#DIV/0!</v>
      </c>
      <c r="I45" s="107"/>
      <c r="J45" s="147" t="e">
        <f t="shared" si="11"/>
        <v>#DIV/0!</v>
      </c>
      <c r="K45" s="109"/>
      <c r="L45" s="466" t="e">
        <f t="shared" si="2"/>
        <v>#DIV/0!</v>
      </c>
      <c r="M45" s="107"/>
      <c r="N45" s="63" t="e">
        <f t="shared" si="3"/>
        <v>#DIV/0!</v>
      </c>
      <c r="O45" s="109"/>
      <c r="P45" s="325" t="e">
        <f t="shared" si="4"/>
        <v>#DIV/0!</v>
      </c>
      <c r="Q45" s="111"/>
      <c r="R45" s="112"/>
      <c r="S45" s="350" t="e">
        <f t="shared" si="13"/>
        <v>#DIV/0!</v>
      </c>
      <c r="T45" s="244">
        <v>2</v>
      </c>
      <c r="U45" s="115">
        <f t="shared" si="6"/>
        <v>0</v>
      </c>
      <c r="V45" s="316">
        <f t="shared" si="7"/>
        <v>0</v>
      </c>
      <c r="Y45" s="101">
        <v>3</v>
      </c>
    </row>
    <row r="46" spans="1:25" s="85" customFormat="1" ht="21.75" customHeight="1" thickBot="1" thickTop="1">
      <c r="A46" s="116" t="s">
        <v>44</v>
      </c>
      <c r="B46" s="117"/>
      <c r="C46" s="117"/>
      <c r="D46" s="118">
        <f t="shared" si="9"/>
        <v>0</v>
      </c>
      <c r="E46" s="119" t="e">
        <f t="shared" si="10"/>
        <v>#DIV/0!</v>
      </c>
      <c r="F46" s="120"/>
      <c r="G46" s="121"/>
      <c r="H46" s="106" t="e">
        <f t="shared" si="12"/>
        <v>#DIV/0!</v>
      </c>
      <c r="I46" s="123"/>
      <c r="J46" s="147" t="e">
        <f t="shared" si="11"/>
        <v>#DIV/0!</v>
      </c>
      <c r="K46" s="125"/>
      <c r="L46" s="466" t="e">
        <f t="shared" si="2"/>
        <v>#DIV/0!</v>
      </c>
      <c r="M46" s="123"/>
      <c r="N46" s="63" t="e">
        <f t="shared" si="3"/>
        <v>#DIV/0!</v>
      </c>
      <c r="O46" s="125"/>
      <c r="P46" s="325" t="e">
        <f t="shared" si="4"/>
        <v>#DIV/0!</v>
      </c>
      <c r="Q46" s="127"/>
      <c r="R46" s="128"/>
      <c r="S46" s="350" t="e">
        <f t="shared" si="13"/>
        <v>#DIV/0!</v>
      </c>
      <c r="T46" s="358">
        <v>2</v>
      </c>
      <c r="U46" s="115">
        <f t="shared" si="6"/>
        <v>0</v>
      </c>
      <c r="V46" s="316">
        <f t="shared" si="7"/>
        <v>0</v>
      </c>
      <c r="Y46" s="117">
        <v>3</v>
      </c>
    </row>
    <row r="47" spans="1:25" s="85" customFormat="1" ht="21.75" customHeight="1" thickBot="1">
      <c r="A47" s="551" t="s">
        <v>106</v>
      </c>
      <c r="B47" s="101">
        <v>8</v>
      </c>
      <c r="C47" s="101">
        <v>3</v>
      </c>
      <c r="D47" s="539"/>
      <c r="E47" s="540"/>
      <c r="F47" s="541">
        <v>3</v>
      </c>
      <c r="G47" s="542">
        <v>2</v>
      </c>
      <c r="H47" s="543">
        <f t="shared" si="12"/>
        <v>100</v>
      </c>
      <c r="I47" s="544">
        <v>2</v>
      </c>
      <c r="J47" s="272">
        <f t="shared" si="11"/>
        <v>40</v>
      </c>
      <c r="K47" s="544">
        <v>1</v>
      </c>
      <c r="L47" s="312">
        <f t="shared" si="2"/>
        <v>20</v>
      </c>
      <c r="M47" s="544">
        <v>1</v>
      </c>
      <c r="N47" s="63">
        <f t="shared" si="3"/>
        <v>20</v>
      </c>
      <c r="O47" s="544">
        <v>3</v>
      </c>
      <c r="P47" s="465">
        <f t="shared" si="4"/>
        <v>100</v>
      </c>
      <c r="Q47" s="546">
        <v>0.081</v>
      </c>
      <c r="R47" s="547">
        <v>0.037</v>
      </c>
      <c r="S47" s="467">
        <f t="shared" si="13"/>
        <v>45.679012345679006</v>
      </c>
      <c r="T47" s="549">
        <v>19</v>
      </c>
      <c r="U47" s="470">
        <f t="shared" si="6"/>
        <v>0.15789473684210525</v>
      </c>
      <c r="V47" s="471">
        <f t="shared" si="7"/>
        <v>0.05263157894736842</v>
      </c>
      <c r="Y47" s="101">
        <v>41</v>
      </c>
    </row>
    <row r="48" spans="1:25" s="85" customFormat="1" ht="21.75" customHeight="1" thickBot="1">
      <c r="A48" s="100" t="s">
        <v>69</v>
      </c>
      <c r="B48" s="101">
        <v>1</v>
      </c>
      <c r="C48" s="101"/>
      <c r="D48" s="102"/>
      <c r="E48" s="320">
        <f t="shared" si="10"/>
        <v>0</v>
      </c>
      <c r="F48" s="104"/>
      <c r="G48" s="105"/>
      <c r="H48" s="106" t="e">
        <f t="shared" si="12"/>
        <v>#DIV/0!</v>
      </c>
      <c r="I48" s="107"/>
      <c r="J48" s="147" t="e">
        <f t="shared" si="11"/>
        <v>#DIV/0!</v>
      </c>
      <c r="K48" s="109"/>
      <c r="L48" s="466" t="e">
        <f t="shared" si="2"/>
        <v>#DIV/0!</v>
      </c>
      <c r="M48" s="107"/>
      <c r="N48" s="63" t="e">
        <f t="shared" si="3"/>
        <v>#DIV/0!</v>
      </c>
      <c r="O48" s="109"/>
      <c r="P48" s="325" t="e">
        <f t="shared" si="4"/>
        <v>#DIV/0!</v>
      </c>
      <c r="Q48" s="111"/>
      <c r="R48" s="112"/>
      <c r="S48" s="350" t="e">
        <f t="shared" si="13"/>
        <v>#DIV/0!</v>
      </c>
      <c r="T48" s="244">
        <v>4</v>
      </c>
      <c r="U48" s="115">
        <f t="shared" si="6"/>
        <v>0</v>
      </c>
      <c r="V48" s="316">
        <f t="shared" si="7"/>
        <v>0</v>
      </c>
      <c r="Y48" s="101">
        <v>20</v>
      </c>
    </row>
    <row r="49" spans="1:25" s="85" customFormat="1" ht="21.75" customHeight="1" thickBot="1" thickTop="1">
      <c r="A49" s="100" t="s">
        <v>70</v>
      </c>
      <c r="B49" s="101">
        <v>1</v>
      </c>
      <c r="C49" s="101"/>
      <c r="D49" s="102"/>
      <c r="E49" s="320">
        <f t="shared" si="10"/>
        <v>0</v>
      </c>
      <c r="F49" s="104"/>
      <c r="G49" s="105"/>
      <c r="H49" s="106" t="e">
        <f t="shared" si="12"/>
        <v>#DIV/0!</v>
      </c>
      <c r="I49" s="107"/>
      <c r="J49" s="147" t="e">
        <f t="shared" si="11"/>
        <v>#DIV/0!</v>
      </c>
      <c r="K49" s="109"/>
      <c r="L49" s="466" t="e">
        <f t="shared" si="2"/>
        <v>#DIV/0!</v>
      </c>
      <c r="M49" s="107"/>
      <c r="N49" s="63" t="e">
        <f t="shared" si="3"/>
        <v>#DIV/0!</v>
      </c>
      <c r="O49" s="109"/>
      <c r="P49" s="325" t="e">
        <f t="shared" si="4"/>
        <v>#DIV/0!</v>
      </c>
      <c r="Q49" s="111"/>
      <c r="R49" s="112"/>
      <c r="S49" s="350" t="e">
        <f t="shared" si="13"/>
        <v>#DIV/0!</v>
      </c>
      <c r="T49" s="244">
        <v>2</v>
      </c>
      <c r="U49" s="115">
        <f t="shared" si="6"/>
        <v>0</v>
      </c>
      <c r="V49" s="316">
        <f t="shared" si="7"/>
        <v>0</v>
      </c>
      <c r="Y49" s="101">
        <v>4</v>
      </c>
    </row>
    <row r="50" spans="1:25" s="85" customFormat="1" ht="21.75" customHeight="1" thickBot="1" thickTop="1">
      <c r="A50" s="100" t="s">
        <v>71</v>
      </c>
      <c r="B50" s="101"/>
      <c r="C50" s="101"/>
      <c r="D50" s="102">
        <f t="shared" si="9"/>
        <v>0</v>
      </c>
      <c r="E50" s="103" t="e">
        <f t="shared" si="10"/>
        <v>#DIV/0!</v>
      </c>
      <c r="F50" s="104"/>
      <c r="G50" s="105"/>
      <c r="H50" s="106" t="e">
        <f aca="true" t="shared" si="14" ref="H50:H55">(G50+F50)/(C50+G50)*100</f>
        <v>#DIV/0!</v>
      </c>
      <c r="I50" s="107"/>
      <c r="J50" s="147" t="e">
        <f t="shared" si="11"/>
        <v>#DIV/0!</v>
      </c>
      <c r="K50" s="109"/>
      <c r="L50" s="466" t="e">
        <f t="shared" si="2"/>
        <v>#DIV/0!</v>
      </c>
      <c r="M50" s="107"/>
      <c r="N50" s="63" t="e">
        <f t="shared" si="3"/>
        <v>#DIV/0!</v>
      </c>
      <c r="O50" s="109"/>
      <c r="P50" s="325" t="e">
        <f t="shared" si="4"/>
        <v>#DIV/0!</v>
      </c>
      <c r="Q50" s="111"/>
      <c r="R50" s="112"/>
      <c r="S50" s="350" t="e">
        <f t="shared" si="13"/>
        <v>#DIV/0!</v>
      </c>
      <c r="T50" s="244">
        <v>1</v>
      </c>
      <c r="U50" s="115">
        <f t="shared" si="6"/>
        <v>0</v>
      </c>
      <c r="V50" s="316">
        <f t="shared" si="7"/>
        <v>0</v>
      </c>
      <c r="Y50" s="101"/>
    </row>
    <row r="51" spans="1:25" s="85" customFormat="1" ht="21.75" customHeight="1" thickBot="1">
      <c r="A51" s="100" t="s">
        <v>67</v>
      </c>
      <c r="B51" s="101">
        <v>1</v>
      </c>
      <c r="C51" s="101">
        <v>1</v>
      </c>
      <c r="D51" s="102">
        <f t="shared" si="9"/>
        <v>0</v>
      </c>
      <c r="E51" s="103">
        <f t="shared" si="10"/>
        <v>0</v>
      </c>
      <c r="F51" s="104">
        <v>1</v>
      </c>
      <c r="G51" s="105">
        <v>1</v>
      </c>
      <c r="H51" s="106">
        <f t="shared" si="14"/>
        <v>100</v>
      </c>
      <c r="I51" s="107"/>
      <c r="J51" s="147">
        <f t="shared" si="11"/>
        <v>0</v>
      </c>
      <c r="K51" s="109"/>
      <c r="L51" s="466">
        <f t="shared" si="2"/>
        <v>0</v>
      </c>
      <c r="M51" s="107">
        <v>1</v>
      </c>
      <c r="N51" s="63">
        <f t="shared" si="3"/>
        <v>50</v>
      </c>
      <c r="O51" s="109">
        <v>1</v>
      </c>
      <c r="P51" s="325">
        <f t="shared" si="4"/>
        <v>100</v>
      </c>
      <c r="Q51" s="111">
        <v>0.044</v>
      </c>
      <c r="R51" s="112">
        <v>0</v>
      </c>
      <c r="S51" s="350">
        <f t="shared" si="13"/>
        <v>0</v>
      </c>
      <c r="T51" s="244">
        <v>2</v>
      </c>
      <c r="U51" s="115">
        <f t="shared" si="6"/>
        <v>0.5</v>
      </c>
      <c r="V51" s="316">
        <f t="shared" si="7"/>
        <v>0.16666666666666666</v>
      </c>
      <c r="Y51" s="101">
        <v>3</v>
      </c>
    </row>
    <row r="52" spans="1:25" s="184" customFormat="1" ht="21.75" customHeight="1" thickBot="1">
      <c r="A52" s="100" t="s">
        <v>45</v>
      </c>
      <c r="B52" s="101"/>
      <c r="C52" s="101"/>
      <c r="D52" s="102">
        <f t="shared" si="9"/>
        <v>0</v>
      </c>
      <c r="E52" s="103" t="e">
        <f>D52*100/B52</f>
        <v>#DIV/0!</v>
      </c>
      <c r="F52" s="104"/>
      <c r="G52" s="105"/>
      <c r="H52" s="106" t="e">
        <f t="shared" si="14"/>
        <v>#DIV/0!</v>
      </c>
      <c r="I52" s="107"/>
      <c r="J52" s="147" t="e">
        <f t="shared" si="11"/>
        <v>#DIV/0!</v>
      </c>
      <c r="K52" s="109"/>
      <c r="L52" s="466" t="e">
        <f t="shared" si="2"/>
        <v>#DIV/0!</v>
      </c>
      <c r="M52" s="107"/>
      <c r="N52" s="63" t="e">
        <f t="shared" si="3"/>
        <v>#DIV/0!</v>
      </c>
      <c r="O52" s="109"/>
      <c r="P52" s="325" t="e">
        <f t="shared" si="4"/>
        <v>#DIV/0!</v>
      </c>
      <c r="Q52" s="111"/>
      <c r="R52" s="112"/>
      <c r="S52" s="350" t="e">
        <f t="shared" si="13"/>
        <v>#DIV/0!</v>
      </c>
      <c r="T52" s="244">
        <v>1</v>
      </c>
      <c r="U52" s="115">
        <f t="shared" si="6"/>
        <v>0</v>
      </c>
      <c r="V52" s="316">
        <f t="shared" si="7"/>
        <v>0</v>
      </c>
      <c r="Y52" s="101">
        <v>1</v>
      </c>
    </row>
    <row r="53" spans="1:25" s="73" customFormat="1" ht="21.75" customHeight="1" thickBot="1">
      <c r="A53" s="100" t="s">
        <v>43</v>
      </c>
      <c r="B53" s="101">
        <v>3</v>
      </c>
      <c r="C53" s="101">
        <v>2</v>
      </c>
      <c r="D53" s="102">
        <f t="shared" si="9"/>
        <v>-1</v>
      </c>
      <c r="E53" s="103">
        <f>D53*100/B53</f>
        <v>-33.333333333333336</v>
      </c>
      <c r="F53" s="104">
        <v>2</v>
      </c>
      <c r="G53" s="105"/>
      <c r="H53" s="106">
        <f t="shared" si="14"/>
        <v>100</v>
      </c>
      <c r="I53" s="107">
        <v>2</v>
      </c>
      <c r="J53" s="147">
        <f t="shared" si="11"/>
        <v>100</v>
      </c>
      <c r="K53" s="109"/>
      <c r="L53" s="466">
        <f t="shared" si="2"/>
        <v>0</v>
      </c>
      <c r="M53" s="107"/>
      <c r="N53" s="63">
        <f t="shared" si="3"/>
        <v>0</v>
      </c>
      <c r="O53" s="109">
        <v>2</v>
      </c>
      <c r="P53" s="325">
        <f t="shared" si="4"/>
        <v>100</v>
      </c>
      <c r="Q53" s="111">
        <v>0.037</v>
      </c>
      <c r="R53" s="112">
        <v>0.037</v>
      </c>
      <c r="S53" s="350">
        <f t="shared" si="13"/>
        <v>100</v>
      </c>
      <c r="T53" s="244">
        <v>4</v>
      </c>
      <c r="U53" s="115">
        <f t="shared" si="6"/>
        <v>0.5</v>
      </c>
      <c r="V53" s="316">
        <f t="shared" si="7"/>
        <v>0.16666666666666666</v>
      </c>
      <c r="Y53" s="101">
        <v>10</v>
      </c>
    </row>
    <row r="54" spans="1:25" s="85" customFormat="1" ht="21.75" customHeight="1" thickBot="1">
      <c r="A54" s="86" t="s">
        <v>41</v>
      </c>
      <c r="B54" s="87">
        <v>1</v>
      </c>
      <c r="C54" s="87"/>
      <c r="D54" s="88">
        <f t="shared" si="9"/>
        <v>-1</v>
      </c>
      <c r="E54" s="89">
        <f>D54*100/B54</f>
        <v>-100</v>
      </c>
      <c r="F54" s="279"/>
      <c r="G54" s="91"/>
      <c r="H54" s="146" t="e">
        <f t="shared" si="14"/>
        <v>#DIV/0!</v>
      </c>
      <c r="I54" s="94"/>
      <c r="J54" s="147" t="e">
        <f t="shared" si="11"/>
        <v>#DIV/0!</v>
      </c>
      <c r="K54" s="94"/>
      <c r="L54" s="466" t="e">
        <f t="shared" si="2"/>
        <v>#DIV/0!</v>
      </c>
      <c r="M54" s="94"/>
      <c r="N54" s="63" t="e">
        <f t="shared" si="3"/>
        <v>#DIV/0!</v>
      </c>
      <c r="O54" s="94"/>
      <c r="P54" s="325" t="e">
        <f t="shared" si="4"/>
        <v>#DIV/0!</v>
      </c>
      <c r="Q54" s="395"/>
      <c r="R54" s="396"/>
      <c r="S54" s="350" t="e">
        <f t="shared" si="13"/>
        <v>#DIV/0!</v>
      </c>
      <c r="T54" s="243">
        <v>2</v>
      </c>
      <c r="U54" s="115">
        <f t="shared" si="6"/>
        <v>0</v>
      </c>
      <c r="V54" s="316">
        <f t="shared" si="7"/>
        <v>0</v>
      </c>
      <c r="Y54" s="87">
        <v>2</v>
      </c>
    </row>
    <row r="55" spans="1:28" s="85" customFormat="1" ht="21.75" customHeight="1" thickBot="1">
      <c r="A55" s="351" t="s">
        <v>57</v>
      </c>
      <c r="B55" s="175">
        <v>1</v>
      </c>
      <c r="C55" s="175"/>
      <c r="D55" s="118">
        <f t="shared" si="9"/>
        <v>-1</v>
      </c>
      <c r="E55" s="119">
        <f>D55*100/B55</f>
        <v>-100</v>
      </c>
      <c r="F55" s="352"/>
      <c r="G55" s="121">
        <v>1</v>
      </c>
      <c r="H55" s="122">
        <f t="shared" si="14"/>
        <v>100</v>
      </c>
      <c r="I55" s="354"/>
      <c r="J55" s="147">
        <f t="shared" si="11"/>
        <v>0</v>
      </c>
      <c r="K55" s="125">
        <v>1</v>
      </c>
      <c r="L55" s="466">
        <f t="shared" si="2"/>
        <v>100</v>
      </c>
      <c r="M55" s="354"/>
      <c r="N55" s="63">
        <f t="shared" si="3"/>
        <v>0</v>
      </c>
      <c r="O55" s="125"/>
      <c r="P55" s="325" t="e">
        <f t="shared" si="4"/>
        <v>#DIV/0!</v>
      </c>
      <c r="Q55" s="355"/>
      <c r="R55" s="356"/>
      <c r="S55" s="350" t="e">
        <f t="shared" si="13"/>
        <v>#DIV/0!</v>
      </c>
      <c r="T55" s="358">
        <v>1</v>
      </c>
      <c r="U55" s="115">
        <f t="shared" si="6"/>
        <v>0</v>
      </c>
      <c r="V55" s="316">
        <f t="shared" si="7"/>
        <v>0</v>
      </c>
      <c r="Y55" s="175">
        <v>1</v>
      </c>
      <c r="AB55" s="56"/>
    </row>
    <row r="56" spans="1:28" s="85" customFormat="1" ht="21.75" customHeight="1" thickBot="1">
      <c r="A56" s="448" t="s">
        <v>111</v>
      </c>
      <c r="B56" s="438"/>
      <c r="C56" s="438"/>
      <c r="D56" s="439"/>
      <c r="E56" s="440"/>
      <c r="F56" s="441"/>
      <c r="G56" s="442"/>
      <c r="H56" s="440"/>
      <c r="I56" s="442"/>
      <c r="J56" s="272"/>
      <c r="K56" s="447"/>
      <c r="L56" s="312"/>
      <c r="M56" s="442"/>
      <c r="N56" s="63" t="e">
        <f t="shared" si="3"/>
        <v>#DIV/0!</v>
      </c>
      <c r="O56" s="442"/>
      <c r="P56" s="465"/>
      <c r="Q56" s="443"/>
      <c r="R56" s="443"/>
      <c r="S56" s="467" t="e">
        <f t="shared" si="13"/>
        <v>#DIV/0!</v>
      </c>
      <c r="T56" s="444"/>
      <c r="U56" s="445"/>
      <c r="V56" s="446"/>
      <c r="Y56" s="438"/>
      <c r="AB56" s="56"/>
    </row>
    <row r="57" spans="1:28" s="85" customFormat="1" ht="21.75" customHeight="1" thickBot="1">
      <c r="A57" s="422" t="s">
        <v>107</v>
      </c>
      <c r="B57" s="292">
        <v>26</v>
      </c>
      <c r="C57" s="292">
        <v>20</v>
      </c>
      <c r="D57" s="257">
        <f t="shared" si="9"/>
        <v>-6</v>
      </c>
      <c r="E57" s="265">
        <f aca="true" t="shared" si="15" ref="E57:E63">D57*100/B57</f>
        <v>-23.076923076923077</v>
      </c>
      <c r="F57" s="398">
        <v>20</v>
      </c>
      <c r="G57" s="167">
        <v>4</v>
      </c>
      <c r="H57" s="314">
        <f aca="true" t="shared" si="16" ref="H57:H63">(G57+F57)/(C57+G57)*100</f>
        <v>100</v>
      </c>
      <c r="I57" s="193">
        <v>17</v>
      </c>
      <c r="J57" s="147">
        <f t="shared" si="11"/>
        <v>70.83333333333333</v>
      </c>
      <c r="K57" s="193"/>
      <c r="L57" s="466">
        <f t="shared" si="2"/>
        <v>0</v>
      </c>
      <c r="M57" s="193"/>
      <c r="N57" s="63">
        <f t="shared" si="3"/>
        <v>0</v>
      </c>
      <c r="O57" s="193">
        <v>20</v>
      </c>
      <c r="P57" s="325">
        <f t="shared" si="4"/>
        <v>100</v>
      </c>
      <c r="Q57" s="315">
        <v>0.783</v>
      </c>
      <c r="R57" s="399">
        <v>0.683</v>
      </c>
      <c r="S57" s="350">
        <f t="shared" si="13"/>
        <v>87.22860791826311</v>
      </c>
      <c r="T57" s="397"/>
      <c r="U57" s="400"/>
      <c r="V57" s="401"/>
      <c r="Y57" s="56">
        <v>63</v>
      </c>
      <c r="AB57" s="56"/>
    </row>
    <row r="58" spans="1:28" s="73" customFormat="1" ht="21.75" customHeight="1" thickBot="1">
      <c r="A58" s="311" t="s">
        <v>96</v>
      </c>
      <c r="B58" s="250">
        <v>1</v>
      </c>
      <c r="C58" s="250">
        <v>6</v>
      </c>
      <c r="D58" s="423"/>
      <c r="E58" s="320">
        <f t="shared" si="15"/>
        <v>0</v>
      </c>
      <c r="F58" s="425">
        <v>5</v>
      </c>
      <c r="G58" s="426">
        <v>2</v>
      </c>
      <c r="H58" s="314">
        <f t="shared" si="16"/>
        <v>87.5</v>
      </c>
      <c r="I58" s="180">
        <v>5</v>
      </c>
      <c r="J58" s="147">
        <f t="shared" si="11"/>
        <v>71.42857142857143</v>
      </c>
      <c r="K58" s="180"/>
      <c r="L58" s="466">
        <f t="shared" si="2"/>
        <v>0</v>
      </c>
      <c r="M58" s="180"/>
      <c r="N58" s="63">
        <f t="shared" si="3"/>
        <v>0</v>
      </c>
      <c r="O58" s="180">
        <v>5</v>
      </c>
      <c r="P58" s="325">
        <f t="shared" si="4"/>
        <v>83.33333333333333</v>
      </c>
      <c r="Q58" s="428">
        <v>0.09</v>
      </c>
      <c r="R58" s="313">
        <v>0.09</v>
      </c>
      <c r="S58" s="350">
        <f t="shared" si="13"/>
        <v>100</v>
      </c>
      <c r="T58" s="311"/>
      <c r="U58" s="429"/>
      <c r="V58" s="405"/>
      <c r="Y58" s="250">
        <v>13</v>
      </c>
      <c r="AB58" s="56"/>
    </row>
    <row r="59" spans="1:25" ht="21.75" thickBot="1" thickTop="1">
      <c r="A59" s="435" t="s">
        <v>35</v>
      </c>
      <c r="B59" s="56">
        <v>203</v>
      </c>
      <c r="C59" s="56">
        <v>177</v>
      </c>
      <c r="D59" s="737">
        <f t="shared" si="9"/>
        <v>-26</v>
      </c>
      <c r="E59" s="736">
        <f t="shared" si="15"/>
        <v>-12.807881773399014</v>
      </c>
      <c r="F59" s="430">
        <v>173</v>
      </c>
      <c r="G59" s="734">
        <v>18</v>
      </c>
      <c r="H59" s="307">
        <f t="shared" si="16"/>
        <v>97.94871794871794</v>
      </c>
      <c r="I59" s="432">
        <v>123</v>
      </c>
      <c r="J59" s="272">
        <f t="shared" si="11"/>
        <v>64.3979057591623</v>
      </c>
      <c r="K59" s="432">
        <v>3</v>
      </c>
      <c r="L59" s="312">
        <f t="shared" si="2"/>
        <v>1.5706806282722514</v>
      </c>
      <c r="M59" s="432">
        <v>2</v>
      </c>
      <c r="N59" s="63">
        <f t="shared" si="3"/>
        <v>1.0471204188481675</v>
      </c>
      <c r="O59" s="432">
        <v>171</v>
      </c>
      <c r="P59" s="465">
        <f t="shared" si="4"/>
        <v>96.61016949152543</v>
      </c>
      <c r="Q59" s="433">
        <v>8.268</v>
      </c>
      <c r="R59" s="434">
        <v>7.868</v>
      </c>
      <c r="S59" s="467">
        <f t="shared" si="13"/>
        <v>95.16207063376875</v>
      </c>
      <c r="T59" s="435"/>
      <c r="U59" s="436"/>
      <c r="V59" s="437"/>
      <c r="Y59" s="56">
        <v>660</v>
      </c>
    </row>
    <row r="60" spans="1:25" ht="21" thickBot="1">
      <c r="A60" s="449" t="s">
        <v>91</v>
      </c>
      <c r="B60" s="175">
        <v>1</v>
      </c>
      <c r="C60" s="175">
        <v>4</v>
      </c>
      <c r="D60" s="450">
        <f t="shared" si="9"/>
        <v>3</v>
      </c>
      <c r="E60" s="451">
        <f t="shared" si="15"/>
        <v>300</v>
      </c>
      <c r="F60" s="334"/>
      <c r="G60" s="735">
        <v>1</v>
      </c>
      <c r="H60" s="307">
        <f t="shared" si="16"/>
        <v>20</v>
      </c>
      <c r="I60" s="337"/>
      <c r="J60" s="272">
        <f t="shared" si="11"/>
        <v>0</v>
      </c>
      <c r="K60" s="337"/>
      <c r="L60" s="312">
        <f t="shared" si="2"/>
        <v>0</v>
      </c>
      <c r="M60" s="337">
        <v>1</v>
      </c>
      <c r="N60" s="63">
        <f t="shared" si="3"/>
        <v>100</v>
      </c>
      <c r="O60" s="337"/>
      <c r="P60" s="465">
        <f t="shared" si="4"/>
        <v>0</v>
      </c>
      <c r="Q60" s="722">
        <v>1.015</v>
      </c>
      <c r="R60" s="723"/>
      <c r="S60" s="467">
        <f t="shared" si="13"/>
        <v>0</v>
      </c>
      <c r="T60" s="334"/>
      <c r="U60" s="453"/>
      <c r="V60" s="468"/>
      <c r="Y60" s="175">
        <v>105</v>
      </c>
    </row>
    <row r="61" spans="1:25" ht="21" thickBot="1">
      <c r="A61" s="251" t="s">
        <v>92</v>
      </c>
      <c r="B61" s="454">
        <v>17</v>
      </c>
      <c r="C61" s="454">
        <v>6</v>
      </c>
      <c r="D61" s="732">
        <f t="shared" si="9"/>
        <v>-11</v>
      </c>
      <c r="E61" s="108">
        <f t="shared" si="15"/>
        <v>-64.70588235294117</v>
      </c>
      <c r="F61" s="458">
        <v>1</v>
      </c>
      <c r="G61" s="727">
        <v>6</v>
      </c>
      <c r="H61" s="314">
        <f t="shared" si="16"/>
        <v>58.333333333333336</v>
      </c>
      <c r="I61" s="138">
        <v>4</v>
      </c>
      <c r="J61" s="147">
        <f t="shared" si="11"/>
        <v>57.142857142857146</v>
      </c>
      <c r="K61" s="416"/>
      <c r="L61" s="466">
        <f t="shared" si="2"/>
        <v>0</v>
      </c>
      <c r="M61" s="459">
        <v>3</v>
      </c>
      <c r="N61" s="63">
        <f t="shared" si="3"/>
        <v>42.857142857142854</v>
      </c>
      <c r="O61" s="462"/>
      <c r="P61" s="325">
        <f t="shared" si="4"/>
        <v>0</v>
      </c>
      <c r="Q61" s="724">
        <v>0.582</v>
      </c>
      <c r="R61" s="724"/>
      <c r="S61" s="350">
        <f t="shared" si="13"/>
        <v>0</v>
      </c>
      <c r="T61" s="420"/>
      <c r="U61" s="420"/>
      <c r="V61" s="420"/>
      <c r="Y61" s="522">
        <v>147</v>
      </c>
    </row>
    <row r="62" spans="1:25" ht="21" thickBot="1">
      <c r="A62" s="153" t="s">
        <v>93</v>
      </c>
      <c r="B62" s="564">
        <v>15</v>
      </c>
      <c r="C62" s="564">
        <v>24</v>
      </c>
      <c r="D62" s="730">
        <f t="shared" si="9"/>
        <v>9</v>
      </c>
      <c r="E62" s="179">
        <f t="shared" si="15"/>
        <v>60</v>
      </c>
      <c r="F62" s="408">
        <v>9</v>
      </c>
      <c r="G62" s="729">
        <v>11</v>
      </c>
      <c r="H62" s="314">
        <f t="shared" si="16"/>
        <v>57.14285714285714</v>
      </c>
      <c r="I62" s="728">
        <v>12</v>
      </c>
      <c r="J62" s="147">
        <f t="shared" si="11"/>
        <v>60</v>
      </c>
      <c r="K62" s="417"/>
      <c r="L62" s="466">
        <f t="shared" si="2"/>
        <v>0</v>
      </c>
      <c r="M62" s="459">
        <v>6</v>
      </c>
      <c r="N62" s="63">
        <f t="shared" si="3"/>
        <v>30</v>
      </c>
      <c r="O62" s="463"/>
      <c r="P62" s="325">
        <f t="shared" si="4"/>
        <v>0</v>
      </c>
      <c r="Q62" s="725">
        <v>11.545</v>
      </c>
      <c r="R62" s="725"/>
      <c r="S62" s="350">
        <f t="shared" si="13"/>
        <v>0</v>
      </c>
      <c r="T62" s="415"/>
      <c r="U62" s="415"/>
      <c r="V62" s="415"/>
      <c r="Y62" s="522">
        <v>24</v>
      </c>
    </row>
    <row r="63" spans="1:25" ht="21" thickBot="1">
      <c r="A63" s="55" t="s">
        <v>94</v>
      </c>
      <c r="B63" s="733">
        <v>236</v>
      </c>
      <c r="C63" s="731">
        <v>211</v>
      </c>
      <c r="D63" s="269">
        <f t="shared" si="9"/>
        <v>-25</v>
      </c>
      <c r="E63" s="270">
        <f t="shared" si="15"/>
        <v>-10.59322033898305</v>
      </c>
      <c r="F63" s="438">
        <v>183</v>
      </c>
      <c r="G63" s="735">
        <v>36</v>
      </c>
      <c r="H63" s="307">
        <f t="shared" si="16"/>
        <v>88.66396761133603</v>
      </c>
      <c r="I63" s="457">
        <v>139</v>
      </c>
      <c r="J63" s="272">
        <f t="shared" si="11"/>
        <v>63.470319634703195</v>
      </c>
      <c r="K63" s="432">
        <v>3</v>
      </c>
      <c r="L63" s="461">
        <f t="shared" si="2"/>
        <v>1.36986301369863</v>
      </c>
      <c r="M63" s="460">
        <v>12</v>
      </c>
      <c r="N63" s="63">
        <f t="shared" si="3"/>
        <v>5.47945205479452</v>
      </c>
      <c r="O63" s="464">
        <v>171</v>
      </c>
      <c r="P63" s="465">
        <f t="shared" si="4"/>
        <v>81.04265402843602</v>
      </c>
      <c r="Q63" s="726">
        <v>21.411</v>
      </c>
      <c r="R63" s="726">
        <v>7.868</v>
      </c>
      <c r="S63" s="467">
        <f t="shared" si="13"/>
        <v>36.74746625566298</v>
      </c>
      <c r="T63" s="421"/>
      <c r="U63" s="421"/>
      <c r="V63" s="421"/>
      <c r="Y63" s="522">
        <v>936</v>
      </c>
    </row>
    <row r="64" spans="1:19" ht="20.25">
      <c r="A64" s="196"/>
      <c r="B64" s="197"/>
      <c r="C64" s="198"/>
      <c r="D64" s="199"/>
      <c r="E64" s="200"/>
      <c r="F64" s="201"/>
      <c r="G64" s="200"/>
      <c r="H64" s="202"/>
      <c r="I64" s="203"/>
      <c r="J64" s="200"/>
      <c r="K64" s="204"/>
      <c r="L64" s="205"/>
      <c r="M64" s="273"/>
      <c r="N64" s="273"/>
      <c r="O64" s="205"/>
      <c r="P64" s="206"/>
      <c r="Q64" s="207"/>
      <c r="R64" s="207"/>
      <c r="S64" s="200"/>
    </row>
    <row r="65" spans="1:19" ht="22.5">
      <c r="A65" s="208" t="s">
        <v>97</v>
      </c>
      <c r="B65" s="205"/>
      <c r="C65" s="198"/>
      <c r="D65" s="210"/>
      <c r="E65" s="211"/>
      <c r="F65" s="201"/>
      <c r="G65" s="211"/>
      <c r="H65" s="212"/>
      <c r="I65" s="203"/>
      <c r="J65" s="211"/>
      <c r="K65" s="213"/>
      <c r="L65" s="205"/>
      <c r="M65" s="205"/>
      <c r="N65" s="205"/>
      <c r="O65" s="205"/>
      <c r="P65" s="214"/>
      <c r="Q65" s="215"/>
      <c r="R65" s="215"/>
      <c r="S65" s="211"/>
    </row>
    <row r="66" spans="1:19" ht="14.25">
      <c r="A66" s="196"/>
      <c r="B66" s="197"/>
      <c r="C66" s="198"/>
      <c r="D66" s="199"/>
      <c r="E66" s="200"/>
      <c r="F66" s="201"/>
      <c r="G66" s="200"/>
      <c r="H66" s="202"/>
      <c r="I66" s="203"/>
      <c r="J66" s="200"/>
      <c r="K66" s="204"/>
      <c r="L66" s="205"/>
      <c r="M66" s="205"/>
      <c r="N66" s="205"/>
      <c r="O66" s="205"/>
      <c r="P66" s="206"/>
      <c r="Q66" s="207"/>
      <c r="R66" s="207"/>
      <c r="S66" s="200"/>
    </row>
    <row r="67" spans="1:19" ht="14.25">
      <c r="A67" s="209"/>
      <c r="B67" s="205"/>
      <c r="C67" s="198"/>
      <c r="D67" s="210"/>
      <c r="E67" s="211"/>
      <c r="F67" s="201"/>
      <c r="G67" s="211"/>
      <c r="H67" s="212"/>
      <c r="I67" s="203"/>
      <c r="J67" s="211"/>
      <c r="K67" s="213"/>
      <c r="L67" s="205"/>
      <c r="M67" s="205"/>
      <c r="N67" s="205"/>
      <c r="O67" s="205"/>
      <c r="P67" s="214"/>
      <c r="Q67" s="215"/>
      <c r="R67" s="215"/>
      <c r="S67" s="211"/>
    </row>
    <row r="68" spans="1:19" ht="14.25">
      <c r="A68" s="209"/>
      <c r="B68" s="197"/>
      <c r="C68" s="198"/>
      <c r="D68" s="199"/>
      <c r="E68" s="200"/>
      <c r="F68" s="201"/>
      <c r="G68" s="200"/>
      <c r="H68" s="202"/>
      <c r="I68" s="203"/>
      <c r="J68" s="200"/>
      <c r="K68" s="204"/>
      <c r="L68" s="205"/>
      <c r="M68" s="205"/>
      <c r="N68" s="205"/>
      <c r="O68" s="205"/>
      <c r="P68" s="206"/>
      <c r="Q68" s="207"/>
      <c r="R68" s="207"/>
      <c r="S68" s="200"/>
    </row>
    <row r="69" spans="1:19" ht="15">
      <c r="A69" s="216"/>
      <c r="B69" s="198"/>
      <c r="C69" s="198"/>
      <c r="D69" s="217"/>
      <c r="E69" s="218"/>
      <c r="F69" s="219"/>
      <c r="G69" s="218"/>
      <c r="H69" s="212"/>
      <c r="I69" s="220"/>
      <c r="J69" s="218"/>
      <c r="K69" s="213"/>
      <c r="L69" s="198"/>
      <c r="M69" s="205"/>
      <c r="N69" s="205"/>
      <c r="O69" s="198"/>
      <c r="P69" s="221"/>
      <c r="Q69" s="222"/>
      <c r="R69" s="222"/>
      <c r="S69" s="218"/>
    </row>
    <row r="70" spans="7:16" ht="12.75">
      <c r="G70" s="200"/>
      <c r="H70" s="223"/>
      <c r="J70" s="224"/>
      <c r="K70" s="225"/>
      <c r="L70" s="226"/>
      <c r="M70" s="205"/>
      <c r="N70" s="205"/>
      <c r="O70" s="226"/>
      <c r="P70" s="225"/>
    </row>
    <row r="71" spans="2:16" ht="14.25">
      <c r="B71" s="228"/>
      <c r="G71" s="200"/>
      <c r="K71" s="226"/>
      <c r="M71" s="205"/>
      <c r="N71" s="205"/>
      <c r="P71" s="229"/>
    </row>
    <row r="72" spans="1:19" ht="14.25">
      <c r="A72" s="230"/>
      <c r="C72" s="230"/>
      <c r="D72" s="230"/>
      <c r="E72" s="231"/>
      <c r="F72" s="230"/>
      <c r="G72" s="230"/>
      <c r="H72" s="230"/>
      <c r="I72" s="230"/>
      <c r="J72" s="230"/>
      <c r="K72" s="230"/>
      <c r="L72" s="230"/>
      <c r="M72" s="198"/>
      <c r="N72" s="198"/>
      <c r="O72" s="230"/>
      <c r="P72" s="231"/>
      <c r="Q72" s="232"/>
      <c r="R72" s="232"/>
      <c r="S72" s="233"/>
    </row>
    <row r="73" spans="1:19" ht="12.75">
      <c r="A73" s="234"/>
      <c r="B73" s="230"/>
      <c r="C73" s="230"/>
      <c r="D73" s="230"/>
      <c r="E73" s="231"/>
      <c r="F73" s="230"/>
      <c r="G73" s="230"/>
      <c r="H73" s="230"/>
      <c r="I73" s="230"/>
      <c r="J73" s="230"/>
      <c r="K73" s="230"/>
      <c r="L73" s="230"/>
      <c r="M73" s="226"/>
      <c r="N73" s="226"/>
      <c r="O73" s="230"/>
      <c r="P73" s="230"/>
      <c r="Q73" s="232"/>
      <c r="R73" s="232"/>
      <c r="S73" s="230"/>
    </row>
    <row r="74" spans="1:19" ht="12.75">
      <c r="A74" s="230"/>
      <c r="B74" s="230"/>
      <c r="C74" s="230"/>
      <c r="D74" s="230"/>
      <c r="E74" s="231"/>
      <c r="F74" s="230"/>
      <c r="G74" s="230"/>
      <c r="H74" s="230"/>
      <c r="J74" s="230"/>
      <c r="K74" s="230"/>
      <c r="L74" s="230"/>
      <c r="O74" s="230"/>
      <c r="P74" s="230"/>
      <c r="Q74" s="232"/>
      <c r="R74" s="232"/>
      <c r="S74" s="230"/>
    </row>
    <row r="75" spans="1:19" ht="12.75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2"/>
      <c r="R75" s="232"/>
      <c r="S75" s="230"/>
    </row>
    <row r="76" spans="7:14" ht="12.75">
      <c r="G76" s="230"/>
      <c r="K76" s="226"/>
      <c r="M76" s="230"/>
      <c r="N76" s="230"/>
    </row>
    <row r="77" spans="7:14" ht="12.75">
      <c r="G77" s="230"/>
      <c r="K77" s="226"/>
      <c r="M77" s="230"/>
      <c r="N77" s="230"/>
    </row>
    <row r="78" spans="7:14" ht="12.75">
      <c r="G78" s="230"/>
      <c r="K78" s="226"/>
      <c r="M78" s="230"/>
      <c r="N78" s="230"/>
    </row>
    <row r="79" ht="12.75">
      <c r="K79" s="226"/>
    </row>
    <row r="80" ht="12.75">
      <c r="K80" s="226"/>
    </row>
    <row r="81" ht="12.75">
      <c r="K81" s="226"/>
    </row>
    <row r="82" ht="12.75">
      <c r="K82" s="226"/>
    </row>
    <row r="83" ht="12.75">
      <c r="K83" s="226"/>
    </row>
    <row r="84" ht="12.75">
      <c r="K84" s="226"/>
    </row>
    <row r="85" ht="12.75">
      <c r="K85" s="226"/>
    </row>
    <row r="86" ht="12.75">
      <c r="K86" s="226"/>
    </row>
    <row r="87" ht="12.75">
      <c r="K87" s="226"/>
    </row>
    <row r="88" ht="12.75">
      <c r="K88" s="226"/>
    </row>
    <row r="89" ht="12.75">
      <c r="K89" s="226"/>
    </row>
    <row r="90" ht="12.75">
      <c r="K90" s="226"/>
    </row>
    <row r="91" ht="12.75">
      <c r="K91" s="226"/>
    </row>
    <row r="92" ht="12.75">
      <c r="K92" s="226"/>
    </row>
    <row r="93" ht="12.75">
      <c r="K93" s="226"/>
    </row>
    <row r="94" ht="12.75">
      <c r="K94" s="226"/>
    </row>
    <row r="95" ht="12.75">
      <c r="K95" s="226"/>
    </row>
    <row r="96" ht="12.75">
      <c r="K96" s="226"/>
    </row>
    <row r="97" ht="12.75">
      <c r="K97" s="226"/>
    </row>
    <row r="98" ht="12.75">
      <c r="K98" s="226"/>
    </row>
    <row r="99" ht="12.75">
      <c r="K99" s="226"/>
    </row>
    <row r="106" spans="20:22" ht="12.75">
      <c r="T106" s="235"/>
      <c r="U106" s="235"/>
      <c r="V106" s="235"/>
    </row>
  </sheetData>
  <sheetProtection/>
  <printOptions/>
  <pageMargins left="0.2" right="0.2" top="0.68" bottom="1" header="0.5" footer="0.5"/>
  <pageSetup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74"/>
  <sheetViews>
    <sheetView tabSelected="1" zoomScale="39" zoomScaleNormal="39" zoomScalePageLayoutView="0" workbookViewId="0" topLeftCell="A1">
      <pane xSplit="1" ySplit="18" topLeftCell="B19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H56" sqref="H56"/>
    </sheetView>
  </sheetViews>
  <sheetFormatPr defaultColWidth="9.25390625" defaultRowHeight="12.75"/>
  <cols>
    <col min="1" max="1" width="36.125" style="0" customWidth="1"/>
    <col min="2" max="2" width="22.25390625" style="240" customWidth="1"/>
    <col min="3" max="3" width="21.75390625" style="0" customWidth="1"/>
    <col min="4" max="4" width="18.875" style="0" customWidth="1"/>
    <col min="5" max="5" width="17.875" style="227" customWidth="1"/>
    <col min="6" max="6" width="15.125" style="227" customWidth="1"/>
    <col min="7" max="7" width="14.75390625" style="227" customWidth="1"/>
    <col min="8" max="8" width="13.75390625" style="227" customWidth="1"/>
    <col min="9" max="9" width="24.25390625" style="0" customWidth="1"/>
    <col min="10" max="10" width="21.375" style="0" customWidth="1"/>
    <col min="11" max="11" width="16.875" style="0" customWidth="1"/>
    <col min="12" max="12" width="15.375" style="0" customWidth="1"/>
    <col min="13" max="13" width="19.00390625" style="0" customWidth="1"/>
    <col min="14" max="14" width="18.75390625" style="0" customWidth="1"/>
    <col min="15" max="17" width="21.125" style="0" customWidth="1"/>
    <col min="18" max="18" width="15.125" style="0" customWidth="1"/>
    <col min="19" max="19" width="22.00390625" style="0" customWidth="1"/>
    <col min="20" max="20" width="19.375" style="0" customWidth="1"/>
    <col min="21" max="21" width="21.25390625" style="0" customWidth="1"/>
    <col min="22" max="22" width="22.125" style="0" customWidth="1"/>
    <col min="23" max="24" width="20.625" style="0" customWidth="1"/>
    <col min="25" max="26" width="22.75390625" style="241" customWidth="1"/>
    <col min="27" max="27" width="22.25390625" style="242" customWidth="1"/>
    <col min="28" max="28" width="19.875" style="235" customWidth="1"/>
    <col min="29" max="16384" width="9.25390625" style="235" customWidth="1"/>
  </cols>
  <sheetData>
    <row r="1" spans="1:27" ht="34.5">
      <c r="A1" s="794" t="s">
        <v>181</v>
      </c>
      <c r="B1" s="795"/>
      <c r="C1" s="796"/>
      <c r="D1" s="796"/>
      <c r="E1" s="797"/>
      <c r="F1" s="797"/>
      <c r="Y1"/>
      <c r="Z1"/>
      <c r="AA1"/>
    </row>
    <row r="2" spans="1:27" ht="34.5">
      <c r="A2" s="794" t="s">
        <v>184</v>
      </c>
      <c r="B2" s="795"/>
      <c r="C2" s="796"/>
      <c r="D2" s="796"/>
      <c r="E2" s="797"/>
      <c r="F2" s="797"/>
      <c r="G2" s="767"/>
      <c r="H2" s="767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766"/>
    </row>
    <row r="3" spans="1:27" ht="23.25">
      <c r="A3" s="768"/>
      <c r="B3" s="765"/>
      <c r="C3" s="766"/>
      <c r="D3" s="769"/>
      <c r="E3" s="767"/>
      <c r="F3" s="767"/>
      <c r="G3" s="767"/>
      <c r="H3" s="767"/>
      <c r="I3" s="766"/>
      <c r="J3" s="770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</row>
    <row r="4" spans="1:27" ht="16.5" customHeight="1">
      <c r="A4" s="766"/>
      <c r="B4" s="765"/>
      <c r="C4" s="771"/>
      <c r="D4" s="766"/>
      <c r="E4" s="767"/>
      <c r="F4" s="767"/>
      <c r="G4" s="772"/>
      <c r="H4" s="772"/>
      <c r="I4" s="766"/>
      <c r="J4" s="766"/>
      <c r="K4" s="766"/>
      <c r="L4" s="766"/>
      <c r="M4" s="766"/>
      <c r="N4" s="766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</row>
    <row r="5" spans="1:28" ht="72" customHeight="1">
      <c r="A5" s="779"/>
      <c r="B5" s="873" t="s">
        <v>168</v>
      </c>
      <c r="C5" s="777" t="s">
        <v>173</v>
      </c>
      <c r="D5" s="777" t="s">
        <v>174</v>
      </c>
      <c r="E5" s="777" t="s">
        <v>175</v>
      </c>
      <c r="F5" s="777" t="s">
        <v>176</v>
      </c>
      <c r="G5" s="777" t="s">
        <v>177</v>
      </c>
      <c r="H5" s="780" t="s">
        <v>178</v>
      </c>
      <c r="I5" s="777" t="s">
        <v>183</v>
      </c>
      <c r="J5" s="777" t="s">
        <v>113</v>
      </c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802"/>
      <c r="Y5" s="777"/>
      <c r="Z5" s="777"/>
      <c r="AA5" s="803"/>
      <c r="AB5" s="874"/>
    </row>
    <row r="6" spans="1:28" ht="58.5" customHeight="1">
      <c r="A6" s="774" t="s">
        <v>72</v>
      </c>
      <c r="B6" s="873"/>
      <c r="C6" s="777"/>
      <c r="D6" s="777"/>
      <c r="E6" s="777"/>
      <c r="F6" s="777"/>
      <c r="G6" s="777" t="s">
        <v>185</v>
      </c>
      <c r="H6" s="777" t="s">
        <v>34</v>
      </c>
      <c r="I6" s="777"/>
      <c r="J6" s="777" t="s">
        <v>73</v>
      </c>
      <c r="K6" s="777"/>
      <c r="L6" s="777" t="s">
        <v>74</v>
      </c>
      <c r="M6" s="777"/>
      <c r="N6" s="777" t="s">
        <v>75</v>
      </c>
      <c r="O6" s="777"/>
      <c r="P6" s="777" t="s">
        <v>166</v>
      </c>
      <c r="Q6" s="777"/>
      <c r="R6" s="777" t="s">
        <v>76</v>
      </c>
      <c r="S6" s="777"/>
      <c r="T6" s="777" t="s">
        <v>77</v>
      </c>
      <c r="U6" s="777"/>
      <c r="V6" s="777" t="s">
        <v>84</v>
      </c>
      <c r="W6" s="777"/>
      <c r="X6" s="802" t="s">
        <v>121</v>
      </c>
      <c r="Y6" s="777" t="s">
        <v>78</v>
      </c>
      <c r="Z6" s="777" t="s">
        <v>85</v>
      </c>
      <c r="AA6" s="803" t="s">
        <v>180</v>
      </c>
      <c r="AB6" s="804" t="s">
        <v>172</v>
      </c>
    </row>
    <row r="7" spans="1:28" ht="24" customHeight="1">
      <c r="A7" s="779"/>
      <c r="B7" s="873"/>
      <c r="C7" s="777"/>
      <c r="D7" s="777"/>
      <c r="E7" s="777"/>
      <c r="F7" s="777"/>
      <c r="G7" s="777"/>
      <c r="H7" s="777"/>
      <c r="I7" s="777"/>
      <c r="J7" s="777" t="s">
        <v>79</v>
      </c>
      <c r="K7" s="777" t="s">
        <v>182</v>
      </c>
      <c r="L7" s="777" t="s">
        <v>79</v>
      </c>
      <c r="M7" s="777" t="s">
        <v>182</v>
      </c>
      <c r="N7" s="777" t="s">
        <v>80</v>
      </c>
      <c r="O7" s="777" t="s">
        <v>182</v>
      </c>
      <c r="P7" s="777" t="s">
        <v>167</v>
      </c>
      <c r="Q7" s="777" t="s">
        <v>182</v>
      </c>
      <c r="R7" s="777" t="s">
        <v>81</v>
      </c>
      <c r="S7" s="777" t="s">
        <v>182</v>
      </c>
      <c r="T7" s="777" t="s">
        <v>167</v>
      </c>
      <c r="U7" s="777" t="s">
        <v>179</v>
      </c>
      <c r="V7" s="777" t="s">
        <v>167</v>
      </c>
      <c r="W7" s="777" t="s">
        <v>179</v>
      </c>
      <c r="X7" s="802" t="s">
        <v>182</v>
      </c>
      <c r="Y7" s="777" t="s">
        <v>182</v>
      </c>
      <c r="Z7" s="777" t="s">
        <v>182</v>
      </c>
      <c r="AA7" s="803" t="s">
        <v>179</v>
      </c>
      <c r="AB7" s="872" t="s">
        <v>179</v>
      </c>
    </row>
    <row r="8" spans="1:40" s="778" customFormat="1" ht="51" customHeight="1" thickBot="1">
      <c r="A8" s="781" t="s">
        <v>169</v>
      </c>
      <c r="B8" s="782">
        <f>B9+B10</f>
        <v>2509</v>
      </c>
      <c r="C8" s="783">
        <f>C9+C10</f>
        <v>3459360</v>
      </c>
      <c r="D8" s="783">
        <f>D9+D10</f>
        <v>1519625</v>
      </c>
      <c r="E8" s="784">
        <f aca="true" t="shared" si="0" ref="E8:E15">D8*100/C8</f>
        <v>43.92792308403867</v>
      </c>
      <c r="F8" s="782">
        <f>F9+F10</f>
        <v>249</v>
      </c>
      <c r="G8" s="784">
        <f>B8/F8</f>
        <v>10.076305220883533</v>
      </c>
      <c r="H8" s="784">
        <f>G8/6</f>
        <v>1.6793842034805888</v>
      </c>
      <c r="I8" s="783">
        <f aca="true" t="shared" si="1" ref="I8:AB8">I9+I10</f>
        <v>16552412</v>
      </c>
      <c r="J8" s="783">
        <f t="shared" si="1"/>
        <v>9534</v>
      </c>
      <c r="K8" s="783">
        <f t="shared" si="1"/>
        <v>296491</v>
      </c>
      <c r="L8" s="783">
        <f t="shared" si="1"/>
        <v>53188</v>
      </c>
      <c r="M8" s="783">
        <f t="shared" si="1"/>
        <v>3287595</v>
      </c>
      <c r="N8" s="807">
        <f t="shared" si="1"/>
        <v>15590</v>
      </c>
      <c r="O8" s="783">
        <f t="shared" si="1"/>
        <v>1194931</v>
      </c>
      <c r="P8" s="782">
        <f t="shared" si="1"/>
        <v>16688</v>
      </c>
      <c r="Q8" s="782">
        <f t="shared" si="1"/>
        <v>638422</v>
      </c>
      <c r="R8" s="783">
        <f t="shared" si="1"/>
        <v>249444</v>
      </c>
      <c r="S8" s="783">
        <f t="shared" si="1"/>
        <v>1921229</v>
      </c>
      <c r="T8" s="783">
        <f t="shared" si="1"/>
        <v>48205</v>
      </c>
      <c r="U8" s="782">
        <f t="shared" si="1"/>
        <v>660457</v>
      </c>
      <c r="V8" s="782">
        <f t="shared" si="1"/>
        <v>235</v>
      </c>
      <c r="W8" s="782">
        <f t="shared" si="1"/>
        <v>3044</v>
      </c>
      <c r="X8" s="807">
        <f t="shared" si="1"/>
        <v>3710777</v>
      </c>
      <c r="Y8" s="782">
        <f t="shared" si="1"/>
        <v>593702</v>
      </c>
      <c r="Z8" s="782">
        <f t="shared" si="1"/>
        <v>4245764</v>
      </c>
      <c r="AA8" s="782">
        <f t="shared" si="1"/>
        <v>372961</v>
      </c>
      <c r="AB8" s="782">
        <f t="shared" si="1"/>
        <v>1899528</v>
      </c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</row>
    <row r="9" spans="1:28" s="764" customFormat="1" ht="48.75" customHeight="1" thickBot="1">
      <c r="A9" s="785" t="s">
        <v>120</v>
      </c>
      <c r="B9" s="820">
        <v>54</v>
      </c>
      <c r="C9" s="787">
        <v>92700</v>
      </c>
      <c r="D9" s="786">
        <v>18450</v>
      </c>
      <c r="E9" s="790">
        <f t="shared" si="0"/>
        <v>19.902912621359224</v>
      </c>
      <c r="F9" s="786">
        <v>35</v>
      </c>
      <c r="G9" s="790">
        <f>B9/F9</f>
        <v>1.542857142857143</v>
      </c>
      <c r="H9" s="790">
        <f>G9/6</f>
        <v>0.2571428571428572</v>
      </c>
      <c r="I9" s="805">
        <f>K9+M9+O9+Q9+S9+U9+W9+X9+Y9+Z9</f>
        <v>2549000</v>
      </c>
      <c r="J9" s="788"/>
      <c r="K9" s="788"/>
      <c r="L9" s="788"/>
      <c r="M9" s="788"/>
      <c r="N9" s="786"/>
      <c r="O9" s="788"/>
      <c r="P9" s="786"/>
      <c r="Q9" s="786"/>
      <c r="R9" s="788"/>
      <c r="S9" s="788"/>
      <c r="T9" s="788"/>
      <c r="U9" s="786"/>
      <c r="V9" s="816"/>
      <c r="W9" s="816"/>
      <c r="X9" s="832">
        <v>2549000</v>
      </c>
      <c r="Y9" s="786"/>
      <c r="Z9" s="786"/>
      <c r="AA9" s="810"/>
      <c r="AB9" s="815"/>
    </row>
    <row r="10" spans="1:40" s="778" customFormat="1" ht="54" customHeight="1" thickBot="1">
      <c r="A10" s="789" t="s">
        <v>122</v>
      </c>
      <c r="B10" s="782">
        <f>B11+B12+B13+B14+B15+B16+B17+B18+B19+B20+B21+B22+B23+B24+B25+B26+B27+B28+B29+B30+B31+B32+B33+B34+B35+B36+B37+B38+B39+B40+B41+B42+B43+B44+B45+B46+B47+B48+B49+B50+B51+B52+B53+B54+B55+B56</f>
        <v>2455</v>
      </c>
      <c r="C10" s="782">
        <f>C11+C12+C13+C14+C15+C16+C17+C18+C19+C20+C21+C22+C23+C24+C25+C26+C27+C28+C29+C30+C31+C32+C33+C34+C35+C36+C37+C38+C39+C40+C41+C42+C43+C44+C45+C46+C47+C48+C49+C50+C51+C52+C53+C54+C55+C56</f>
        <v>3366660</v>
      </c>
      <c r="D10" s="782">
        <f>D11+D12+D13+D14+D15+D16+D17+D18+D19+D20+D21+D22+D23+D24+D25+D26+D27+D28+D29+D30+D31+D32+D33+D34+D35+D36+D37+D38+D39+D40+D41+D42+D43+D44+D45+D46+D47+D48+D49+D50+D51+D52+D53+D54+D55+D56</f>
        <v>1501175</v>
      </c>
      <c r="E10" s="784">
        <f t="shared" si="0"/>
        <v>44.58944473157373</v>
      </c>
      <c r="F10" s="782">
        <f>F11+F12+F13+F14+F15+F16+F17+F18+F19+F20+F21+F22+F23+F24+F25+F26+F27+F28+F29+F30+F31+F32+F33+F34+F35+F36+F37+F38+F39+F40+F41+F42+F43+F44+F45+F46+F47+F48+F49+F50+F51+F52+F53+F54+F55+F56</f>
        <v>214</v>
      </c>
      <c r="G10" s="784">
        <f>B10/F10</f>
        <v>11.47196261682243</v>
      </c>
      <c r="H10" s="784">
        <f>G10/6</f>
        <v>1.9119937694704048</v>
      </c>
      <c r="I10" s="782">
        <f aca="true" t="shared" si="2" ref="I10:AB10">I11+I12+I13+I14+I15+I16+I17+I18+I19+I20+I21+I22+I23+I24+I25+I26+I27+I28+I29+I30+I31+I32+I33+I34+I35+I36+I37+I38+I39+I40+I41+I42+I43+I44+I45+I46+I47+I48+I49+I50+I51+I52+I53+I54+I55+I56</f>
        <v>14003412</v>
      </c>
      <c r="J10" s="782">
        <f t="shared" si="2"/>
        <v>9534</v>
      </c>
      <c r="K10" s="782">
        <f t="shared" si="2"/>
        <v>296491</v>
      </c>
      <c r="L10" s="782">
        <f t="shared" si="2"/>
        <v>53188</v>
      </c>
      <c r="M10" s="782">
        <f t="shared" si="2"/>
        <v>3287595</v>
      </c>
      <c r="N10" s="807">
        <f t="shared" si="2"/>
        <v>15590</v>
      </c>
      <c r="O10" s="782">
        <f t="shared" si="2"/>
        <v>1194931</v>
      </c>
      <c r="P10" s="782">
        <f t="shared" si="2"/>
        <v>16688</v>
      </c>
      <c r="Q10" s="782">
        <f t="shared" si="2"/>
        <v>638422</v>
      </c>
      <c r="R10" s="782">
        <f t="shared" si="2"/>
        <v>249444</v>
      </c>
      <c r="S10" s="782">
        <f t="shared" si="2"/>
        <v>1921229</v>
      </c>
      <c r="T10" s="782">
        <f t="shared" si="2"/>
        <v>48205</v>
      </c>
      <c r="U10" s="782">
        <f t="shared" si="2"/>
        <v>660457</v>
      </c>
      <c r="V10" s="782">
        <f t="shared" si="2"/>
        <v>235</v>
      </c>
      <c r="W10" s="782">
        <f t="shared" si="2"/>
        <v>3044</v>
      </c>
      <c r="X10" s="807">
        <f t="shared" si="2"/>
        <v>1161777</v>
      </c>
      <c r="Y10" s="782">
        <f t="shared" si="2"/>
        <v>593702</v>
      </c>
      <c r="Z10" s="782">
        <f t="shared" si="2"/>
        <v>4245764</v>
      </c>
      <c r="AA10" s="782">
        <f t="shared" si="2"/>
        <v>372961</v>
      </c>
      <c r="AB10" s="782">
        <f t="shared" si="2"/>
        <v>1899528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</row>
    <row r="11" spans="1:28" s="829" customFormat="1" ht="54" customHeight="1" thickBot="1">
      <c r="A11" s="870" t="s">
        <v>170</v>
      </c>
      <c r="B11" s="820">
        <v>21</v>
      </c>
      <c r="C11" s="851">
        <v>11000</v>
      </c>
      <c r="D11" s="851">
        <v>5500</v>
      </c>
      <c r="E11" s="852">
        <f t="shared" si="0"/>
        <v>50</v>
      </c>
      <c r="F11" s="853">
        <v>8</v>
      </c>
      <c r="G11" s="854">
        <f aca="true" t="shared" si="3" ref="G11:G27">B11/F11</f>
        <v>2.625</v>
      </c>
      <c r="H11" s="790">
        <f aca="true" t="shared" si="4" ref="H11:H48">G11/6</f>
        <v>0.4375</v>
      </c>
      <c r="I11" s="855">
        <f>K11+M11+O11+Q11+S11+U11+W11+X11+Y11+Z11</f>
        <v>1185240</v>
      </c>
      <c r="J11" s="843"/>
      <c r="K11" s="843"/>
      <c r="L11" s="843">
        <v>280</v>
      </c>
      <c r="M11" s="843">
        <v>8680</v>
      </c>
      <c r="N11" s="843">
        <v>689</v>
      </c>
      <c r="O11" s="843">
        <v>27560</v>
      </c>
      <c r="P11" s="843"/>
      <c r="Q11" s="843"/>
      <c r="R11" s="843">
        <v>75000</v>
      </c>
      <c r="S11" s="843">
        <v>750000</v>
      </c>
      <c r="T11" s="843"/>
      <c r="U11" s="843"/>
      <c r="V11" s="843"/>
      <c r="W11" s="843"/>
      <c r="X11" s="832">
        <v>55000</v>
      </c>
      <c r="Y11" s="843">
        <v>90000</v>
      </c>
      <c r="Z11" s="843">
        <v>254000</v>
      </c>
      <c r="AA11" s="810"/>
      <c r="AB11" s="845"/>
    </row>
    <row r="12" spans="1:28" s="829" customFormat="1" ht="54" customHeight="1" thickBot="1">
      <c r="A12" s="871" t="s">
        <v>171</v>
      </c>
      <c r="B12" s="821">
        <v>32</v>
      </c>
      <c r="C12" s="856">
        <v>82300</v>
      </c>
      <c r="D12" s="856">
        <v>7500</v>
      </c>
      <c r="E12" s="852">
        <f t="shared" si="0"/>
        <v>9.113001215066829</v>
      </c>
      <c r="F12" s="857">
        <v>6</v>
      </c>
      <c r="G12" s="852">
        <f t="shared" si="3"/>
        <v>5.333333333333333</v>
      </c>
      <c r="H12" s="790">
        <f t="shared" si="4"/>
        <v>0.8888888888888888</v>
      </c>
      <c r="I12" s="855">
        <f aca="true" t="shared" si="5" ref="I12:I23">K12+M12+O12+Q12+S12+U12+W12+X12+Y12+Z12</f>
        <v>22200</v>
      </c>
      <c r="J12" s="844"/>
      <c r="K12" s="844"/>
      <c r="L12" s="844">
        <v>55</v>
      </c>
      <c r="M12" s="844">
        <v>2200</v>
      </c>
      <c r="N12" s="844"/>
      <c r="O12" s="844"/>
      <c r="P12" s="844"/>
      <c r="Q12" s="844"/>
      <c r="R12" s="844">
        <v>2500</v>
      </c>
      <c r="S12" s="844">
        <v>20000</v>
      </c>
      <c r="T12" s="844"/>
      <c r="U12" s="844"/>
      <c r="V12" s="844"/>
      <c r="W12" s="844"/>
      <c r="X12" s="831"/>
      <c r="Y12" s="844"/>
      <c r="Z12" s="844"/>
      <c r="AA12" s="842"/>
      <c r="AB12" s="846"/>
    </row>
    <row r="13" spans="1:28" s="829" customFormat="1" ht="53.25" customHeight="1" thickBot="1">
      <c r="A13" s="870" t="s">
        <v>123</v>
      </c>
      <c r="B13" s="820">
        <v>156</v>
      </c>
      <c r="C13" s="858">
        <v>218250</v>
      </c>
      <c r="D13" s="858">
        <v>109125</v>
      </c>
      <c r="E13" s="852">
        <f t="shared" si="0"/>
        <v>50</v>
      </c>
      <c r="F13" s="859">
        <v>14</v>
      </c>
      <c r="G13" s="854">
        <f t="shared" si="3"/>
        <v>11.142857142857142</v>
      </c>
      <c r="H13" s="790">
        <f t="shared" si="4"/>
        <v>1.857142857142857</v>
      </c>
      <c r="I13" s="855">
        <f t="shared" si="5"/>
        <v>507960</v>
      </c>
      <c r="J13" s="843">
        <v>2000</v>
      </c>
      <c r="K13" s="843">
        <v>110000</v>
      </c>
      <c r="L13" s="843">
        <v>4771</v>
      </c>
      <c r="M13" s="859">
        <v>108550</v>
      </c>
      <c r="N13" s="843">
        <v>3330</v>
      </c>
      <c r="O13" s="859">
        <v>33700</v>
      </c>
      <c r="P13" s="860"/>
      <c r="Q13" s="860"/>
      <c r="R13" s="843"/>
      <c r="S13" s="860"/>
      <c r="T13" s="843"/>
      <c r="U13" s="860"/>
      <c r="V13" s="843"/>
      <c r="W13" s="860"/>
      <c r="X13" s="832">
        <v>1950</v>
      </c>
      <c r="Y13" s="859">
        <v>49580</v>
      </c>
      <c r="Z13" s="859">
        <v>204180</v>
      </c>
      <c r="AA13" s="810"/>
      <c r="AB13" s="845"/>
    </row>
    <row r="14" spans="1:28" s="829" customFormat="1" ht="39" customHeight="1" thickBot="1">
      <c r="A14" s="825" t="s">
        <v>124</v>
      </c>
      <c r="B14" s="819">
        <v>109</v>
      </c>
      <c r="C14" s="861">
        <v>218000</v>
      </c>
      <c r="D14" s="861">
        <v>109000</v>
      </c>
      <c r="E14" s="852">
        <f t="shared" si="0"/>
        <v>50</v>
      </c>
      <c r="F14" s="798">
        <v>8</v>
      </c>
      <c r="G14" s="799">
        <f t="shared" si="3"/>
        <v>13.625</v>
      </c>
      <c r="H14" s="790">
        <f t="shared" si="4"/>
        <v>2.2708333333333335</v>
      </c>
      <c r="I14" s="855">
        <f t="shared" si="5"/>
        <v>77000</v>
      </c>
      <c r="J14" s="798">
        <v>1000</v>
      </c>
      <c r="K14" s="818">
        <v>14000</v>
      </c>
      <c r="L14" s="798"/>
      <c r="M14" s="798"/>
      <c r="N14" s="798">
        <v>400</v>
      </c>
      <c r="O14" s="798">
        <v>25000</v>
      </c>
      <c r="P14" s="809"/>
      <c r="Q14" s="809"/>
      <c r="R14" s="798"/>
      <c r="S14" s="809"/>
      <c r="T14" s="809"/>
      <c r="U14" s="809"/>
      <c r="V14" s="809"/>
      <c r="W14" s="809"/>
      <c r="X14" s="827">
        <v>38000</v>
      </c>
      <c r="Y14" s="809"/>
      <c r="Z14" s="818"/>
      <c r="AA14" s="811"/>
      <c r="AB14" s="847"/>
    </row>
    <row r="15" spans="1:28" s="829" customFormat="1" ht="34.5" customHeight="1" thickBot="1">
      <c r="A15" s="825" t="s">
        <v>125</v>
      </c>
      <c r="B15" s="819">
        <v>55</v>
      </c>
      <c r="C15" s="825">
        <v>249000</v>
      </c>
      <c r="D15" s="825">
        <v>123750</v>
      </c>
      <c r="E15" s="852">
        <f t="shared" si="0"/>
        <v>49.69879518072289</v>
      </c>
      <c r="F15" s="798">
        <v>8</v>
      </c>
      <c r="G15" s="799">
        <f t="shared" si="3"/>
        <v>6.875</v>
      </c>
      <c r="H15" s="790">
        <f t="shared" si="4"/>
        <v>1.1458333333333333</v>
      </c>
      <c r="I15" s="855">
        <f t="shared" si="5"/>
        <v>600000</v>
      </c>
      <c r="J15" s="798"/>
      <c r="K15" s="809"/>
      <c r="L15" s="798"/>
      <c r="M15" s="798"/>
      <c r="N15" s="798"/>
      <c r="O15" s="809"/>
      <c r="P15" s="809"/>
      <c r="Q15" s="809"/>
      <c r="R15" s="798"/>
      <c r="S15" s="809"/>
      <c r="T15" s="818">
        <v>17500</v>
      </c>
      <c r="U15" s="818">
        <v>600000</v>
      </c>
      <c r="V15" s="818"/>
      <c r="W15" s="809"/>
      <c r="X15" s="826"/>
      <c r="Y15" s="809"/>
      <c r="Z15" s="818"/>
      <c r="AA15" s="811"/>
      <c r="AB15" s="847"/>
    </row>
    <row r="16" spans="1:28" s="829" customFormat="1" ht="37.5" customHeight="1" thickBot="1">
      <c r="A16" s="825" t="s">
        <v>126</v>
      </c>
      <c r="B16" s="819">
        <v>33</v>
      </c>
      <c r="C16" s="825">
        <v>41000</v>
      </c>
      <c r="D16" s="825">
        <v>20500</v>
      </c>
      <c r="E16" s="852">
        <f aca="true" t="shared" si="6" ref="E16:E23">D16*100/C16</f>
        <v>50</v>
      </c>
      <c r="F16" s="798">
        <v>8</v>
      </c>
      <c r="G16" s="799">
        <f t="shared" si="3"/>
        <v>4.125</v>
      </c>
      <c r="H16" s="790">
        <f t="shared" si="4"/>
        <v>0.6875</v>
      </c>
      <c r="I16" s="855">
        <f t="shared" si="5"/>
        <v>910080</v>
      </c>
      <c r="J16" s="798"/>
      <c r="K16" s="809"/>
      <c r="L16" s="798">
        <v>3460</v>
      </c>
      <c r="M16" s="818">
        <v>69200</v>
      </c>
      <c r="N16" s="798">
        <v>4174</v>
      </c>
      <c r="O16" s="798">
        <v>547500</v>
      </c>
      <c r="P16" s="809"/>
      <c r="Q16" s="809"/>
      <c r="R16" s="798"/>
      <c r="S16" s="862"/>
      <c r="T16" s="798"/>
      <c r="U16" s="798"/>
      <c r="V16" s="818"/>
      <c r="W16" s="809"/>
      <c r="X16" s="826">
        <v>272000</v>
      </c>
      <c r="Y16" s="818">
        <v>1450</v>
      </c>
      <c r="Z16" s="818">
        <v>19930</v>
      </c>
      <c r="AA16" s="811"/>
      <c r="AB16" s="847"/>
    </row>
    <row r="17" spans="1:28" s="829" customFormat="1" ht="34.5" customHeight="1" thickBot="1">
      <c r="A17" s="825" t="s">
        <v>127</v>
      </c>
      <c r="B17" s="819">
        <v>100</v>
      </c>
      <c r="C17" s="825">
        <v>130000</v>
      </c>
      <c r="D17" s="825">
        <v>40500</v>
      </c>
      <c r="E17" s="852">
        <f t="shared" si="6"/>
        <v>31.153846153846153</v>
      </c>
      <c r="F17" s="798">
        <v>8</v>
      </c>
      <c r="G17" s="799">
        <f t="shared" si="3"/>
        <v>12.5</v>
      </c>
      <c r="H17" s="790">
        <f t="shared" si="4"/>
        <v>2.0833333333333335</v>
      </c>
      <c r="I17" s="855">
        <f t="shared" si="5"/>
        <v>245320</v>
      </c>
      <c r="J17" s="798"/>
      <c r="K17" s="798"/>
      <c r="L17" s="798">
        <v>1575</v>
      </c>
      <c r="M17" s="798">
        <v>35000</v>
      </c>
      <c r="N17" s="798"/>
      <c r="O17" s="798"/>
      <c r="P17" s="818"/>
      <c r="Q17" s="818"/>
      <c r="R17" s="798"/>
      <c r="S17" s="809"/>
      <c r="T17" s="809"/>
      <c r="U17" s="809"/>
      <c r="V17" s="818"/>
      <c r="W17" s="809"/>
      <c r="X17" s="826">
        <v>180000</v>
      </c>
      <c r="Y17" s="798">
        <v>6870</v>
      </c>
      <c r="Z17" s="798">
        <v>23450</v>
      </c>
      <c r="AA17" s="811"/>
      <c r="AB17" s="847"/>
    </row>
    <row r="18" spans="1:30" s="829" customFormat="1" ht="36" customHeight="1" thickBot="1">
      <c r="A18" s="863" t="s">
        <v>128</v>
      </c>
      <c r="B18" s="821">
        <v>71</v>
      </c>
      <c r="C18" s="863">
        <v>62500</v>
      </c>
      <c r="D18" s="863">
        <v>36250</v>
      </c>
      <c r="E18" s="852">
        <f t="shared" si="6"/>
        <v>58</v>
      </c>
      <c r="F18" s="844">
        <v>7</v>
      </c>
      <c r="G18" s="852">
        <f t="shared" si="3"/>
        <v>10.142857142857142</v>
      </c>
      <c r="H18" s="790">
        <f t="shared" si="4"/>
        <v>1.6904761904761905</v>
      </c>
      <c r="I18" s="855">
        <f t="shared" si="5"/>
        <v>132250</v>
      </c>
      <c r="J18" s="844"/>
      <c r="K18" s="844"/>
      <c r="L18" s="844">
        <v>720</v>
      </c>
      <c r="M18" s="844">
        <v>25200</v>
      </c>
      <c r="N18" s="864"/>
      <c r="O18" s="864"/>
      <c r="P18" s="864">
        <v>1540</v>
      </c>
      <c r="Q18" s="864">
        <v>48000</v>
      </c>
      <c r="R18" s="844"/>
      <c r="S18" s="865"/>
      <c r="T18" s="865"/>
      <c r="U18" s="865"/>
      <c r="V18" s="864"/>
      <c r="W18" s="865"/>
      <c r="X18" s="831">
        <v>50000</v>
      </c>
      <c r="Y18" s="844">
        <v>5500</v>
      </c>
      <c r="Z18" s="864">
        <v>3550</v>
      </c>
      <c r="AA18" s="812"/>
      <c r="AB18" s="848"/>
      <c r="AC18" s="833"/>
      <c r="AD18" s="833"/>
    </row>
    <row r="19" spans="1:28" s="829" customFormat="1" ht="36" customHeight="1" thickBot="1">
      <c r="A19" s="851" t="s">
        <v>129</v>
      </c>
      <c r="B19" s="820">
        <v>67</v>
      </c>
      <c r="C19" s="851">
        <v>112300</v>
      </c>
      <c r="D19" s="851">
        <v>56150</v>
      </c>
      <c r="E19" s="852">
        <f t="shared" si="6"/>
        <v>50</v>
      </c>
      <c r="F19" s="843">
        <v>5</v>
      </c>
      <c r="G19" s="854">
        <f t="shared" si="3"/>
        <v>13.4</v>
      </c>
      <c r="H19" s="790">
        <f t="shared" si="4"/>
        <v>2.2333333333333334</v>
      </c>
      <c r="I19" s="855">
        <f t="shared" si="5"/>
        <v>682274</v>
      </c>
      <c r="J19" s="843"/>
      <c r="K19" s="859"/>
      <c r="L19" s="843">
        <v>800</v>
      </c>
      <c r="M19" s="843">
        <v>72000</v>
      </c>
      <c r="N19" s="843">
        <v>250</v>
      </c>
      <c r="O19" s="843">
        <v>17200</v>
      </c>
      <c r="P19" s="843">
        <v>1200</v>
      </c>
      <c r="Q19" s="866">
        <v>49500</v>
      </c>
      <c r="R19" s="798">
        <v>6650</v>
      </c>
      <c r="S19" s="843">
        <v>35366</v>
      </c>
      <c r="T19" s="859">
        <v>5530</v>
      </c>
      <c r="U19" s="859">
        <v>10200</v>
      </c>
      <c r="V19" s="860"/>
      <c r="W19" s="860"/>
      <c r="X19" s="831">
        <v>65000</v>
      </c>
      <c r="Y19" s="844">
        <v>151800</v>
      </c>
      <c r="Z19" s="843">
        <v>281208</v>
      </c>
      <c r="AA19" s="810"/>
      <c r="AB19" s="845">
        <v>230200</v>
      </c>
    </row>
    <row r="20" spans="1:28" s="829" customFormat="1" ht="37.5" customHeight="1" thickBot="1">
      <c r="A20" s="825" t="s">
        <v>130</v>
      </c>
      <c r="B20" s="819">
        <v>24</v>
      </c>
      <c r="C20" s="825">
        <v>25500</v>
      </c>
      <c r="D20" s="825">
        <v>7000</v>
      </c>
      <c r="E20" s="852">
        <f t="shared" si="6"/>
        <v>27.45098039215686</v>
      </c>
      <c r="F20" s="798">
        <v>5</v>
      </c>
      <c r="G20" s="799">
        <f t="shared" si="3"/>
        <v>4.8</v>
      </c>
      <c r="H20" s="790">
        <f t="shared" si="4"/>
        <v>0.7999999999999999</v>
      </c>
      <c r="I20" s="855">
        <f t="shared" si="5"/>
        <v>65400</v>
      </c>
      <c r="J20" s="798">
        <v>50</v>
      </c>
      <c r="K20" s="818">
        <v>800</v>
      </c>
      <c r="L20" s="798">
        <v>707</v>
      </c>
      <c r="M20" s="843">
        <v>39600</v>
      </c>
      <c r="N20" s="798">
        <v>51</v>
      </c>
      <c r="O20" s="818">
        <v>5000</v>
      </c>
      <c r="P20" s="798"/>
      <c r="Q20" s="798"/>
      <c r="R20" s="798"/>
      <c r="S20" s="798"/>
      <c r="T20" s="818">
        <v>10000</v>
      </c>
      <c r="U20" s="818">
        <v>20000</v>
      </c>
      <c r="V20" s="809"/>
      <c r="W20" s="809"/>
      <c r="X20" s="827"/>
      <c r="Y20" s="809"/>
      <c r="Z20" s="809"/>
      <c r="AA20" s="814"/>
      <c r="AB20" s="849"/>
    </row>
    <row r="21" spans="1:28" s="829" customFormat="1" ht="33.75" customHeight="1" thickBot="1">
      <c r="A21" s="825" t="s">
        <v>131</v>
      </c>
      <c r="B21" s="819">
        <v>11</v>
      </c>
      <c r="C21" s="822">
        <v>8200</v>
      </c>
      <c r="D21" s="822">
        <v>4100</v>
      </c>
      <c r="E21" s="852">
        <f t="shared" si="6"/>
        <v>50</v>
      </c>
      <c r="F21" s="798">
        <v>4</v>
      </c>
      <c r="G21" s="799">
        <f t="shared" si="3"/>
        <v>2.75</v>
      </c>
      <c r="H21" s="790">
        <f t="shared" si="4"/>
        <v>0.4583333333333333</v>
      </c>
      <c r="I21" s="855">
        <f t="shared" si="5"/>
        <v>183250</v>
      </c>
      <c r="J21" s="798">
        <v>250</v>
      </c>
      <c r="K21" s="818">
        <v>4250</v>
      </c>
      <c r="L21" s="798">
        <v>1360</v>
      </c>
      <c r="M21" s="818">
        <v>27500</v>
      </c>
      <c r="N21" s="798"/>
      <c r="O21" s="818"/>
      <c r="P21" s="798">
        <v>600</v>
      </c>
      <c r="Q21" s="798">
        <v>14000</v>
      </c>
      <c r="R21" s="798"/>
      <c r="S21" s="809"/>
      <c r="T21" s="809"/>
      <c r="U21" s="809"/>
      <c r="V21" s="809"/>
      <c r="W21" s="809"/>
      <c r="X21" s="830"/>
      <c r="Y21" s="818"/>
      <c r="Z21" s="818">
        <v>137500</v>
      </c>
      <c r="AA21" s="811">
        <v>5000</v>
      </c>
      <c r="AB21" s="847"/>
    </row>
    <row r="22" spans="1:28" s="829" customFormat="1" ht="36" customHeight="1" thickBot="1">
      <c r="A22" s="825" t="s">
        <v>132</v>
      </c>
      <c r="B22" s="819">
        <v>44</v>
      </c>
      <c r="C22" s="825">
        <v>34000</v>
      </c>
      <c r="D22" s="825">
        <v>18500</v>
      </c>
      <c r="E22" s="852">
        <f t="shared" si="6"/>
        <v>54.411764705882355</v>
      </c>
      <c r="F22" s="798">
        <v>3</v>
      </c>
      <c r="G22" s="799">
        <f t="shared" si="3"/>
        <v>14.666666666666666</v>
      </c>
      <c r="H22" s="790">
        <f t="shared" si="4"/>
        <v>2.444444444444444</v>
      </c>
      <c r="I22" s="855">
        <f t="shared" si="5"/>
        <v>38418</v>
      </c>
      <c r="J22" s="798">
        <v>267</v>
      </c>
      <c r="K22" s="798">
        <v>4547</v>
      </c>
      <c r="L22" s="798">
        <v>35</v>
      </c>
      <c r="M22" s="798">
        <v>1130</v>
      </c>
      <c r="N22" s="798"/>
      <c r="O22" s="818"/>
      <c r="P22" s="809"/>
      <c r="Q22" s="809"/>
      <c r="R22" s="798"/>
      <c r="S22" s="809"/>
      <c r="T22" s="809"/>
      <c r="U22" s="809"/>
      <c r="V22" s="818"/>
      <c r="W22" s="809"/>
      <c r="X22" s="831">
        <v>12800</v>
      </c>
      <c r="Y22" s="818">
        <v>4156</v>
      </c>
      <c r="Z22" s="818">
        <v>15785</v>
      </c>
      <c r="AA22" s="811"/>
      <c r="AB22" s="847">
        <v>25618</v>
      </c>
    </row>
    <row r="23" spans="1:28" s="829" customFormat="1" ht="34.5" customHeight="1" thickBot="1">
      <c r="A23" s="825" t="s">
        <v>133</v>
      </c>
      <c r="B23" s="819">
        <v>123</v>
      </c>
      <c r="C23" s="825">
        <v>174600</v>
      </c>
      <c r="D23" s="825">
        <v>86950</v>
      </c>
      <c r="E23" s="852">
        <f t="shared" si="6"/>
        <v>49.799541809851085</v>
      </c>
      <c r="F23" s="798">
        <v>5</v>
      </c>
      <c r="G23" s="799">
        <f t="shared" si="3"/>
        <v>24.6</v>
      </c>
      <c r="H23" s="790">
        <f t="shared" si="4"/>
        <v>4.1000000000000005</v>
      </c>
      <c r="I23" s="855">
        <f t="shared" si="5"/>
        <v>305938</v>
      </c>
      <c r="J23" s="798"/>
      <c r="K23" s="818"/>
      <c r="L23" s="798">
        <v>270</v>
      </c>
      <c r="M23" s="798">
        <v>23485</v>
      </c>
      <c r="N23" s="798">
        <v>1011</v>
      </c>
      <c r="O23" s="798">
        <v>100702</v>
      </c>
      <c r="P23" s="798">
        <v>24</v>
      </c>
      <c r="Q23" s="798">
        <v>1000</v>
      </c>
      <c r="R23" s="798">
        <v>890</v>
      </c>
      <c r="S23" s="818">
        <v>8169</v>
      </c>
      <c r="T23" s="798"/>
      <c r="U23" s="798"/>
      <c r="V23" s="818">
        <v>185</v>
      </c>
      <c r="W23" s="818">
        <v>2294</v>
      </c>
      <c r="X23" s="826">
        <v>52696</v>
      </c>
      <c r="Y23" s="798">
        <v>26261</v>
      </c>
      <c r="Z23" s="798">
        <v>91331</v>
      </c>
      <c r="AA23" s="811">
        <v>31961</v>
      </c>
      <c r="AB23" s="847">
        <v>200333</v>
      </c>
    </row>
    <row r="24" spans="1:40" s="778" customFormat="1" ht="36" customHeight="1" thickBot="1">
      <c r="A24" s="791" t="s">
        <v>138</v>
      </c>
      <c r="B24" s="824">
        <v>0</v>
      </c>
      <c r="C24" s="823">
        <v>0</v>
      </c>
      <c r="D24" s="823">
        <v>0</v>
      </c>
      <c r="E24" s="801" t="e">
        <f aca="true" t="shared" si="7" ref="E24:E29">D24*100/C24</f>
        <v>#DIV/0!</v>
      </c>
      <c r="F24" s="792">
        <v>3</v>
      </c>
      <c r="G24" s="793">
        <f t="shared" si="3"/>
        <v>0</v>
      </c>
      <c r="H24" s="793">
        <f>G24/6</f>
        <v>0</v>
      </c>
      <c r="I24" s="806">
        <f>K24+M24+O24+Q24+S24+U24+W24+X24+Y24+Z24</f>
        <v>0</v>
      </c>
      <c r="J24" s="792"/>
      <c r="K24" s="808"/>
      <c r="L24" s="792"/>
      <c r="M24" s="808"/>
      <c r="N24" s="792"/>
      <c r="O24" s="808"/>
      <c r="P24" s="808"/>
      <c r="Q24" s="808"/>
      <c r="R24" s="792"/>
      <c r="S24" s="808"/>
      <c r="T24" s="808"/>
      <c r="U24" s="808"/>
      <c r="V24" s="817"/>
      <c r="W24" s="808"/>
      <c r="X24" s="808"/>
      <c r="Y24" s="808"/>
      <c r="Z24" s="808"/>
      <c r="AA24" s="837"/>
      <c r="AB24" s="837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</row>
    <row r="25" spans="1:28" s="829" customFormat="1" ht="34.5" customHeight="1" thickBot="1">
      <c r="A25" s="825" t="s">
        <v>139</v>
      </c>
      <c r="B25" s="819">
        <v>69</v>
      </c>
      <c r="C25" s="825">
        <v>70600</v>
      </c>
      <c r="D25" s="825">
        <v>35300</v>
      </c>
      <c r="E25" s="852">
        <f t="shared" si="7"/>
        <v>50</v>
      </c>
      <c r="F25" s="798">
        <v>3</v>
      </c>
      <c r="G25" s="799">
        <f t="shared" si="3"/>
        <v>23</v>
      </c>
      <c r="H25" s="790">
        <f t="shared" si="4"/>
        <v>3.8333333333333335</v>
      </c>
      <c r="I25" s="855">
        <f aca="true" t="shared" si="8" ref="I25:I49">K25+M25+O25+Q25+S25+U25+W25+X25+Y25+Z25</f>
        <v>93441</v>
      </c>
      <c r="J25" s="798"/>
      <c r="K25" s="798"/>
      <c r="L25" s="798">
        <v>44</v>
      </c>
      <c r="M25" s="818">
        <v>2440</v>
      </c>
      <c r="N25" s="798"/>
      <c r="O25" s="798"/>
      <c r="P25" s="798"/>
      <c r="Q25" s="798"/>
      <c r="R25" s="798"/>
      <c r="S25" s="809"/>
      <c r="T25" s="859">
        <v>2700</v>
      </c>
      <c r="U25" s="859">
        <v>4470</v>
      </c>
      <c r="V25" s="818"/>
      <c r="W25" s="809"/>
      <c r="X25" s="826">
        <v>5600</v>
      </c>
      <c r="Y25" s="818"/>
      <c r="Z25" s="818">
        <v>80931</v>
      </c>
      <c r="AA25" s="814">
        <v>30000</v>
      </c>
      <c r="AB25" s="850">
        <v>13354</v>
      </c>
    </row>
    <row r="26" spans="1:28" s="829" customFormat="1" ht="36" customHeight="1" thickBot="1">
      <c r="A26" s="825" t="s">
        <v>140</v>
      </c>
      <c r="B26" s="819">
        <v>174</v>
      </c>
      <c r="C26" s="825">
        <v>288700</v>
      </c>
      <c r="D26" s="825">
        <v>134900</v>
      </c>
      <c r="E26" s="852">
        <f t="shared" si="7"/>
        <v>46.726705923103566</v>
      </c>
      <c r="F26" s="798">
        <v>5</v>
      </c>
      <c r="G26" s="799">
        <f t="shared" si="3"/>
        <v>34.8</v>
      </c>
      <c r="H26" s="790">
        <f t="shared" si="4"/>
        <v>5.8</v>
      </c>
      <c r="I26" s="855">
        <f t="shared" si="8"/>
        <v>512246</v>
      </c>
      <c r="J26" s="798"/>
      <c r="K26" s="809"/>
      <c r="L26" s="867"/>
      <c r="M26" s="867"/>
      <c r="N26" s="798">
        <v>16</v>
      </c>
      <c r="O26" s="818">
        <v>1600</v>
      </c>
      <c r="P26" s="809"/>
      <c r="Q26" s="809"/>
      <c r="R26" s="798">
        <v>50064</v>
      </c>
      <c r="S26" s="798">
        <v>501280</v>
      </c>
      <c r="T26" s="809"/>
      <c r="U26" s="809"/>
      <c r="V26" s="818"/>
      <c r="W26" s="809"/>
      <c r="X26" s="827">
        <v>9366</v>
      </c>
      <c r="Y26" s="798"/>
      <c r="Z26" s="818"/>
      <c r="AA26" s="814">
        <v>82000</v>
      </c>
      <c r="AB26" s="850"/>
    </row>
    <row r="27" spans="1:28" s="829" customFormat="1" ht="37.5" customHeight="1" thickBot="1">
      <c r="A27" s="825" t="s">
        <v>141</v>
      </c>
      <c r="B27" s="819">
        <v>32</v>
      </c>
      <c r="C27" s="825">
        <v>64000</v>
      </c>
      <c r="D27" s="825">
        <v>32000</v>
      </c>
      <c r="E27" s="852">
        <f t="shared" si="7"/>
        <v>50</v>
      </c>
      <c r="F27" s="798">
        <v>4</v>
      </c>
      <c r="G27" s="799">
        <f t="shared" si="3"/>
        <v>8</v>
      </c>
      <c r="H27" s="790">
        <f t="shared" si="4"/>
        <v>1.3333333333333333</v>
      </c>
      <c r="I27" s="855">
        <f t="shared" si="8"/>
        <v>4780550</v>
      </c>
      <c r="J27" s="798"/>
      <c r="K27" s="809"/>
      <c r="L27" s="798">
        <v>26110</v>
      </c>
      <c r="M27" s="798">
        <v>2611000</v>
      </c>
      <c r="N27" s="798"/>
      <c r="O27" s="809"/>
      <c r="P27" s="798">
        <v>570</v>
      </c>
      <c r="Q27" s="798">
        <v>46000</v>
      </c>
      <c r="R27" s="798">
        <v>24910</v>
      </c>
      <c r="S27" s="798">
        <v>233200</v>
      </c>
      <c r="T27" s="818">
        <v>7000</v>
      </c>
      <c r="U27" s="818">
        <v>7000</v>
      </c>
      <c r="V27" s="818">
        <v>50</v>
      </c>
      <c r="W27" s="818">
        <v>750</v>
      </c>
      <c r="X27" s="830"/>
      <c r="Y27" s="798">
        <v>27000</v>
      </c>
      <c r="Z27" s="798">
        <v>1855600</v>
      </c>
      <c r="AA27" s="811"/>
      <c r="AB27" s="847">
        <v>320500</v>
      </c>
    </row>
    <row r="28" spans="1:28" s="829" customFormat="1" ht="36" customHeight="1" thickBot="1">
      <c r="A28" s="825" t="s">
        <v>134</v>
      </c>
      <c r="B28" s="819">
        <v>8</v>
      </c>
      <c r="C28" s="825">
        <v>12200</v>
      </c>
      <c r="D28" s="825">
        <v>6600</v>
      </c>
      <c r="E28" s="852">
        <f t="shared" si="7"/>
        <v>54.09836065573771</v>
      </c>
      <c r="F28" s="798">
        <v>3</v>
      </c>
      <c r="G28" s="799">
        <f aca="true" t="shared" si="9" ref="G28:G41">B28/F28</f>
        <v>2.6666666666666665</v>
      </c>
      <c r="H28" s="790">
        <f t="shared" si="4"/>
        <v>0.4444444444444444</v>
      </c>
      <c r="I28" s="855">
        <f t="shared" si="8"/>
        <v>253768</v>
      </c>
      <c r="J28" s="798"/>
      <c r="K28" s="809"/>
      <c r="L28" s="798"/>
      <c r="M28" s="809"/>
      <c r="N28" s="798">
        <v>45</v>
      </c>
      <c r="O28" s="818">
        <v>5400</v>
      </c>
      <c r="P28" s="809"/>
      <c r="Q28" s="809"/>
      <c r="R28" s="798">
        <v>45000</v>
      </c>
      <c r="S28" s="798">
        <v>225000</v>
      </c>
      <c r="T28" s="809"/>
      <c r="U28" s="809"/>
      <c r="V28" s="818"/>
      <c r="W28" s="809"/>
      <c r="X28" s="826"/>
      <c r="Y28" s="798">
        <v>17368</v>
      </c>
      <c r="Z28" s="798">
        <v>6000</v>
      </c>
      <c r="AA28" s="811"/>
      <c r="AB28" s="847"/>
    </row>
    <row r="29" spans="1:28" s="829" customFormat="1" ht="34.5" customHeight="1" thickBot="1">
      <c r="A29" s="825" t="s">
        <v>135</v>
      </c>
      <c r="B29" s="819">
        <v>65</v>
      </c>
      <c r="C29" s="825">
        <v>92900</v>
      </c>
      <c r="D29" s="825">
        <v>43750</v>
      </c>
      <c r="E29" s="852">
        <f t="shared" si="7"/>
        <v>47.093649085037676</v>
      </c>
      <c r="F29" s="798">
        <v>4</v>
      </c>
      <c r="G29" s="799">
        <f t="shared" si="9"/>
        <v>16.25</v>
      </c>
      <c r="H29" s="790">
        <f t="shared" si="4"/>
        <v>2.7083333333333335</v>
      </c>
      <c r="I29" s="855">
        <f t="shared" si="8"/>
        <v>118660</v>
      </c>
      <c r="J29" s="798"/>
      <c r="K29" s="809"/>
      <c r="L29" s="818">
        <v>107</v>
      </c>
      <c r="M29" s="798">
        <v>5225</v>
      </c>
      <c r="N29" s="798">
        <v>592</v>
      </c>
      <c r="O29" s="798">
        <v>16369</v>
      </c>
      <c r="P29" s="809"/>
      <c r="Q29" s="809"/>
      <c r="R29" s="798">
        <v>279</v>
      </c>
      <c r="S29" s="818">
        <v>2840</v>
      </c>
      <c r="T29" s="809"/>
      <c r="U29" s="809"/>
      <c r="V29" s="809"/>
      <c r="W29" s="809"/>
      <c r="X29" s="826">
        <v>5288</v>
      </c>
      <c r="Y29" s="818">
        <v>52596</v>
      </c>
      <c r="Z29" s="818">
        <v>36342</v>
      </c>
      <c r="AA29" s="814"/>
      <c r="AB29" s="847">
        <v>20736</v>
      </c>
    </row>
    <row r="30" spans="1:28" s="829" customFormat="1" ht="36" customHeight="1" thickBot="1">
      <c r="A30" s="825" t="s">
        <v>126</v>
      </c>
      <c r="B30" s="819">
        <v>19</v>
      </c>
      <c r="C30" s="825">
        <v>21000</v>
      </c>
      <c r="D30" s="825">
        <v>10000</v>
      </c>
      <c r="E30" s="799">
        <f aca="true" t="shared" si="10" ref="E30:E56">D30*100/C30</f>
        <v>47.61904761904762</v>
      </c>
      <c r="F30" s="798">
        <v>3</v>
      </c>
      <c r="G30" s="799">
        <f t="shared" si="9"/>
        <v>6.333333333333333</v>
      </c>
      <c r="H30" s="790">
        <f t="shared" si="4"/>
        <v>1.0555555555555556</v>
      </c>
      <c r="I30" s="855">
        <f t="shared" si="8"/>
        <v>85934</v>
      </c>
      <c r="J30" s="798"/>
      <c r="K30" s="798"/>
      <c r="L30" s="798">
        <v>200</v>
      </c>
      <c r="M30" s="798">
        <v>3000</v>
      </c>
      <c r="N30" s="798"/>
      <c r="O30" s="818"/>
      <c r="P30" s="809"/>
      <c r="Q30" s="809"/>
      <c r="R30" s="798"/>
      <c r="S30" s="809"/>
      <c r="T30" s="798"/>
      <c r="U30" s="798"/>
      <c r="V30" s="809"/>
      <c r="W30" s="809"/>
      <c r="X30" s="826">
        <v>9854</v>
      </c>
      <c r="Y30" s="809"/>
      <c r="Z30" s="818">
        <v>73080</v>
      </c>
      <c r="AA30" s="811"/>
      <c r="AB30" s="847">
        <v>26395</v>
      </c>
    </row>
    <row r="31" spans="1:28" s="829" customFormat="1" ht="34.5" customHeight="1" thickBot="1">
      <c r="A31" s="825" t="s">
        <v>136</v>
      </c>
      <c r="B31" s="819">
        <v>66</v>
      </c>
      <c r="C31" s="822">
        <v>29300</v>
      </c>
      <c r="D31" s="822">
        <v>14650</v>
      </c>
      <c r="E31" s="799">
        <f t="shared" si="10"/>
        <v>50</v>
      </c>
      <c r="F31" s="798">
        <v>5</v>
      </c>
      <c r="G31" s="799">
        <f t="shared" si="9"/>
        <v>13.2</v>
      </c>
      <c r="H31" s="790">
        <f t="shared" si="4"/>
        <v>2.1999999999999997</v>
      </c>
      <c r="I31" s="855">
        <f t="shared" si="8"/>
        <v>54574</v>
      </c>
      <c r="J31" s="798"/>
      <c r="K31" s="809"/>
      <c r="L31" s="798"/>
      <c r="M31" s="818"/>
      <c r="N31" s="798"/>
      <c r="O31" s="809"/>
      <c r="P31" s="818">
        <v>1008</v>
      </c>
      <c r="Q31" s="818">
        <v>36000</v>
      </c>
      <c r="R31" s="798"/>
      <c r="S31" s="809"/>
      <c r="T31" s="809"/>
      <c r="U31" s="809"/>
      <c r="V31" s="818"/>
      <c r="W31" s="809"/>
      <c r="X31" s="826">
        <v>13374</v>
      </c>
      <c r="Y31" s="818"/>
      <c r="Z31" s="818">
        <v>5200</v>
      </c>
      <c r="AA31" s="811"/>
      <c r="AB31" s="847"/>
    </row>
    <row r="32" spans="1:28" s="829" customFormat="1" ht="36" customHeight="1" thickBot="1">
      <c r="A32" s="825" t="s">
        <v>137</v>
      </c>
      <c r="B32" s="819">
        <v>87</v>
      </c>
      <c r="C32" s="825">
        <v>74300</v>
      </c>
      <c r="D32" s="825">
        <v>36250</v>
      </c>
      <c r="E32" s="799">
        <f t="shared" si="10"/>
        <v>48.78869448183042</v>
      </c>
      <c r="F32" s="798">
        <v>6</v>
      </c>
      <c r="G32" s="799">
        <f t="shared" si="9"/>
        <v>14.5</v>
      </c>
      <c r="H32" s="790">
        <f t="shared" si="4"/>
        <v>2.4166666666666665</v>
      </c>
      <c r="I32" s="855">
        <f t="shared" si="8"/>
        <v>596273</v>
      </c>
      <c r="J32" s="798"/>
      <c r="K32" s="809"/>
      <c r="L32" s="798">
        <v>120</v>
      </c>
      <c r="M32" s="798">
        <v>3600</v>
      </c>
      <c r="N32" s="798"/>
      <c r="O32" s="818"/>
      <c r="P32" s="809"/>
      <c r="Q32" s="809"/>
      <c r="R32" s="798"/>
      <c r="S32" s="809"/>
      <c r="T32" s="818">
        <v>1415</v>
      </c>
      <c r="U32" s="818">
        <v>2547</v>
      </c>
      <c r="V32" s="818"/>
      <c r="W32" s="809"/>
      <c r="X32" s="826">
        <v>18335</v>
      </c>
      <c r="Y32" s="798">
        <v>257</v>
      </c>
      <c r="Z32" s="798">
        <v>571534</v>
      </c>
      <c r="AA32" s="811">
        <v>33000</v>
      </c>
      <c r="AB32" s="847">
        <v>241335</v>
      </c>
    </row>
    <row r="33" spans="1:28" s="829" customFormat="1" ht="34.5" customHeight="1" thickBot="1">
      <c r="A33" s="825" t="s">
        <v>142</v>
      </c>
      <c r="B33" s="819">
        <v>62</v>
      </c>
      <c r="C33" s="825">
        <v>49400</v>
      </c>
      <c r="D33" s="825">
        <v>22700</v>
      </c>
      <c r="E33" s="799">
        <f t="shared" si="10"/>
        <v>45.95141700404859</v>
      </c>
      <c r="F33" s="798">
        <v>7</v>
      </c>
      <c r="G33" s="799">
        <f t="shared" si="9"/>
        <v>8.857142857142858</v>
      </c>
      <c r="H33" s="790">
        <f t="shared" si="4"/>
        <v>1.4761904761904763</v>
      </c>
      <c r="I33" s="855">
        <v>181700</v>
      </c>
      <c r="J33" s="798"/>
      <c r="K33" s="818"/>
      <c r="L33" s="798">
        <v>150</v>
      </c>
      <c r="M33" s="798">
        <v>4500</v>
      </c>
      <c r="N33" s="798">
        <v>138</v>
      </c>
      <c r="O33" s="798">
        <v>12200</v>
      </c>
      <c r="P33" s="818">
        <v>1180</v>
      </c>
      <c r="Q33" s="798">
        <v>64000</v>
      </c>
      <c r="R33" s="798">
        <v>320</v>
      </c>
      <c r="S33" s="818">
        <v>3500</v>
      </c>
      <c r="T33" s="798"/>
      <c r="U33" s="868"/>
      <c r="V33" s="818"/>
      <c r="W33" s="798"/>
      <c r="X33" s="826">
        <v>62500</v>
      </c>
      <c r="Y33" s="798">
        <v>8500</v>
      </c>
      <c r="Z33" s="818">
        <v>26500</v>
      </c>
      <c r="AA33" s="811"/>
      <c r="AB33" s="847">
        <v>19500</v>
      </c>
    </row>
    <row r="34" spans="1:28" s="829" customFormat="1" ht="36" customHeight="1" thickBot="1">
      <c r="A34" s="825" t="s">
        <v>143</v>
      </c>
      <c r="B34" s="819">
        <v>84</v>
      </c>
      <c r="C34" s="825">
        <v>92800</v>
      </c>
      <c r="D34" s="825">
        <v>45000</v>
      </c>
      <c r="E34" s="799">
        <f t="shared" si="10"/>
        <v>48.491379310344826</v>
      </c>
      <c r="F34" s="798">
        <v>5</v>
      </c>
      <c r="G34" s="799">
        <f t="shared" si="9"/>
        <v>16.8</v>
      </c>
      <c r="H34" s="790">
        <f t="shared" si="4"/>
        <v>2.8000000000000003</v>
      </c>
      <c r="I34" s="855">
        <f t="shared" si="8"/>
        <v>223364</v>
      </c>
      <c r="J34" s="798">
        <v>107</v>
      </c>
      <c r="K34" s="818">
        <v>1744</v>
      </c>
      <c r="L34" s="798">
        <v>2350</v>
      </c>
      <c r="M34" s="844">
        <v>58750</v>
      </c>
      <c r="N34" s="798">
        <v>1509</v>
      </c>
      <c r="O34" s="798">
        <v>33670</v>
      </c>
      <c r="P34" s="798"/>
      <c r="Q34" s="798"/>
      <c r="R34" s="798">
        <v>35000</v>
      </c>
      <c r="S34" s="798">
        <v>28000</v>
      </c>
      <c r="T34" s="809"/>
      <c r="U34" s="809"/>
      <c r="V34" s="818"/>
      <c r="W34" s="809"/>
      <c r="X34" s="826">
        <v>43000</v>
      </c>
      <c r="Y34" s="844">
        <v>30000</v>
      </c>
      <c r="Z34" s="818">
        <v>28200</v>
      </c>
      <c r="AA34" s="811">
        <v>37000</v>
      </c>
      <c r="AB34" s="847">
        <v>120844</v>
      </c>
    </row>
    <row r="35" spans="1:28" s="829" customFormat="1" ht="37.5" customHeight="1" thickBot="1">
      <c r="A35" s="825" t="s">
        <v>144</v>
      </c>
      <c r="B35" s="841">
        <v>54</v>
      </c>
      <c r="C35" s="869">
        <v>87500</v>
      </c>
      <c r="D35" s="869">
        <v>28250</v>
      </c>
      <c r="E35" s="799">
        <f t="shared" si="10"/>
        <v>32.285714285714285</v>
      </c>
      <c r="F35" s="798">
        <v>5</v>
      </c>
      <c r="G35" s="799">
        <f t="shared" si="9"/>
        <v>10.8</v>
      </c>
      <c r="H35" s="790">
        <f t="shared" si="4"/>
        <v>1.8</v>
      </c>
      <c r="I35" s="855">
        <f t="shared" si="8"/>
        <v>12245</v>
      </c>
      <c r="J35" s="798"/>
      <c r="K35" s="809"/>
      <c r="L35" s="868"/>
      <c r="M35" s="798"/>
      <c r="N35" s="798">
        <v>21</v>
      </c>
      <c r="O35" s="798">
        <v>2370</v>
      </c>
      <c r="P35" s="809"/>
      <c r="Q35" s="809"/>
      <c r="R35" s="798"/>
      <c r="S35" s="809"/>
      <c r="T35" s="809"/>
      <c r="U35" s="809"/>
      <c r="V35" s="809"/>
      <c r="W35" s="809"/>
      <c r="X35" s="830"/>
      <c r="Y35" s="798"/>
      <c r="Z35" s="798">
        <v>9875</v>
      </c>
      <c r="AA35" s="811"/>
      <c r="AB35" s="847"/>
    </row>
    <row r="36" spans="1:28" s="829" customFormat="1" ht="34.5" customHeight="1" thickBot="1">
      <c r="A36" s="825" t="s">
        <v>145</v>
      </c>
      <c r="B36" s="819">
        <v>11</v>
      </c>
      <c r="C36" s="825">
        <v>12300</v>
      </c>
      <c r="D36" s="825">
        <v>6150</v>
      </c>
      <c r="E36" s="799">
        <f t="shared" si="10"/>
        <v>50</v>
      </c>
      <c r="F36" s="798">
        <v>4</v>
      </c>
      <c r="G36" s="799">
        <f t="shared" si="9"/>
        <v>2.75</v>
      </c>
      <c r="H36" s="790">
        <f t="shared" si="4"/>
        <v>0.4583333333333333</v>
      </c>
      <c r="I36" s="855">
        <f t="shared" si="8"/>
        <v>14000</v>
      </c>
      <c r="J36" s="798"/>
      <c r="K36" s="809"/>
      <c r="L36" s="798"/>
      <c r="M36" s="809"/>
      <c r="N36" s="798"/>
      <c r="O36" s="809"/>
      <c r="P36" s="809"/>
      <c r="Q36" s="809"/>
      <c r="R36" s="798"/>
      <c r="S36" s="809"/>
      <c r="T36" s="809"/>
      <c r="U36" s="809"/>
      <c r="V36" s="818"/>
      <c r="W36" s="809"/>
      <c r="X36" s="830"/>
      <c r="Y36" s="809"/>
      <c r="Z36" s="818">
        <v>14000</v>
      </c>
      <c r="AA36" s="814"/>
      <c r="AB36" s="850"/>
    </row>
    <row r="37" spans="1:28" s="829" customFormat="1" ht="34.5" customHeight="1" thickBot="1">
      <c r="A37" s="825" t="s">
        <v>146</v>
      </c>
      <c r="B37" s="819">
        <v>50</v>
      </c>
      <c r="C37" s="822">
        <v>34300</v>
      </c>
      <c r="D37" s="822">
        <v>15050</v>
      </c>
      <c r="E37" s="799">
        <f t="shared" si="10"/>
        <v>43.87755102040816</v>
      </c>
      <c r="F37" s="798">
        <v>2</v>
      </c>
      <c r="G37" s="799">
        <f t="shared" si="9"/>
        <v>25</v>
      </c>
      <c r="H37" s="790">
        <f t="shared" si="4"/>
        <v>4.166666666666667</v>
      </c>
      <c r="I37" s="855">
        <f t="shared" si="8"/>
        <v>18709</v>
      </c>
      <c r="J37" s="798"/>
      <c r="K37" s="809"/>
      <c r="L37" s="798">
        <v>153</v>
      </c>
      <c r="M37" s="818">
        <v>3240</v>
      </c>
      <c r="N37" s="798">
        <v>182</v>
      </c>
      <c r="O37" s="818">
        <v>2105</v>
      </c>
      <c r="P37" s="809"/>
      <c r="Q37" s="809"/>
      <c r="R37" s="798"/>
      <c r="S37" s="809"/>
      <c r="T37" s="809"/>
      <c r="U37" s="809"/>
      <c r="V37" s="818"/>
      <c r="W37" s="809"/>
      <c r="X37" s="826">
        <v>4614</v>
      </c>
      <c r="Y37" s="809"/>
      <c r="Z37" s="818">
        <v>8750</v>
      </c>
      <c r="AA37" s="813"/>
      <c r="AB37" s="850">
        <v>10602</v>
      </c>
    </row>
    <row r="38" spans="1:28" s="829" customFormat="1" ht="34.5" customHeight="1" thickBot="1">
      <c r="A38" s="825" t="s">
        <v>147</v>
      </c>
      <c r="B38" s="819">
        <v>37</v>
      </c>
      <c r="C38" s="861">
        <v>41600</v>
      </c>
      <c r="D38" s="861">
        <v>17800</v>
      </c>
      <c r="E38" s="799">
        <f t="shared" si="10"/>
        <v>42.78846153846154</v>
      </c>
      <c r="F38" s="798">
        <v>3</v>
      </c>
      <c r="G38" s="799">
        <f t="shared" si="9"/>
        <v>12.333333333333334</v>
      </c>
      <c r="H38" s="790">
        <f t="shared" si="4"/>
        <v>2.055555555555556</v>
      </c>
      <c r="I38" s="855">
        <f t="shared" si="8"/>
        <v>82465</v>
      </c>
      <c r="J38" s="798"/>
      <c r="K38" s="809"/>
      <c r="L38" s="798">
        <v>18</v>
      </c>
      <c r="M38" s="798">
        <v>720</v>
      </c>
      <c r="N38" s="798"/>
      <c r="O38" s="818"/>
      <c r="P38" s="809"/>
      <c r="Q38" s="809"/>
      <c r="R38" s="798"/>
      <c r="S38" s="809"/>
      <c r="T38" s="798"/>
      <c r="U38" s="798"/>
      <c r="V38" s="818"/>
      <c r="W38" s="809"/>
      <c r="X38" s="830"/>
      <c r="Y38" s="818">
        <v>13210</v>
      </c>
      <c r="Z38" s="818">
        <v>68535</v>
      </c>
      <c r="AA38" s="811"/>
      <c r="AB38" s="847">
        <v>2160</v>
      </c>
    </row>
    <row r="39" spans="1:28" s="829" customFormat="1" ht="36" customHeight="1" thickBot="1">
      <c r="A39" s="825" t="s">
        <v>148</v>
      </c>
      <c r="B39" s="819">
        <v>75</v>
      </c>
      <c r="C39" s="825">
        <v>54700</v>
      </c>
      <c r="D39" s="825">
        <v>27350</v>
      </c>
      <c r="E39" s="799">
        <f t="shared" si="10"/>
        <v>50</v>
      </c>
      <c r="F39" s="798">
        <v>4</v>
      </c>
      <c r="G39" s="799">
        <f t="shared" si="9"/>
        <v>18.75</v>
      </c>
      <c r="H39" s="790">
        <f t="shared" si="4"/>
        <v>3.125</v>
      </c>
      <c r="I39" s="855">
        <f t="shared" si="8"/>
        <v>658042</v>
      </c>
      <c r="J39" s="798"/>
      <c r="K39" s="809"/>
      <c r="L39" s="798"/>
      <c r="M39" s="798"/>
      <c r="N39" s="798">
        <v>1770</v>
      </c>
      <c r="O39" s="818">
        <v>182000</v>
      </c>
      <c r="P39" s="818">
        <v>10376</v>
      </c>
      <c r="Q39" s="818">
        <v>367572</v>
      </c>
      <c r="R39" s="798">
        <v>1677</v>
      </c>
      <c r="S39" s="818">
        <v>29040</v>
      </c>
      <c r="T39" s="809"/>
      <c r="U39" s="809"/>
      <c r="V39" s="818"/>
      <c r="W39" s="809"/>
      <c r="X39" s="830"/>
      <c r="Y39" s="818">
        <v>74230</v>
      </c>
      <c r="Z39" s="818">
        <v>5200</v>
      </c>
      <c r="AA39" s="811"/>
      <c r="AB39" s="847">
        <v>509802</v>
      </c>
    </row>
    <row r="40" spans="1:28" s="829" customFormat="1" ht="36" customHeight="1" thickBot="1">
      <c r="A40" s="825" t="s">
        <v>149</v>
      </c>
      <c r="B40" s="819">
        <v>102</v>
      </c>
      <c r="C40" s="825">
        <v>144900</v>
      </c>
      <c r="D40" s="825">
        <v>72450</v>
      </c>
      <c r="E40" s="799">
        <f t="shared" si="10"/>
        <v>50</v>
      </c>
      <c r="F40" s="798">
        <v>5</v>
      </c>
      <c r="G40" s="799">
        <f t="shared" si="9"/>
        <v>20.4</v>
      </c>
      <c r="H40" s="790">
        <f t="shared" si="4"/>
        <v>3.4</v>
      </c>
      <c r="I40" s="855">
        <f t="shared" si="8"/>
        <v>164836</v>
      </c>
      <c r="J40" s="798">
        <v>4700</v>
      </c>
      <c r="K40" s="818">
        <v>70500</v>
      </c>
      <c r="L40" s="798">
        <v>482</v>
      </c>
      <c r="M40" s="798">
        <v>9640</v>
      </c>
      <c r="N40" s="798">
        <v>369</v>
      </c>
      <c r="O40" s="818">
        <v>17790</v>
      </c>
      <c r="P40" s="809"/>
      <c r="Q40" s="809"/>
      <c r="R40" s="798">
        <v>1154</v>
      </c>
      <c r="S40" s="818">
        <v>9006</v>
      </c>
      <c r="T40" s="809"/>
      <c r="U40" s="809"/>
      <c r="V40" s="818"/>
      <c r="W40" s="809"/>
      <c r="X40" s="830"/>
      <c r="Y40" s="809"/>
      <c r="Z40" s="818">
        <v>57900</v>
      </c>
      <c r="AA40" s="811"/>
      <c r="AB40" s="847">
        <v>24500</v>
      </c>
    </row>
    <row r="41" spans="1:28" s="829" customFormat="1" ht="34.5" customHeight="1" thickBot="1">
      <c r="A41" s="825" t="s">
        <v>150</v>
      </c>
      <c r="B41" s="819">
        <v>71</v>
      </c>
      <c r="C41" s="825">
        <v>95100</v>
      </c>
      <c r="D41" s="825">
        <v>47550</v>
      </c>
      <c r="E41" s="799">
        <f t="shared" si="10"/>
        <v>50</v>
      </c>
      <c r="F41" s="798">
        <v>4</v>
      </c>
      <c r="G41" s="799">
        <f t="shared" si="9"/>
        <v>17.75</v>
      </c>
      <c r="H41" s="790">
        <f t="shared" si="4"/>
        <v>2.9583333333333335</v>
      </c>
      <c r="I41" s="855">
        <f t="shared" si="8"/>
        <v>2930</v>
      </c>
      <c r="J41" s="798"/>
      <c r="K41" s="809"/>
      <c r="L41" s="798">
        <v>58</v>
      </c>
      <c r="M41" s="798">
        <v>930</v>
      </c>
      <c r="N41" s="798"/>
      <c r="O41" s="809"/>
      <c r="P41" s="809"/>
      <c r="Q41" s="809"/>
      <c r="R41" s="798"/>
      <c r="S41" s="809"/>
      <c r="T41" s="798"/>
      <c r="U41" s="798"/>
      <c r="V41" s="818"/>
      <c r="W41" s="818"/>
      <c r="X41" s="830"/>
      <c r="Y41" s="798"/>
      <c r="Z41" s="798">
        <v>2000</v>
      </c>
      <c r="AA41" s="811">
        <v>61600</v>
      </c>
      <c r="AB41" s="847"/>
    </row>
    <row r="42" spans="1:28" s="829" customFormat="1" ht="36" customHeight="1" thickBot="1">
      <c r="A42" s="825" t="s">
        <v>151</v>
      </c>
      <c r="B42" s="819">
        <v>65</v>
      </c>
      <c r="C42" s="825">
        <v>100100</v>
      </c>
      <c r="D42" s="825">
        <v>50050</v>
      </c>
      <c r="E42" s="799">
        <f t="shared" si="10"/>
        <v>50</v>
      </c>
      <c r="F42" s="798">
        <v>4</v>
      </c>
      <c r="G42" s="799">
        <f aca="true" t="shared" si="11" ref="G42:G56">B42/F42</f>
        <v>16.25</v>
      </c>
      <c r="H42" s="790">
        <f t="shared" si="4"/>
        <v>2.7083333333333335</v>
      </c>
      <c r="I42" s="855">
        <f t="shared" si="8"/>
        <v>55780</v>
      </c>
      <c r="J42" s="798"/>
      <c r="K42" s="809"/>
      <c r="L42" s="798">
        <v>7</v>
      </c>
      <c r="M42" s="798">
        <v>210</v>
      </c>
      <c r="N42" s="798">
        <v>188</v>
      </c>
      <c r="O42" s="798">
        <v>7880</v>
      </c>
      <c r="P42" s="864">
        <v>190</v>
      </c>
      <c r="Q42" s="818">
        <v>12350</v>
      </c>
      <c r="R42" s="798"/>
      <c r="S42" s="809"/>
      <c r="T42" s="809"/>
      <c r="U42" s="809"/>
      <c r="V42" s="818"/>
      <c r="W42" s="809"/>
      <c r="X42" s="826">
        <v>30100</v>
      </c>
      <c r="Y42" s="818">
        <v>2840</v>
      </c>
      <c r="Z42" s="818">
        <v>2400</v>
      </c>
      <c r="AA42" s="811"/>
      <c r="AB42" s="847"/>
    </row>
    <row r="43" spans="1:28" s="829" customFormat="1" ht="36" customHeight="1" thickBot="1">
      <c r="A43" s="825" t="s">
        <v>152</v>
      </c>
      <c r="B43" s="819">
        <v>94</v>
      </c>
      <c r="C43" s="825">
        <v>123500</v>
      </c>
      <c r="D43" s="825">
        <v>59600</v>
      </c>
      <c r="E43" s="799">
        <f t="shared" si="10"/>
        <v>48.25910931174089</v>
      </c>
      <c r="F43" s="798">
        <v>6</v>
      </c>
      <c r="G43" s="799">
        <f t="shared" si="11"/>
        <v>15.666666666666666</v>
      </c>
      <c r="H43" s="790">
        <f t="shared" si="4"/>
        <v>2.611111111111111</v>
      </c>
      <c r="I43" s="855">
        <f t="shared" si="8"/>
        <v>51900</v>
      </c>
      <c r="J43" s="798"/>
      <c r="K43" s="798"/>
      <c r="L43" s="798">
        <v>2478</v>
      </c>
      <c r="M43" s="798">
        <v>44000</v>
      </c>
      <c r="N43" s="798"/>
      <c r="O43" s="809"/>
      <c r="P43" s="809"/>
      <c r="Q43" s="809"/>
      <c r="R43" s="798"/>
      <c r="S43" s="809"/>
      <c r="T43" s="809"/>
      <c r="U43" s="809"/>
      <c r="V43" s="818"/>
      <c r="W43" s="809"/>
      <c r="X43" s="826">
        <v>3900</v>
      </c>
      <c r="Y43" s="809"/>
      <c r="Z43" s="818">
        <v>4000</v>
      </c>
      <c r="AA43" s="811">
        <v>57000</v>
      </c>
      <c r="AB43" s="847">
        <v>4000</v>
      </c>
    </row>
    <row r="44" spans="1:28" s="829" customFormat="1" ht="34.5" customHeight="1" thickBot="1">
      <c r="A44" s="825" t="s">
        <v>153</v>
      </c>
      <c r="B44" s="819">
        <v>55</v>
      </c>
      <c r="C44" s="825">
        <v>62600</v>
      </c>
      <c r="D44" s="825">
        <v>31800</v>
      </c>
      <c r="E44" s="799">
        <f t="shared" si="10"/>
        <v>50.798722044728436</v>
      </c>
      <c r="F44" s="798">
        <v>5</v>
      </c>
      <c r="G44" s="799">
        <f t="shared" si="11"/>
        <v>11</v>
      </c>
      <c r="H44" s="790">
        <f t="shared" si="4"/>
        <v>1.8333333333333333</v>
      </c>
      <c r="I44" s="855">
        <f t="shared" si="8"/>
        <v>206290</v>
      </c>
      <c r="J44" s="798"/>
      <c r="K44" s="798"/>
      <c r="L44" s="798">
        <v>21</v>
      </c>
      <c r="M44" s="818">
        <v>800</v>
      </c>
      <c r="N44" s="798">
        <v>9</v>
      </c>
      <c r="O44" s="818">
        <v>90</v>
      </c>
      <c r="P44" s="809"/>
      <c r="Q44" s="809"/>
      <c r="R44" s="798"/>
      <c r="S44" s="809"/>
      <c r="T44" s="809"/>
      <c r="U44" s="809"/>
      <c r="V44" s="818"/>
      <c r="W44" s="809"/>
      <c r="X44" s="826">
        <v>200600</v>
      </c>
      <c r="Y44" s="818">
        <v>800</v>
      </c>
      <c r="Z44" s="818">
        <v>4000</v>
      </c>
      <c r="AA44" s="811">
        <v>7000</v>
      </c>
      <c r="AB44" s="847"/>
    </row>
    <row r="45" spans="1:28" s="829" customFormat="1" ht="33" customHeight="1" thickBot="1">
      <c r="A45" s="825" t="s">
        <v>154</v>
      </c>
      <c r="B45" s="819">
        <v>33</v>
      </c>
      <c r="C45" s="861">
        <v>23000</v>
      </c>
      <c r="D45" s="825">
        <v>11000</v>
      </c>
      <c r="E45" s="799">
        <f t="shared" si="10"/>
        <v>47.82608695652174</v>
      </c>
      <c r="F45" s="798">
        <v>4</v>
      </c>
      <c r="G45" s="799">
        <f t="shared" si="11"/>
        <v>8.25</v>
      </c>
      <c r="H45" s="790">
        <f t="shared" si="4"/>
        <v>1.375</v>
      </c>
      <c r="I45" s="855">
        <f t="shared" si="8"/>
        <v>11080</v>
      </c>
      <c r="J45" s="798"/>
      <c r="K45" s="798"/>
      <c r="L45" s="798"/>
      <c r="M45" s="809"/>
      <c r="N45" s="798"/>
      <c r="O45" s="809"/>
      <c r="P45" s="809"/>
      <c r="Q45" s="809"/>
      <c r="R45" s="798"/>
      <c r="S45" s="809"/>
      <c r="T45" s="798"/>
      <c r="U45" s="818"/>
      <c r="V45" s="809"/>
      <c r="W45" s="809"/>
      <c r="X45" s="826">
        <v>7580</v>
      </c>
      <c r="Y45" s="809"/>
      <c r="Z45" s="818">
        <v>3500</v>
      </c>
      <c r="AA45" s="811"/>
      <c r="AB45" s="847"/>
    </row>
    <row r="46" spans="1:28" s="829" customFormat="1" ht="33" customHeight="1" thickBot="1">
      <c r="A46" s="825" t="s">
        <v>155</v>
      </c>
      <c r="B46" s="819">
        <v>25</v>
      </c>
      <c r="C46" s="825">
        <v>44800</v>
      </c>
      <c r="D46" s="825">
        <v>17400</v>
      </c>
      <c r="E46" s="799">
        <f t="shared" si="10"/>
        <v>38.839285714285715</v>
      </c>
      <c r="F46" s="798">
        <v>3</v>
      </c>
      <c r="G46" s="799">
        <f t="shared" si="11"/>
        <v>8.333333333333334</v>
      </c>
      <c r="H46" s="790">
        <f t="shared" si="4"/>
        <v>1.388888888888889</v>
      </c>
      <c r="I46" s="855">
        <f t="shared" si="8"/>
        <v>48200</v>
      </c>
      <c r="J46" s="798">
        <v>100</v>
      </c>
      <c r="K46" s="818">
        <v>1700</v>
      </c>
      <c r="L46" s="798">
        <v>300</v>
      </c>
      <c r="M46" s="818">
        <v>22500</v>
      </c>
      <c r="N46" s="798">
        <v>270</v>
      </c>
      <c r="O46" s="818">
        <v>13500</v>
      </c>
      <c r="P46" s="809"/>
      <c r="Q46" s="809"/>
      <c r="R46" s="798"/>
      <c r="S46" s="809"/>
      <c r="T46" s="809"/>
      <c r="U46" s="809"/>
      <c r="V46" s="818"/>
      <c r="W46" s="809"/>
      <c r="X46" s="831">
        <v>10500</v>
      </c>
      <c r="Y46" s="809"/>
      <c r="Z46" s="818"/>
      <c r="AA46" s="811"/>
      <c r="AB46" s="847"/>
    </row>
    <row r="47" spans="1:28" s="829" customFormat="1" ht="34.5" customHeight="1" thickBot="1">
      <c r="A47" s="825" t="s">
        <v>156</v>
      </c>
      <c r="B47" s="819">
        <v>72</v>
      </c>
      <c r="C47" s="825">
        <v>112400</v>
      </c>
      <c r="D47" s="825">
        <v>0</v>
      </c>
      <c r="E47" s="799">
        <f t="shared" si="10"/>
        <v>0</v>
      </c>
      <c r="F47" s="798">
        <v>4</v>
      </c>
      <c r="G47" s="799">
        <f t="shared" si="11"/>
        <v>18</v>
      </c>
      <c r="H47" s="790">
        <f t="shared" si="4"/>
        <v>3</v>
      </c>
      <c r="I47" s="855">
        <f t="shared" si="8"/>
        <v>118000</v>
      </c>
      <c r="J47" s="798"/>
      <c r="K47" s="798"/>
      <c r="L47" s="798">
        <v>6300</v>
      </c>
      <c r="M47" s="798">
        <v>94500</v>
      </c>
      <c r="N47" s="798">
        <v>160</v>
      </c>
      <c r="O47" s="798">
        <v>15980</v>
      </c>
      <c r="P47" s="798"/>
      <c r="Q47" s="798"/>
      <c r="R47" s="798"/>
      <c r="S47" s="809"/>
      <c r="T47" s="818"/>
      <c r="U47" s="798"/>
      <c r="V47" s="809"/>
      <c r="W47" s="809"/>
      <c r="X47" s="826">
        <v>5720</v>
      </c>
      <c r="Y47" s="798"/>
      <c r="Z47" s="798">
        <v>1800</v>
      </c>
      <c r="AA47" s="811"/>
      <c r="AB47" s="850">
        <v>45000</v>
      </c>
    </row>
    <row r="48" spans="1:28" s="829" customFormat="1" ht="27.75" customHeight="1" thickBot="1">
      <c r="A48" s="825" t="s">
        <v>165</v>
      </c>
      <c r="B48" s="819">
        <v>5</v>
      </c>
      <c r="C48" s="822">
        <v>1400</v>
      </c>
      <c r="D48" s="822">
        <v>700</v>
      </c>
      <c r="E48" s="799">
        <f t="shared" si="10"/>
        <v>50</v>
      </c>
      <c r="F48" s="798">
        <v>3</v>
      </c>
      <c r="G48" s="799">
        <f t="shared" si="11"/>
        <v>1.6666666666666667</v>
      </c>
      <c r="H48" s="790">
        <f t="shared" si="4"/>
        <v>0.2777777777777778</v>
      </c>
      <c r="I48" s="855">
        <f t="shared" si="8"/>
        <v>391883</v>
      </c>
      <c r="J48" s="798">
        <v>1040</v>
      </c>
      <c r="K48" s="818">
        <v>88630</v>
      </c>
      <c r="L48" s="798"/>
      <c r="M48" s="798"/>
      <c r="N48" s="798">
        <v>353</v>
      </c>
      <c r="O48" s="798">
        <v>127000</v>
      </c>
      <c r="P48" s="809"/>
      <c r="Q48" s="809"/>
      <c r="R48" s="798"/>
      <c r="S48" s="809"/>
      <c r="T48" s="809"/>
      <c r="U48" s="809"/>
      <c r="V48" s="809"/>
      <c r="W48" s="809"/>
      <c r="X48" s="830"/>
      <c r="Y48" s="809"/>
      <c r="Z48" s="818">
        <v>176253</v>
      </c>
      <c r="AA48" s="813"/>
      <c r="AB48" s="850">
        <v>35660</v>
      </c>
    </row>
    <row r="49" spans="1:28" s="838" customFormat="1" ht="31.5" customHeight="1" thickBot="1">
      <c r="A49" s="835" t="s">
        <v>157</v>
      </c>
      <c r="B49" s="824">
        <v>0</v>
      </c>
      <c r="C49" s="839">
        <v>0</v>
      </c>
      <c r="D49" s="835">
        <v>0</v>
      </c>
      <c r="E49" s="800" t="e">
        <f t="shared" si="10"/>
        <v>#DIV/0!</v>
      </c>
      <c r="F49" s="824">
        <v>2</v>
      </c>
      <c r="G49" s="800">
        <f t="shared" si="11"/>
        <v>0</v>
      </c>
      <c r="H49" s="801">
        <f aca="true" t="shared" si="12" ref="H49:H56">G49/6</f>
        <v>0</v>
      </c>
      <c r="I49" s="806">
        <f t="shared" si="8"/>
        <v>0</v>
      </c>
      <c r="J49" s="824"/>
      <c r="K49" s="837"/>
      <c r="L49" s="824"/>
      <c r="M49" s="824"/>
      <c r="N49" s="824"/>
      <c r="O49" s="837"/>
      <c r="P49" s="824"/>
      <c r="Q49" s="824"/>
      <c r="R49" s="824"/>
      <c r="S49" s="837"/>
      <c r="T49" s="837"/>
      <c r="U49" s="837"/>
      <c r="V49" s="836"/>
      <c r="W49" s="837"/>
      <c r="X49" s="837"/>
      <c r="Y49" s="837"/>
      <c r="Z49" s="836"/>
      <c r="AA49" s="824"/>
      <c r="AB49" s="824"/>
    </row>
    <row r="50" spans="1:28" s="829" customFormat="1" ht="34.5" customHeight="1">
      <c r="A50" s="825" t="s">
        <v>164</v>
      </c>
      <c r="B50" s="819">
        <v>26</v>
      </c>
      <c r="C50" s="822">
        <v>12000</v>
      </c>
      <c r="D50" s="822">
        <v>6500</v>
      </c>
      <c r="E50" s="799">
        <f t="shared" si="10"/>
        <v>54.166666666666664</v>
      </c>
      <c r="F50" s="798">
        <v>2</v>
      </c>
      <c r="G50" s="799">
        <f t="shared" si="11"/>
        <v>13</v>
      </c>
      <c r="H50" s="799">
        <f t="shared" si="12"/>
        <v>2.1666666666666665</v>
      </c>
      <c r="I50" s="855">
        <f aca="true" t="shared" si="13" ref="I50:I56">K50+M50+O50+Q50+S50+U50+W50+X50+Y50+Z50</f>
        <v>320</v>
      </c>
      <c r="J50" s="798">
        <v>20</v>
      </c>
      <c r="K50" s="818">
        <v>320</v>
      </c>
      <c r="L50" s="798"/>
      <c r="M50" s="809"/>
      <c r="N50" s="798"/>
      <c r="O50" s="809"/>
      <c r="P50" s="809"/>
      <c r="Q50" s="809"/>
      <c r="R50" s="798"/>
      <c r="S50" s="809"/>
      <c r="T50" s="809"/>
      <c r="U50" s="809"/>
      <c r="V50" s="818"/>
      <c r="W50" s="809"/>
      <c r="X50" s="830"/>
      <c r="Y50" s="809"/>
      <c r="Z50" s="809"/>
      <c r="AA50" s="813"/>
      <c r="AB50" s="849"/>
    </row>
    <row r="51" spans="1:28" s="838" customFormat="1" ht="36" customHeight="1" thickBot="1">
      <c r="A51" s="835" t="s">
        <v>158</v>
      </c>
      <c r="B51" s="824">
        <v>0</v>
      </c>
      <c r="C51" s="840">
        <v>0</v>
      </c>
      <c r="D51" s="840">
        <v>0</v>
      </c>
      <c r="E51" s="800" t="e">
        <f t="shared" si="10"/>
        <v>#DIV/0!</v>
      </c>
      <c r="F51" s="824">
        <v>1</v>
      </c>
      <c r="G51" s="800">
        <f t="shared" si="11"/>
        <v>0</v>
      </c>
      <c r="H51" s="801">
        <f t="shared" si="12"/>
        <v>0</v>
      </c>
      <c r="I51" s="806">
        <f t="shared" si="13"/>
        <v>0</v>
      </c>
      <c r="J51" s="824"/>
      <c r="K51" s="837"/>
      <c r="L51" s="824"/>
      <c r="M51" s="836"/>
      <c r="N51" s="824"/>
      <c r="O51" s="837"/>
      <c r="P51" s="837"/>
      <c r="Q51" s="837"/>
      <c r="R51" s="824"/>
      <c r="S51" s="837"/>
      <c r="T51" s="836"/>
      <c r="U51" s="837"/>
      <c r="V51" s="837"/>
      <c r="W51" s="837"/>
      <c r="X51" s="837"/>
      <c r="Y51" s="837"/>
      <c r="Z51" s="837"/>
      <c r="AA51" s="837"/>
      <c r="AB51" s="836"/>
    </row>
    <row r="52" spans="1:28" s="829" customFormat="1" ht="37.5" customHeight="1" thickBot="1">
      <c r="A52" s="825" t="s">
        <v>159</v>
      </c>
      <c r="B52" s="819">
        <v>0</v>
      </c>
      <c r="C52" s="822">
        <v>0</v>
      </c>
      <c r="D52" s="822">
        <v>0</v>
      </c>
      <c r="E52" s="799" t="e">
        <f t="shared" si="10"/>
        <v>#DIV/0!</v>
      </c>
      <c r="F52" s="798">
        <v>3</v>
      </c>
      <c r="G52" s="799">
        <f t="shared" si="11"/>
        <v>0</v>
      </c>
      <c r="H52" s="852">
        <f t="shared" si="12"/>
        <v>0</v>
      </c>
      <c r="I52" s="855">
        <f t="shared" si="13"/>
        <v>16240</v>
      </c>
      <c r="J52" s="798"/>
      <c r="K52" s="809"/>
      <c r="L52" s="798"/>
      <c r="M52" s="809"/>
      <c r="N52" s="798"/>
      <c r="O52" s="809"/>
      <c r="P52" s="809"/>
      <c r="Q52" s="809"/>
      <c r="R52" s="798"/>
      <c r="S52" s="798"/>
      <c r="T52" s="818">
        <v>4060</v>
      </c>
      <c r="U52" s="798">
        <v>16240</v>
      </c>
      <c r="V52" s="818"/>
      <c r="W52" s="809"/>
      <c r="X52" s="830"/>
      <c r="Y52" s="798"/>
      <c r="Z52" s="818"/>
      <c r="AA52" s="811"/>
      <c r="AB52" s="847"/>
    </row>
    <row r="53" spans="1:28" s="829" customFormat="1" ht="33" customHeight="1" thickBot="1">
      <c r="A53" s="825" t="s">
        <v>160</v>
      </c>
      <c r="B53" s="819">
        <v>27</v>
      </c>
      <c r="C53" s="825">
        <v>45310</v>
      </c>
      <c r="D53" s="825">
        <v>0</v>
      </c>
      <c r="E53" s="799">
        <f t="shared" si="10"/>
        <v>0</v>
      </c>
      <c r="F53" s="798">
        <v>3</v>
      </c>
      <c r="G53" s="799">
        <f t="shared" si="11"/>
        <v>9</v>
      </c>
      <c r="H53" s="852">
        <f t="shared" si="12"/>
        <v>1.5</v>
      </c>
      <c r="I53" s="855">
        <f t="shared" si="13"/>
        <v>28034</v>
      </c>
      <c r="J53" s="798"/>
      <c r="K53" s="809"/>
      <c r="L53" s="798">
        <v>35</v>
      </c>
      <c r="M53" s="798">
        <v>1260</v>
      </c>
      <c r="N53" s="798"/>
      <c r="O53" s="809"/>
      <c r="P53" s="809"/>
      <c r="Q53" s="809"/>
      <c r="R53" s="798"/>
      <c r="S53" s="809"/>
      <c r="T53" s="809"/>
      <c r="U53" s="809"/>
      <c r="V53" s="818"/>
      <c r="W53" s="809"/>
      <c r="X53" s="826"/>
      <c r="Y53" s="798">
        <v>7000</v>
      </c>
      <c r="Z53" s="818">
        <v>19774</v>
      </c>
      <c r="AA53" s="811"/>
      <c r="AB53" s="847">
        <v>7000</v>
      </c>
    </row>
    <row r="54" spans="1:28" s="829" customFormat="1" ht="36.75" customHeight="1" thickBot="1">
      <c r="A54" s="825" t="s">
        <v>161</v>
      </c>
      <c r="B54" s="819">
        <v>92</v>
      </c>
      <c r="C54" s="825">
        <v>140300</v>
      </c>
      <c r="D54" s="825">
        <v>70150</v>
      </c>
      <c r="E54" s="799">
        <f t="shared" si="10"/>
        <v>50</v>
      </c>
      <c r="F54" s="798">
        <v>6</v>
      </c>
      <c r="G54" s="799">
        <f t="shared" si="11"/>
        <v>15.333333333333334</v>
      </c>
      <c r="H54" s="852">
        <f t="shared" si="12"/>
        <v>2.555555555555556</v>
      </c>
      <c r="I54" s="855">
        <f t="shared" si="13"/>
        <v>253568</v>
      </c>
      <c r="J54" s="798"/>
      <c r="K54" s="809"/>
      <c r="L54" s="798"/>
      <c r="M54" s="798"/>
      <c r="N54" s="798"/>
      <c r="O54" s="798"/>
      <c r="P54" s="809"/>
      <c r="Q54" s="809"/>
      <c r="R54" s="798">
        <v>6000</v>
      </c>
      <c r="S54" s="868">
        <v>75828</v>
      </c>
      <c r="T54" s="818"/>
      <c r="U54" s="818"/>
      <c r="V54" s="818"/>
      <c r="W54" s="809"/>
      <c r="X54" s="827"/>
      <c r="Y54" s="798">
        <v>24284</v>
      </c>
      <c r="Z54" s="818">
        <v>153456</v>
      </c>
      <c r="AA54" s="811">
        <v>28000</v>
      </c>
      <c r="AB54" s="847">
        <v>41989</v>
      </c>
    </row>
    <row r="55" spans="1:131" s="834" customFormat="1" ht="39" customHeight="1" thickBot="1">
      <c r="A55" s="825" t="s">
        <v>162</v>
      </c>
      <c r="B55" s="819">
        <v>31</v>
      </c>
      <c r="C55" s="822">
        <v>45000</v>
      </c>
      <c r="D55" s="822">
        <v>20000</v>
      </c>
      <c r="E55" s="799">
        <f t="shared" si="10"/>
        <v>44.44444444444444</v>
      </c>
      <c r="F55" s="798">
        <v>1</v>
      </c>
      <c r="G55" s="799">
        <f t="shared" si="11"/>
        <v>31</v>
      </c>
      <c r="H55" s="852">
        <f t="shared" si="12"/>
        <v>5.166666666666667</v>
      </c>
      <c r="I55" s="855">
        <f t="shared" si="13"/>
        <v>4000</v>
      </c>
      <c r="J55" s="798"/>
      <c r="K55" s="798"/>
      <c r="L55" s="798"/>
      <c r="M55" s="798"/>
      <c r="N55" s="798"/>
      <c r="O55" s="798"/>
      <c r="P55" s="798"/>
      <c r="Q55" s="798"/>
      <c r="R55" s="798"/>
      <c r="S55" s="798"/>
      <c r="T55" s="798"/>
      <c r="U55" s="798"/>
      <c r="V55" s="798"/>
      <c r="W55" s="798"/>
      <c r="X55" s="826">
        <v>4000</v>
      </c>
      <c r="Y55" s="798"/>
      <c r="Z55" s="798"/>
      <c r="AA55" s="811"/>
      <c r="AB55" s="847"/>
      <c r="AC55" s="833"/>
      <c r="AD55" s="833"/>
      <c r="AE55" s="833"/>
      <c r="AF55" s="833"/>
      <c r="AG55" s="833"/>
      <c r="AH55" s="833"/>
      <c r="AI55" s="833"/>
      <c r="AJ55" s="833"/>
      <c r="AK55" s="833"/>
      <c r="AL55" s="833"/>
      <c r="AM55" s="833"/>
      <c r="AN55" s="833"/>
      <c r="AO55" s="833"/>
      <c r="AP55" s="833"/>
      <c r="AQ55" s="833"/>
      <c r="AR55" s="833"/>
      <c r="AS55" s="833"/>
      <c r="AT55" s="833"/>
      <c r="AU55" s="833"/>
      <c r="AV55" s="833"/>
      <c r="AW55" s="833"/>
      <c r="AX55" s="833"/>
      <c r="AY55" s="833"/>
      <c r="AZ55" s="833"/>
      <c r="BA55" s="833"/>
      <c r="BB55" s="833"/>
      <c r="BC55" s="833"/>
      <c r="BD55" s="833"/>
      <c r="BE55" s="833"/>
      <c r="BF55" s="833"/>
      <c r="BG55" s="833"/>
      <c r="BH55" s="833"/>
      <c r="BI55" s="833"/>
      <c r="BJ55" s="833"/>
      <c r="BK55" s="833"/>
      <c r="BL55" s="833"/>
      <c r="BM55" s="833"/>
      <c r="BN55" s="833"/>
      <c r="BO55" s="833"/>
      <c r="BP55" s="833"/>
      <c r="BQ55" s="833"/>
      <c r="BR55" s="833"/>
      <c r="BS55" s="833"/>
      <c r="BT55" s="833"/>
      <c r="BU55" s="833"/>
      <c r="BV55" s="833"/>
      <c r="BW55" s="833"/>
      <c r="BX55" s="833"/>
      <c r="BY55" s="833"/>
      <c r="BZ55" s="833"/>
      <c r="CA55" s="833"/>
      <c r="CB55" s="833"/>
      <c r="CC55" s="833"/>
      <c r="CD55" s="833"/>
      <c r="CE55" s="833"/>
      <c r="CF55" s="833"/>
      <c r="CG55" s="833"/>
      <c r="CH55" s="833"/>
      <c r="CI55" s="833"/>
      <c r="CJ55" s="833"/>
      <c r="CK55" s="833"/>
      <c r="CL55" s="833"/>
      <c r="CM55" s="833"/>
      <c r="CN55" s="833"/>
      <c r="CO55" s="833"/>
      <c r="CP55" s="833"/>
      <c r="CQ55" s="833"/>
      <c r="CR55" s="833"/>
      <c r="CS55" s="833"/>
      <c r="CT55" s="833"/>
      <c r="CU55" s="833"/>
      <c r="CV55" s="833"/>
      <c r="CW55" s="833"/>
      <c r="CX55" s="833"/>
      <c r="CY55" s="833"/>
      <c r="CZ55" s="833"/>
      <c r="DA55" s="833"/>
      <c r="DB55" s="833"/>
      <c r="DC55" s="833"/>
      <c r="DD55" s="833"/>
      <c r="DE55" s="833"/>
      <c r="DF55" s="833"/>
      <c r="DG55" s="833"/>
      <c r="DH55" s="833"/>
      <c r="DI55" s="833"/>
      <c r="DJ55" s="833"/>
      <c r="DK55" s="833"/>
      <c r="DL55" s="833"/>
      <c r="DM55" s="833"/>
      <c r="DN55" s="833"/>
      <c r="DO55" s="833"/>
      <c r="DP55" s="833"/>
      <c r="DQ55" s="833"/>
      <c r="DR55" s="833"/>
      <c r="DS55" s="833"/>
      <c r="DT55" s="833"/>
      <c r="DU55" s="833"/>
      <c r="DV55" s="833"/>
      <c r="DW55" s="833"/>
      <c r="DX55" s="833"/>
      <c r="DY55" s="833"/>
      <c r="DZ55" s="833"/>
      <c r="EA55" s="833"/>
    </row>
    <row r="56" spans="1:28" s="829" customFormat="1" ht="30.75" customHeight="1" thickBot="1">
      <c r="A56" s="825" t="s">
        <v>163</v>
      </c>
      <c r="B56" s="819">
        <v>18</v>
      </c>
      <c r="C56" s="861">
        <v>24000</v>
      </c>
      <c r="D56" s="861">
        <v>13400</v>
      </c>
      <c r="E56" s="799">
        <f t="shared" si="10"/>
        <v>55.833333333333336</v>
      </c>
      <c r="F56" s="798">
        <v>3</v>
      </c>
      <c r="G56" s="799">
        <f t="shared" si="11"/>
        <v>6</v>
      </c>
      <c r="H56" s="852">
        <f t="shared" si="12"/>
        <v>1</v>
      </c>
      <c r="I56" s="855">
        <f t="shared" si="13"/>
        <v>9050</v>
      </c>
      <c r="J56" s="798"/>
      <c r="K56" s="798"/>
      <c r="L56" s="798">
        <v>222</v>
      </c>
      <c r="M56" s="868">
        <v>8735</v>
      </c>
      <c r="N56" s="798">
        <v>63</v>
      </c>
      <c r="O56" s="864">
        <v>315</v>
      </c>
      <c r="P56" s="798"/>
      <c r="Q56" s="798"/>
      <c r="R56" s="798"/>
      <c r="S56" s="798"/>
      <c r="T56" s="798"/>
      <c r="U56" s="798"/>
      <c r="V56" s="798"/>
      <c r="W56" s="798"/>
      <c r="X56" s="828"/>
      <c r="Y56" s="798"/>
      <c r="Z56" s="798"/>
      <c r="AA56" s="811">
        <v>400</v>
      </c>
      <c r="AB56" s="847"/>
    </row>
    <row r="57" spans="1:27" ht="23.25">
      <c r="A57" s="770"/>
      <c r="B57" s="765"/>
      <c r="C57" s="766"/>
      <c r="D57" s="766"/>
      <c r="E57" s="767"/>
      <c r="F57" s="767"/>
      <c r="G57" s="767"/>
      <c r="H57" s="767"/>
      <c r="I57" s="766"/>
      <c r="J57" s="766"/>
      <c r="K57" s="766"/>
      <c r="L57" s="766"/>
      <c r="M57" s="766"/>
      <c r="N57" s="766"/>
      <c r="O57" s="766"/>
      <c r="P57" s="766"/>
      <c r="Q57" s="766"/>
      <c r="R57" s="766"/>
      <c r="S57" s="766"/>
      <c r="T57" s="766"/>
      <c r="U57" s="766"/>
      <c r="V57" s="766"/>
      <c r="W57" s="766"/>
      <c r="X57" s="766"/>
      <c r="Y57" s="775"/>
      <c r="Z57" s="775"/>
      <c r="AA57" s="776"/>
    </row>
    <row r="58" spans="1:27" ht="23.25">
      <c r="A58" s="770"/>
      <c r="B58" s="765"/>
      <c r="C58" s="766"/>
      <c r="D58" s="766"/>
      <c r="E58" s="767"/>
      <c r="F58" s="767"/>
      <c r="G58" s="767"/>
      <c r="H58" s="767"/>
      <c r="I58" s="766"/>
      <c r="J58" s="766"/>
      <c r="K58" s="766"/>
      <c r="L58" s="766"/>
      <c r="M58" s="766"/>
      <c r="N58" s="766"/>
      <c r="O58" s="766"/>
      <c r="P58" s="766"/>
      <c r="Q58" s="766"/>
      <c r="R58" s="766"/>
      <c r="S58" s="766"/>
      <c r="T58" s="766"/>
      <c r="U58" s="766"/>
      <c r="V58" s="766"/>
      <c r="W58" s="766"/>
      <c r="X58" s="766"/>
      <c r="Y58" s="775"/>
      <c r="Z58" s="775"/>
      <c r="AA58" s="776"/>
    </row>
    <row r="59" spans="1:27" ht="23.25">
      <c r="A59" s="770"/>
      <c r="B59" s="765"/>
      <c r="C59" s="766"/>
      <c r="D59" s="766"/>
      <c r="E59" s="767"/>
      <c r="F59" s="767"/>
      <c r="G59" s="767"/>
      <c r="H59" s="767"/>
      <c r="I59" s="766"/>
      <c r="J59" s="766"/>
      <c r="K59" s="766"/>
      <c r="L59" s="766"/>
      <c r="M59" s="766"/>
      <c r="N59" s="766"/>
      <c r="O59" s="766"/>
      <c r="P59" s="766"/>
      <c r="Q59" s="766"/>
      <c r="R59" s="766"/>
      <c r="S59" s="766"/>
      <c r="T59" s="766"/>
      <c r="U59" s="766"/>
      <c r="V59" s="766"/>
      <c r="W59" s="766"/>
      <c r="X59" s="766"/>
      <c r="Y59" s="775"/>
      <c r="Z59" s="775"/>
      <c r="AA59" s="776"/>
    </row>
    <row r="60" spans="1:27" ht="23.25">
      <c r="A60" s="770"/>
      <c r="B60" s="765"/>
      <c r="C60" s="766"/>
      <c r="D60" s="766"/>
      <c r="E60" s="767"/>
      <c r="F60" s="767"/>
      <c r="G60" s="767"/>
      <c r="H60" s="767"/>
      <c r="I60" s="766"/>
      <c r="J60" s="766"/>
      <c r="K60" s="766"/>
      <c r="L60" s="766"/>
      <c r="M60" s="766"/>
      <c r="N60" s="766"/>
      <c r="O60" s="766"/>
      <c r="P60" s="766"/>
      <c r="Q60" s="766"/>
      <c r="R60" s="766"/>
      <c r="S60" s="766"/>
      <c r="T60" s="766"/>
      <c r="U60" s="766"/>
      <c r="V60" s="766"/>
      <c r="W60" s="766"/>
      <c r="X60" s="766"/>
      <c r="Y60" s="775"/>
      <c r="Z60" s="775"/>
      <c r="AA60" s="776"/>
    </row>
    <row r="61" spans="1:27" ht="23.25">
      <c r="A61" s="770"/>
      <c r="B61" s="765"/>
      <c r="C61" s="766"/>
      <c r="D61" s="766"/>
      <c r="E61" s="767"/>
      <c r="F61" s="767"/>
      <c r="G61" s="767"/>
      <c r="H61" s="767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766"/>
      <c r="X61" s="766"/>
      <c r="Y61" s="775"/>
      <c r="Z61" s="775"/>
      <c r="AA61" s="776"/>
    </row>
    <row r="62" spans="1:27" ht="23.25">
      <c r="A62" s="770"/>
      <c r="B62" s="765"/>
      <c r="C62" s="766"/>
      <c r="D62" s="766"/>
      <c r="E62" s="767"/>
      <c r="F62" s="767"/>
      <c r="G62" s="767"/>
      <c r="H62" s="767"/>
      <c r="I62" s="766"/>
      <c r="J62" s="766"/>
      <c r="K62" s="766"/>
      <c r="L62" s="766"/>
      <c r="M62" s="766"/>
      <c r="N62" s="766"/>
      <c r="O62" s="766"/>
      <c r="P62" s="766"/>
      <c r="Q62" s="766"/>
      <c r="R62" s="766"/>
      <c r="S62" s="766"/>
      <c r="T62" s="766"/>
      <c r="U62" s="766"/>
      <c r="V62" s="766"/>
      <c r="W62" s="766"/>
      <c r="X62" s="766"/>
      <c r="Y62" s="775"/>
      <c r="Z62" s="775"/>
      <c r="AA62" s="776"/>
    </row>
    <row r="63" spans="1:27" ht="23.25">
      <c r="A63" s="770"/>
      <c r="B63" s="765"/>
      <c r="C63" s="766"/>
      <c r="D63" s="766"/>
      <c r="E63" s="767"/>
      <c r="F63" s="767"/>
      <c r="G63" s="767"/>
      <c r="H63" s="767"/>
      <c r="I63" s="766"/>
      <c r="J63" s="766"/>
      <c r="K63" s="766"/>
      <c r="L63" s="766"/>
      <c r="M63" s="766"/>
      <c r="N63" s="766"/>
      <c r="O63" s="766"/>
      <c r="P63" s="766"/>
      <c r="Q63" s="766"/>
      <c r="R63" s="766"/>
      <c r="S63" s="766"/>
      <c r="T63" s="766"/>
      <c r="U63" s="766"/>
      <c r="V63" s="766"/>
      <c r="W63" s="766"/>
      <c r="X63" s="766"/>
      <c r="Y63" s="775"/>
      <c r="Z63" s="775"/>
      <c r="AA63" s="776"/>
    </row>
    <row r="64" spans="1:27" ht="23.25">
      <c r="A64" s="770"/>
      <c r="B64" s="765"/>
      <c r="C64" s="766"/>
      <c r="D64" s="766"/>
      <c r="E64" s="767"/>
      <c r="F64" s="767"/>
      <c r="G64" s="767"/>
      <c r="H64" s="767"/>
      <c r="I64" s="766"/>
      <c r="J64" s="766"/>
      <c r="K64" s="766"/>
      <c r="L64" s="766"/>
      <c r="M64" s="766"/>
      <c r="N64" s="766"/>
      <c r="O64" s="766"/>
      <c r="P64" s="766"/>
      <c r="Q64" s="766"/>
      <c r="R64" s="766"/>
      <c r="S64" s="766"/>
      <c r="T64" s="766"/>
      <c r="U64" s="766"/>
      <c r="V64" s="766"/>
      <c r="W64" s="766"/>
      <c r="X64" s="766"/>
      <c r="Y64" s="775"/>
      <c r="Z64" s="775"/>
      <c r="AA64" s="776"/>
    </row>
    <row r="65" spans="1:27" ht="23.25">
      <c r="A65" s="770"/>
      <c r="B65" s="765"/>
      <c r="C65" s="766"/>
      <c r="D65" s="766"/>
      <c r="E65" s="767"/>
      <c r="F65" s="767"/>
      <c r="G65" s="767"/>
      <c r="H65" s="767"/>
      <c r="I65" s="766"/>
      <c r="J65" s="766"/>
      <c r="K65" s="766"/>
      <c r="L65" s="766"/>
      <c r="M65" s="766"/>
      <c r="N65" s="766"/>
      <c r="O65" s="766"/>
      <c r="P65" s="766"/>
      <c r="Q65" s="766"/>
      <c r="R65" s="766"/>
      <c r="S65" s="766"/>
      <c r="T65" s="766"/>
      <c r="U65" s="766"/>
      <c r="V65" s="766"/>
      <c r="W65" s="766"/>
      <c r="X65" s="766"/>
      <c r="Y65" s="775"/>
      <c r="Z65" s="775"/>
      <c r="AA65" s="776"/>
    </row>
    <row r="66" spans="1:27" ht="23.25">
      <c r="A66" s="770"/>
      <c r="B66" s="765"/>
      <c r="C66" s="766"/>
      <c r="D66" s="766"/>
      <c r="E66" s="767"/>
      <c r="F66" s="767"/>
      <c r="G66" s="767"/>
      <c r="H66" s="767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6"/>
      <c r="W66" s="766"/>
      <c r="X66" s="766"/>
      <c r="Y66" s="775"/>
      <c r="Z66" s="775"/>
      <c r="AA66" s="776"/>
    </row>
    <row r="67" ht="20.25">
      <c r="A67" s="246"/>
    </row>
    <row r="68" ht="20.25">
      <c r="A68" s="246"/>
    </row>
    <row r="69" ht="20.25">
      <c r="A69" s="246"/>
    </row>
    <row r="70" ht="20.25">
      <c r="A70" s="246"/>
    </row>
    <row r="71" ht="20.25">
      <c r="A71" s="246"/>
    </row>
    <row r="72" ht="20.25">
      <c r="A72" s="246"/>
    </row>
    <row r="73" ht="20.25">
      <c r="A73" s="246"/>
    </row>
    <row r="74" ht="20.25">
      <c r="A74" s="246"/>
    </row>
    <row r="75" ht="20.25">
      <c r="A75" s="246"/>
    </row>
    <row r="76" ht="20.25">
      <c r="A76" s="246"/>
    </row>
    <row r="77" ht="20.25">
      <c r="A77" s="246"/>
    </row>
    <row r="78" ht="20.25">
      <c r="A78" s="246"/>
    </row>
    <row r="79" ht="20.25">
      <c r="A79" s="246"/>
    </row>
    <row r="80" ht="20.25">
      <c r="A80" s="246"/>
    </row>
    <row r="81" ht="20.25">
      <c r="A81" s="246"/>
    </row>
    <row r="82" ht="20.25">
      <c r="A82" s="246"/>
    </row>
    <row r="83" ht="20.25">
      <c r="A83" s="246"/>
    </row>
    <row r="84" ht="20.25">
      <c r="A84" s="246"/>
    </row>
    <row r="85" ht="20.25">
      <c r="A85" s="246"/>
    </row>
    <row r="86" ht="20.25">
      <c r="A86" s="246"/>
    </row>
    <row r="87" ht="20.25">
      <c r="A87" s="246"/>
    </row>
    <row r="88" ht="20.25">
      <c r="A88" s="246"/>
    </row>
    <row r="89" ht="20.25">
      <c r="A89" s="246"/>
    </row>
    <row r="90" ht="20.25">
      <c r="A90" s="246"/>
    </row>
    <row r="91" ht="20.25">
      <c r="A91" s="246"/>
    </row>
    <row r="92" ht="20.25">
      <c r="A92" s="246"/>
    </row>
    <row r="93" ht="20.25">
      <c r="A93" s="246"/>
    </row>
    <row r="94" ht="20.25">
      <c r="A94" s="246"/>
    </row>
    <row r="95" ht="20.25">
      <c r="A95" s="246"/>
    </row>
    <row r="96" ht="20.25">
      <c r="A96" s="246"/>
    </row>
    <row r="97" ht="20.25">
      <c r="A97" s="246"/>
    </row>
    <row r="98" ht="20.25">
      <c r="A98" s="246"/>
    </row>
    <row r="99" ht="20.25">
      <c r="A99" s="246"/>
    </row>
    <row r="100" ht="20.25">
      <c r="A100" s="246"/>
    </row>
    <row r="101" ht="20.25">
      <c r="A101" s="246"/>
    </row>
    <row r="102" ht="20.25">
      <c r="A102" s="246"/>
    </row>
    <row r="103" ht="20.25">
      <c r="A103" s="246"/>
    </row>
    <row r="104" ht="20.25">
      <c r="A104" s="246"/>
    </row>
    <row r="105" ht="20.25">
      <c r="A105" s="246"/>
    </row>
    <row r="106" ht="20.25">
      <c r="A106" s="246"/>
    </row>
    <row r="107" ht="20.25">
      <c r="A107" s="246"/>
    </row>
    <row r="108" ht="20.25">
      <c r="A108" s="246"/>
    </row>
    <row r="109" ht="20.25">
      <c r="A109" s="246"/>
    </row>
    <row r="110" ht="20.25">
      <c r="A110" s="246"/>
    </row>
    <row r="111" ht="20.25">
      <c r="A111" s="246"/>
    </row>
    <row r="112" ht="20.25">
      <c r="A112" s="246"/>
    </row>
    <row r="113" ht="20.25">
      <c r="A113" s="246"/>
    </row>
    <row r="114" ht="20.25">
      <c r="A114" s="246"/>
    </row>
    <row r="115" ht="20.25">
      <c r="A115" s="246"/>
    </row>
    <row r="116" ht="20.25">
      <c r="A116" s="246"/>
    </row>
    <row r="117" ht="20.25">
      <c r="A117" s="246"/>
    </row>
    <row r="118" ht="20.25">
      <c r="A118" s="246"/>
    </row>
    <row r="119" ht="20.25">
      <c r="A119" s="246"/>
    </row>
    <row r="120" ht="20.25">
      <c r="A120" s="246"/>
    </row>
    <row r="121" ht="20.25">
      <c r="A121" s="246"/>
    </row>
    <row r="122" ht="20.25">
      <c r="A122" s="246"/>
    </row>
    <row r="123" ht="20.25">
      <c r="A123" s="246"/>
    </row>
    <row r="124" ht="20.25">
      <c r="A124" s="246"/>
    </row>
    <row r="125" ht="20.25">
      <c r="A125" s="246"/>
    </row>
    <row r="126" ht="20.25">
      <c r="A126" s="246"/>
    </row>
    <row r="127" ht="20.25">
      <c r="A127" s="246"/>
    </row>
    <row r="128" ht="20.25">
      <c r="A128" s="246"/>
    </row>
    <row r="129" ht="20.25">
      <c r="A129" s="246"/>
    </row>
    <row r="130" ht="20.25">
      <c r="A130" s="246"/>
    </row>
    <row r="131" ht="20.25">
      <c r="A131" s="246"/>
    </row>
    <row r="132" ht="20.25">
      <c r="A132" s="246"/>
    </row>
    <row r="133" ht="20.25">
      <c r="A133" s="246"/>
    </row>
    <row r="134" ht="20.25">
      <c r="A134" s="246"/>
    </row>
    <row r="135" ht="20.25">
      <c r="A135" s="246"/>
    </row>
    <row r="136" ht="20.25">
      <c r="A136" s="246"/>
    </row>
    <row r="137" ht="20.25">
      <c r="A137" s="246"/>
    </row>
    <row r="138" ht="20.25">
      <c r="A138" s="246"/>
    </row>
    <row r="139" ht="20.25">
      <c r="A139" s="246"/>
    </row>
    <row r="140" ht="20.25">
      <c r="A140" s="246"/>
    </row>
    <row r="141" ht="20.25">
      <c r="A141" s="246"/>
    </row>
    <row r="142" ht="20.25">
      <c r="A142" s="246"/>
    </row>
    <row r="143" ht="20.25">
      <c r="A143" s="246"/>
    </row>
    <row r="144" ht="20.25">
      <c r="A144" s="246"/>
    </row>
    <row r="145" ht="20.25">
      <c r="A145" s="246"/>
    </row>
    <row r="146" ht="20.25">
      <c r="A146" s="246"/>
    </row>
    <row r="147" ht="20.25">
      <c r="A147" s="246"/>
    </row>
    <row r="148" ht="20.25">
      <c r="A148" s="246"/>
    </row>
    <row r="149" ht="20.25">
      <c r="A149" s="246"/>
    </row>
    <row r="150" ht="20.25">
      <c r="A150" s="246"/>
    </row>
    <row r="151" ht="20.25">
      <c r="A151" s="246"/>
    </row>
    <row r="152" ht="20.25">
      <c r="A152" s="246"/>
    </row>
    <row r="153" ht="20.25">
      <c r="A153" s="246"/>
    </row>
    <row r="154" ht="20.25">
      <c r="A154" s="246"/>
    </row>
    <row r="155" ht="20.25">
      <c r="A155" s="246"/>
    </row>
    <row r="156" ht="20.25">
      <c r="A156" s="246"/>
    </row>
    <row r="157" ht="20.25">
      <c r="A157" s="246"/>
    </row>
    <row r="158" ht="20.25">
      <c r="A158" s="246"/>
    </row>
    <row r="159" ht="20.25">
      <c r="A159" s="246"/>
    </row>
    <row r="160" ht="20.25">
      <c r="A160" s="246"/>
    </row>
    <row r="161" ht="20.25">
      <c r="A161" s="246"/>
    </row>
    <row r="162" ht="20.25">
      <c r="A162" s="246"/>
    </row>
    <row r="163" ht="20.25">
      <c r="A163" s="246"/>
    </row>
    <row r="164" ht="20.25">
      <c r="A164" s="246"/>
    </row>
    <row r="165" ht="20.25">
      <c r="A165" s="247"/>
    </row>
    <row r="166" ht="20.25">
      <c r="A166" s="247"/>
    </row>
    <row r="167" ht="20.25">
      <c r="A167" s="247"/>
    </row>
    <row r="168" ht="20.25">
      <c r="A168" s="247"/>
    </row>
    <row r="169" ht="20.25">
      <c r="A169" s="247"/>
    </row>
    <row r="170" ht="20.25">
      <c r="A170" s="247"/>
    </row>
    <row r="171" ht="20.25">
      <c r="A171" s="247"/>
    </row>
    <row r="172" ht="20.25">
      <c r="A172" s="247"/>
    </row>
    <row r="173" ht="20.25">
      <c r="A173" s="247"/>
    </row>
    <row r="174" ht="20.25">
      <c r="A174" s="247"/>
    </row>
  </sheetData>
  <sheetProtection/>
  <printOptions/>
  <pageMargins left="0.1968503937007874" right="0.2362204724409449" top="0.4330708661417323" bottom="0.5118110236220472" header="0.31496062992125984" footer="0.5118110236220472"/>
  <pageSetup fitToWidth="0" fitToHeight="1"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8"/>
  <sheetViews>
    <sheetView zoomScale="50" zoomScaleNormal="50" zoomScalePageLayoutView="0" workbookViewId="0" topLeftCell="A1">
      <pane xSplit="1" ySplit="13" topLeftCell="B4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14" sqref="C14"/>
    </sheetView>
  </sheetViews>
  <sheetFormatPr defaultColWidth="9.00390625" defaultRowHeight="12.75"/>
  <cols>
    <col min="1" max="1" width="29.375" style="0" customWidth="1"/>
    <col min="2" max="2" width="17.875" style="0" customWidth="1"/>
    <col min="3" max="3" width="18.00390625" style="0" customWidth="1"/>
    <col min="4" max="4" width="10.25390625" style="0" customWidth="1"/>
    <col min="5" max="5" width="16.375" style="0" customWidth="1"/>
    <col min="6" max="7" width="12.125" style="0" customWidth="1"/>
    <col min="8" max="8" width="19.125" style="0" customWidth="1"/>
    <col min="9" max="9" width="16.375" style="0" customWidth="1"/>
    <col min="10" max="10" width="16.125" style="0" customWidth="1"/>
    <col min="11" max="11" width="20.375" style="0" customWidth="1"/>
    <col min="12" max="13" width="21.00390625" style="0" customWidth="1"/>
    <col min="14" max="14" width="17.25390625" style="0" customWidth="1"/>
    <col min="15" max="15" width="28.00390625" style="0" customWidth="1"/>
    <col min="16" max="16" width="31.00390625" style="0" customWidth="1"/>
    <col min="17" max="17" width="16.625" style="227" customWidth="1"/>
    <col min="18" max="18" width="15.875" style="227" customWidth="1"/>
    <col min="19" max="19" width="14.875" style="0" customWidth="1"/>
    <col min="20" max="20" width="11.25390625" style="0" customWidth="1"/>
    <col min="21" max="21" width="14.00390625" style="0" customWidth="1"/>
    <col min="22" max="22" width="13.25390625" style="0" customWidth="1"/>
    <col min="25" max="25" width="14.25390625" style="0" customWidth="1"/>
  </cols>
  <sheetData>
    <row r="1" spans="1:19" ht="27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  <c r="M1" s="7"/>
      <c r="N1" s="7"/>
      <c r="O1" s="7"/>
      <c r="P1" s="8"/>
      <c r="Q1" s="9"/>
      <c r="R1" s="10"/>
      <c r="S1" s="8"/>
    </row>
    <row r="2" spans="1:19" ht="24.75">
      <c r="A2" s="1"/>
      <c r="B2" s="1"/>
      <c r="C2" s="11" t="s">
        <v>110</v>
      </c>
      <c r="D2" s="12"/>
      <c r="E2" s="12"/>
      <c r="F2" s="12"/>
      <c r="G2" s="12"/>
      <c r="H2" s="12"/>
      <c r="I2" s="13"/>
      <c r="J2" s="14"/>
      <c r="K2" s="14"/>
      <c r="L2" s="7"/>
      <c r="M2" s="7"/>
      <c r="N2" s="7"/>
      <c r="O2" s="15"/>
      <c r="Q2" s="9"/>
      <c r="R2" s="10"/>
      <c r="S2" s="8"/>
    </row>
    <row r="3" spans="1:19" ht="18.75" thickBot="1">
      <c r="A3" s="1"/>
      <c r="B3" s="1"/>
      <c r="C3" s="16"/>
      <c r="D3" s="12"/>
      <c r="E3" s="12"/>
      <c r="F3" s="12"/>
      <c r="G3" s="12"/>
      <c r="H3" s="12"/>
      <c r="I3" s="13"/>
      <c r="J3" s="14"/>
      <c r="K3" s="14"/>
      <c r="L3" s="7"/>
      <c r="M3" s="7"/>
      <c r="N3" s="7"/>
      <c r="O3" s="15"/>
      <c r="Q3" s="9"/>
      <c r="R3" s="10"/>
      <c r="S3" s="8"/>
    </row>
    <row r="4" spans="1:22" s="28" customFormat="1" ht="18.75" thickBot="1">
      <c r="A4" s="17"/>
      <c r="B4" s="18"/>
      <c r="C4" s="19" t="s">
        <v>1</v>
      </c>
      <c r="D4" s="20"/>
      <c r="E4" s="21"/>
      <c r="F4" s="22" t="s">
        <v>2</v>
      </c>
      <c r="G4" s="20"/>
      <c r="H4" s="21"/>
      <c r="I4" s="23" t="s">
        <v>3</v>
      </c>
      <c r="J4" s="23"/>
      <c r="K4" s="23"/>
      <c r="L4" s="24"/>
      <c r="M4" s="24"/>
      <c r="N4" s="24"/>
      <c r="O4" s="19"/>
      <c r="P4" s="19"/>
      <c r="Q4" s="25"/>
      <c r="R4" s="26"/>
      <c r="S4" s="24"/>
      <c r="T4" s="18"/>
      <c r="U4" s="19"/>
      <c r="V4" s="27"/>
    </row>
    <row r="5" spans="1:25" s="43" customFormat="1" ht="15">
      <c r="A5" s="29" t="s">
        <v>4</v>
      </c>
      <c r="B5" s="30" t="s">
        <v>5</v>
      </c>
      <c r="C5" s="31" t="s">
        <v>5</v>
      </c>
      <c r="D5" s="32" t="s">
        <v>6</v>
      </c>
      <c r="E5" s="33" t="s">
        <v>7</v>
      </c>
      <c r="F5" s="30" t="s">
        <v>8</v>
      </c>
      <c r="G5" s="34" t="s">
        <v>8</v>
      </c>
      <c r="H5" s="35" t="s">
        <v>9</v>
      </c>
      <c r="I5" s="30" t="s">
        <v>10</v>
      </c>
      <c r="J5" s="36" t="s">
        <v>9</v>
      </c>
      <c r="K5" s="30" t="s">
        <v>11</v>
      </c>
      <c r="L5" s="37" t="s">
        <v>12</v>
      </c>
      <c r="M5" s="35" t="s">
        <v>88</v>
      </c>
      <c r="N5" s="37" t="s">
        <v>90</v>
      </c>
      <c r="O5" s="30" t="s">
        <v>13</v>
      </c>
      <c r="P5" s="37" t="s">
        <v>14</v>
      </c>
      <c r="Q5" s="38" t="s">
        <v>15</v>
      </c>
      <c r="R5" s="39" t="s">
        <v>16</v>
      </c>
      <c r="S5" s="35" t="s">
        <v>17</v>
      </c>
      <c r="T5" s="40" t="s">
        <v>18</v>
      </c>
      <c r="U5" s="41" t="s">
        <v>19</v>
      </c>
      <c r="V5" s="42" t="s">
        <v>20</v>
      </c>
      <c r="Y5" s="238" t="s">
        <v>5</v>
      </c>
    </row>
    <row r="6" spans="1:25" s="43" customFormat="1" ht="15.75" thickBot="1">
      <c r="A6" s="44"/>
      <c r="B6" s="236" t="s">
        <v>108</v>
      </c>
      <c r="C6" s="237" t="s">
        <v>109</v>
      </c>
      <c r="D6" s="45" t="s">
        <v>21</v>
      </c>
      <c r="E6" s="46" t="s">
        <v>22</v>
      </c>
      <c r="F6" s="44" t="s">
        <v>23</v>
      </c>
      <c r="G6" s="47" t="s">
        <v>24</v>
      </c>
      <c r="H6" s="46" t="s">
        <v>25</v>
      </c>
      <c r="I6" s="44" t="s">
        <v>26</v>
      </c>
      <c r="J6" s="48" t="s">
        <v>26</v>
      </c>
      <c r="K6" s="44" t="s">
        <v>27</v>
      </c>
      <c r="L6" s="49" t="s">
        <v>27</v>
      </c>
      <c r="M6" s="267" t="s">
        <v>89</v>
      </c>
      <c r="N6" s="49"/>
      <c r="O6" s="29" t="s">
        <v>28</v>
      </c>
      <c r="P6" s="50" t="s">
        <v>29</v>
      </c>
      <c r="Q6" s="51" t="s">
        <v>30</v>
      </c>
      <c r="R6" s="52" t="s">
        <v>30</v>
      </c>
      <c r="S6" s="46" t="s">
        <v>31</v>
      </c>
      <c r="T6" s="53" t="s">
        <v>32</v>
      </c>
      <c r="U6" s="48" t="s">
        <v>33</v>
      </c>
      <c r="V6" s="49" t="s">
        <v>34</v>
      </c>
      <c r="W6" s="54"/>
      <c r="X6" s="54"/>
      <c r="Y6" s="239" t="s">
        <v>23</v>
      </c>
    </row>
    <row r="7" spans="1:25" s="73" customFormat="1" ht="21.75" customHeight="1" thickBot="1">
      <c r="A7" s="331" t="s">
        <v>98</v>
      </c>
      <c r="B7" s="250">
        <v>126</v>
      </c>
      <c r="C7" s="250">
        <v>108</v>
      </c>
      <c r="D7" s="332">
        <f>C7-B7</f>
        <v>-18</v>
      </c>
      <c r="E7" s="333">
        <f>D7*100/B7</f>
        <v>-14.285714285714286</v>
      </c>
      <c r="F7" s="334">
        <v>106</v>
      </c>
      <c r="G7" s="335">
        <v>10</v>
      </c>
      <c r="H7" s="336">
        <f aca="true" t="shared" si="0" ref="H7:H16">(G7+F7)/(C7+G7)*100</f>
        <v>98.30508474576271</v>
      </c>
      <c r="I7" s="337">
        <v>75</v>
      </c>
      <c r="J7" s="336">
        <f aca="true" t="shared" si="1" ref="J7:J21">I7*100/(F7+G7)</f>
        <v>64.65517241379311</v>
      </c>
      <c r="K7" s="337">
        <v>1</v>
      </c>
      <c r="L7" s="312">
        <f aca="true" t="shared" si="2" ref="L7:L63">K7*100/(F7+G7)</f>
        <v>0.8620689655172413</v>
      </c>
      <c r="M7" s="56">
        <v>4</v>
      </c>
      <c r="N7" s="469">
        <f aca="true" t="shared" si="3" ref="N7:N63">M7*100/(G7+F7)</f>
        <v>3.4482758620689653</v>
      </c>
      <c r="O7" s="338">
        <v>100</v>
      </c>
      <c r="P7" s="339">
        <f aca="true" t="shared" si="4" ref="P7:P63">O7*100/C7</f>
        <v>92.5925925925926</v>
      </c>
      <c r="Q7" s="340">
        <v>0.818</v>
      </c>
      <c r="R7" s="341">
        <v>0.782</v>
      </c>
      <c r="S7" s="342">
        <f aca="true" t="shared" si="5" ref="S7:S21">R7*100/Q7</f>
        <v>95.59902200488999</v>
      </c>
      <c r="T7" s="343">
        <v>199</v>
      </c>
      <c r="U7" s="470">
        <f aca="true" t="shared" si="6" ref="U7:U55">C7/T7</f>
        <v>0.542713567839196</v>
      </c>
      <c r="V7" s="471">
        <f>U7/3</f>
        <v>0.18090452261306533</v>
      </c>
      <c r="W7" s="72"/>
      <c r="X7" s="72"/>
      <c r="Y7" s="250">
        <v>584</v>
      </c>
    </row>
    <row r="8" spans="1:25" s="85" customFormat="1" ht="21.75" customHeight="1" thickBot="1">
      <c r="A8" s="704" t="s">
        <v>99</v>
      </c>
      <c r="B8" s="318">
        <v>66</v>
      </c>
      <c r="C8" s="318">
        <v>66</v>
      </c>
      <c r="D8" s="345">
        <f>C8-B8</f>
        <v>0</v>
      </c>
      <c r="E8" s="346">
        <f>D8*100/B8</f>
        <v>0</v>
      </c>
      <c r="F8" s="347">
        <v>66</v>
      </c>
      <c r="G8" s="322">
        <v>1</v>
      </c>
      <c r="H8" s="325">
        <f t="shared" si="0"/>
        <v>100</v>
      </c>
      <c r="I8" s="326">
        <v>54</v>
      </c>
      <c r="J8" s="325">
        <f t="shared" si="1"/>
        <v>80.59701492537313</v>
      </c>
      <c r="K8" s="326"/>
      <c r="L8" s="327">
        <f t="shared" si="2"/>
        <v>0</v>
      </c>
      <c r="M8" s="368">
        <v>2</v>
      </c>
      <c r="N8" s="63">
        <f t="shared" si="3"/>
        <v>2.985074626865672</v>
      </c>
      <c r="O8" s="326">
        <v>65</v>
      </c>
      <c r="P8" s="325">
        <f t="shared" si="4"/>
        <v>98.48484848484848</v>
      </c>
      <c r="Q8" s="348">
        <v>0.779</v>
      </c>
      <c r="R8" s="349">
        <v>0.756</v>
      </c>
      <c r="S8" s="350">
        <f t="shared" si="5"/>
        <v>97.04749679075736</v>
      </c>
      <c r="T8" s="330">
        <v>66</v>
      </c>
      <c r="U8" s="115">
        <f t="shared" si="6"/>
        <v>1</v>
      </c>
      <c r="V8" s="316">
        <f>U8/3</f>
        <v>0.3333333333333333</v>
      </c>
      <c r="W8" s="84"/>
      <c r="X8" s="84"/>
      <c r="Y8" s="318">
        <v>202</v>
      </c>
    </row>
    <row r="9" spans="1:25" s="85" customFormat="1" ht="21.75" customHeight="1" thickBot="1" thickTop="1">
      <c r="A9" s="86" t="s">
        <v>112</v>
      </c>
      <c r="B9" s="87">
        <v>15</v>
      </c>
      <c r="C9" s="87">
        <v>15</v>
      </c>
      <c r="D9" s="88">
        <f>C9-B9</f>
        <v>0</v>
      </c>
      <c r="E9" s="89"/>
      <c r="F9" s="90">
        <v>15</v>
      </c>
      <c r="G9" s="91"/>
      <c r="H9" s="92">
        <f t="shared" si="0"/>
        <v>100</v>
      </c>
      <c r="I9" s="93">
        <v>11</v>
      </c>
      <c r="J9" s="92">
        <f t="shared" si="1"/>
        <v>73.33333333333333</v>
      </c>
      <c r="K9" s="94"/>
      <c r="L9" s="95">
        <f t="shared" si="2"/>
        <v>0</v>
      </c>
      <c r="M9" s="93"/>
      <c r="N9" s="63">
        <f t="shared" si="3"/>
        <v>0</v>
      </c>
      <c r="O9" s="94">
        <v>14</v>
      </c>
      <c r="P9" s="92">
        <f t="shared" si="4"/>
        <v>93.33333333333333</v>
      </c>
      <c r="Q9" s="96">
        <v>0.716</v>
      </c>
      <c r="R9" s="97">
        <v>0.7</v>
      </c>
      <c r="S9" s="98">
        <f t="shared" si="5"/>
        <v>97.76536312849163</v>
      </c>
      <c r="T9" s="243">
        <v>13</v>
      </c>
      <c r="U9" s="115">
        <f t="shared" si="6"/>
        <v>1.1538461538461537</v>
      </c>
      <c r="V9" s="316">
        <f>U9/3</f>
        <v>0.3846153846153846</v>
      </c>
      <c r="W9" s="84"/>
      <c r="X9" s="84"/>
      <c r="Y9" s="87">
        <v>39</v>
      </c>
    </row>
    <row r="10" spans="1:25" s="85" customFormat="1" ht="21.75" customHeight="1" thickBot="1">
      <c r="A10" s="100" t="s">
        <v>36</v>
      </c>
      <c r="B10" s="101">
        <v>8</v>
      </c>
      <c r="C10" s="101">
        <v>8</v>
      </c>
      <c r="D10" s="102">
        <f>C10-B10</f>
        <v>0</v>
      </c>
      <c r="E10" s="103">
        <f aca="true" t="shared" si="7" ref="E10:E16">D10*100/B10</f>
        <v>0</v>
      </c>
      <c r="F10" s="104">
        <v>8</v>
      </c>
      <c r="G10" s="105"/>
      <c r="H10" s="106">
        <f t="shared" si="0"/>
        <v>100</v>
      </c>
      <c r="I10" s="107">
        <v>6</v>
      </c>
      <c r="J10" s="108">
        <f t="shared" si="1"/>
        <v>75</v>
      </c>
      <c r="K10" s="109"/>
      <c r="L10" s="110">
        <f t="shared" si="2"/>
        <v>0</v>
      </c>
      <c r="M10" s="107">
        <v>1</v>
      </c>
      <c r="N10" s="63">
        <f t="shared" si="3"/>
        <v>12.5</v>
      </c>
      <c r="O10" s="109">
        <v>8</v>
      </c>
      <c r="P10" s="108">
        <f t="shared" si="4"/>
        <v>100</v>
      </c>
      <c r="Q10" s="111">
        <v>0.011</v>
      </c>
      <c r="R10" s="112">
        <v>0.011</v>
      </c>
      <c r="S10" s="113">
        <f t="shared" si="5"/>
        <v>100</v>
      </c>
      <c r="T10" s="244">
        <v>13</v>
      </c>
      <c r="U10" s="115">
        <f t="shared" si="6"/>
        <v>0.6153846153846154</v>
      </c>
      <c r="V10" s="316">
        <f>U10/12</f>
        <v>0.05128205128205129</v>
      </c>
      <c r="W10" s="84"/>
      <c r="X10" s="84"/>
      <c r="Y10" s="101">
        <v>31</v>
      </c>
    </row>
    <row r="11" spans="1:25" s="85" customFormat="1" ht="21.75" customHeight="1" thickBot="1">
      <c r="A11" s="100" t="s">
        <v>37</v>
      </c>
      <c r="B11" s="101">
        <v>13</v>
      </c>
      <c r="C11" s="101">
        <v>13</v>
      </c>
      <c r="D11" s="102">
        <f aca="true" t="shared" si="8" ref="D11:D60">C11-B11</f>
        <v>0</v>
      </c>
      <c r="E11" s="103">
        <f t="shared" si="7"/>
        <v>0</v>
      </c>
      <c r="F11" s="104">
        <v>13</v>
      </c>
      <c r="G11" s="105"/>
      <c r="H11" s="106">
        <f t="shared" si="0"/>
        <v>100</v>
      </c>
      <c r="I11" s="107">
        <v>11</v>
      </c>
      <c r="J11" s="108">
        <f t="shared" si="1"/>
        <v>84.61538461538461</v>
      </c>
      <c r="K11" s="109"/>
      <c r="L11" s="110">
        <f t="shared" si="2"/>
        <v>0</v>
      </c>
      <c r="M11" s="107"/>
      <c r="N11" s="63">
        <f t="shared" si="3"/>
        <v>0</v>
      </c>
      <c r="O11" s="109">
        <v>13</v>
      </c>
      <c r="P11" s="108">
        <f t="shared" si="4"/>
        <v>100</v>
      </c>
      <c r="Q11" s="111">
        <v>0.004</v>
      </c>
      <c r="R11" s="112">
        <v>0.001</v>
      </c>
      <c r="S11" s="113">
        <f t="shared" si="5"/>
        <v>25</v>
      </c>
      <c r="T11" s="244">
        <v>12</v>
      </c>
      <c r="U11" s="115">
        <f t="shared" si="6"/>
        <v>1.0833333333333333</v>
      </c>
      <c r="V11" s="316">
        <f aca="true" t="shared" si="9" ref="V11:V30">U11/3</f>
        <v>0.3611111111111111</v>
      </c>
      <c r="W11" s="84"/>
      <c r="X11" s="84"/>
      <c r="Y11" s="101">
        <v>39</v>
      </c>
    </row>
    <row r="12" spans="1:25" s="85" customFormat="1" ht="21.75" customHeight="1" thickBot="1">
      <c r="A12" s="116" t="s">
        <v>38</v>
      </c>
      <c r="B12" s="117">
        <v>8</v>
      </c>
      <c r="C12" s="117">
        <v>8</v>
      </c>
      <c r="D12" s="118">
        <f t="shared" si="8"/>
        <v>0</v>
      </c>
      <c r="E12" s="119">
        <f t="shared" si="7"/>
        <v>0</v>
      </c>
      <c r="F12" s="120">
        <v>8</v>
      </c>
      <c r="G12" s="121"/>
      <c r="H12" s="122">
        <f t="shared" si="0"/>
        <v>100</v>
      </c>
      <c r="I12" s="123">
        <v>8</v>
      </c>
      <c r="J12" s="124">
        <f t="shared" si="1"/>
        <v>100</v>
      </c>
      <c r="K12" s="125"/>
      <c r="L12" s="126">
        <f t="shared" si="2"/>
        <v>0</v>
      </c>
      <c r="M12" s="123"/>
      <c r="N12" s="63">
        <f t="shared" si="3"/>
        <v>0</v>
      </c>
      <c r="O12" s="125">
        <v>8</v>
      </c>
      <c r="P12" s="124">
        <f t="shared" si="4"/>
        <v>100</v>
      </c>
      <c r="Q12" s="127">
        <v>0.01</v>
      </c>
      <c r="R12" s="128">
        <v>0.007</v>
      </c>
      <c r="S12" s="129">
        <f t="shared" si="5"/>
        <v>70</v>
      </c>
      <c r="T12" s="358">
        <v>13</v>
      </c>
      <c r="U12" s="115">
        <f t="shared" si="6"/>
        <v>0.6153846153846154</v>
      </c>
      <c r="V12" s="316">
        <f t="shared" si="9"/>
        <v>0.20512820512820515</v>
      </c>
      <c r="W12" s="84"/>
      <c r="X12" s="84"/>
      <c r="Y12" s="117">
        <v>36</v>
      </c>
    </row>
    <row r="13" spans="1:25" s="85" customFormat="1" ht="21.75" customHeight="1" thickBot="1">
      <c r="A13" s="317" t="s">
        <v>39</v>
      </c>
      <c r="B13" s="318">
        <v>22</v>
      </c>
      <c r="C13" s="318">
        <v>22</v>
      </c>
      <c r="D13" s="319">
        <f t="shared" si="8"/>
        <v>0</v>
      </c>
      <c r="E13" s="320">
        <f t="shared" si="7"/>
        <v>0</v>
      </c>
      <c r="F13" s="321">
        <v>22</v>
      </c>
      <c r="G13" s="322">
        <v>1</v>
      </c>
      <c r="H13" s="323">
        <f t="shared" si="0"/>
        <v>100</v>
      </c>
      <c r="I13" s="324">
        <v>18</v>
      </c>
      <c r="J13" s="325">
        <f t="shared" si="1"/>
        <v>78.26086956521739</v>
      </c>
      <c r="K13" s="326"/>
      <c r="L13" s="327">
        <f t="shared" si="2"/>
        <v>0</v>
      </c>
      <c r="M13" s="324">
        <v>1</v>
      </c>
      <c r="N13" s="63">
        <f t="shared" si="3"/>
        <v>4.3478260869565215</v>
      </c>
      <c r="O13" s="326">
        <v>22</v>
      </c>
      <c r="P13" s="325">
        <f t="shared" si="4"/>
        <v>100</v>
      </c>
      <c r="Q13" s="328">
        <v>0.037</v>
      </c>
      <c r="R13" s="329">
        <v>0.036</v>
      </c>
      <c r="S13" s="359">
        <f t="shared" si="5"/>
        <v>97.29729729729729</v>
      </c>
      <c r="T13" s="330">
        <v>13</v>
      </c>
      <c r="U13" s="115">
        <f t="shared" si="6"/>
        <v>1.6923076923076923</v>
      </c>
      <c r="V13" s="316">
        <f t="shared" si="9"/>
        <v>0.5641025641025641</v>
      </c>
      <c r="W13" s="84"/>
      <c r="X13" s="84"/>
      <c r="Y13" s="318">
        <v>57</v>
      </c>
    </row>
    <row r="14" spans="1:25" s="85" customFormat="1" ht="21.75" customHeight="1" thickBot="1" thickTop="1">
      <c r="A14" s="623" t="s">
        <v>100</v>
      </c>
      <c r="B14" s="624">
        <v>12</v>
      </c>
      <c r="C14" s="624">
        <v>10</v>
      </c>
      <c r="D14" s="625">
        <f t="shared" si="8"/>
        <v>-2</v>
      </c>
      <c r="E14" s="626">
        <f t="shared" si="7"/>
        <v>-16.666666666666668</v>
      </c>
      <c r="F14" s="627">
        <v>10</v>
      </c>
      <c r="G14" s="628">
        <v>1</v>
      </c>
      <c r="H14" s="629">
        <f t="shared" si="0"/>
        <v>100</v>
      </c>
      <c r="I14" s="630">
        <v>4</v>
      </c>
      <c r="J14" s="631">
        <f t="shared" si="1"/>
        <v>36.36363636363637</v>
      </c>
      <c r="K14" s="630"/>
      <c r="L14" s="632">
        <f t="shared" si="2"/>
        <v>0</v>
      </c>
      <c r="M14" s="630"/>
      <c r="N14" s="587">
        <f t="shared" si="3"/>
        <v>0</v>
      </c>
      <c r="O14" s="630">
        <v>9</v>
      </c>
      <c r="P14" s="631">
        <f t="shared" si="4"/>
        <v>90</v>
      </c>
      <c r="Q14" s="633">
        <v>0.006</v>
      </c>
      <c r="R14" s="634">
        <v>0.005</v>
      </c>
      <c r="S14" s="635">
        <f t="shared" si="5"/>
        <v>83.33333333333333</v>
      </c>
      <c r="T14" s="622">
        <v>19</v>
      </c>
      <c r="U14" s="609">
        <f t="shared" si="6"/>
        <v>0.5263157894736842</v>
      </c>
      <c r="V14" s="610">
        <f t="shared" si="9"/>
        <v>0.17543859649122806</v>
      </c>
      <c r="W14" s="84"/>
      <c r="X14" s="84"/>
      <c r="Y14" s="175">
        <v>50</v>
      </c>
    </row>
    <row r="15" spans="1:25" s="85" customFormat="1" ht="21.75" customHeight="1" thickBot="1">
      <c r="A15" s="251" t="s">
        <v>40</v>
      </c>
      <c r="B15" s="101">
        <v>3</v>
      </c>
      <c r="C15" s="101">
        <v>5</v>
      </c>
      <c r="D15" s="402">
        <f t="shared" si="8"/>
        <v>2</v>
      </c>
      <c r="E15" s="403">
        <f t="shared" si="7"/>
        <v>66.66666666666667</v>
      </c>
      <c r="F15" s="114">
        <v>5</v>
      </c>
      <c r="G15" s="152"/>
      <c r="H15" s="106">
        <f t="shared" si="0"/>
        <v>100</v>
      </c>
      <c r="I15" s="109"/>
      <c r="J15" s="108">
        <f t="shared" si="1"/>
        <v>0</v>
      </c>
      <c r="K15" s="109"/>
      <c r="L15" s="110">
        <f>K15*100/(F15+G15)</f>
        <v>0</v>
      </c>
      <c r="M15" s="109"/>
      <c r="N15" s="63">
        <f t="shared" si="3"/>
        <v>0</v>
      </c>
      <c r="O15" s="109">
        <v>5</v>
      </c>
      <c r="P15" s="108">
        <f t="shared" si="4"/>
        <v>100</v>
      </c>
      <c r="Q15" s="150">
        <v>0.003</v>
      </c>
      <c r="R15" s="151">
        <v>0.003</v>
      </c>
      <c r="S15" s="404">
        <f t="shared" si="5"/>
        <v>100</v>
      </c>
      <c r="T15" s="244">
        <v>5</v>
      </c>
      <c r="U15" s="115">
        <f t="shared" si="6"/>
        <v>1</v>
      </c>
      <c r="V15" s="316">
        <f t="shared" si="9"/>
        <v>0.3333333333333333</v>
      </c>
      <c r="W15" s="84"/>
      <c r="X15" s="84"/>
      <c r="Y15" s="101">
        <v>14</v>
      </c>
    </row>
    <row r="16" spans="1:25" s="85" customFormat="1" ht="21.75" customHeight="1" thickBot="1">
      <c r="A16" s="100" t="s">
        <v>48</v>
      </c>
      <c r="B16" s="101">
        <v>2</v>
      </c>
      <c r="C16" s="101">
        <v>1</v>
      </c>
      <c r="D16" s="102">
        <f t="shared" si="8"/>
        <v>-1</v>
      </c>
      <c r="E16" s="103">
        <f t="shared" si="7"/>
        <v>-50</v>
      </c>
      <c r="F16" s="104">
        <v>1</v>
      </c>
      <c r="G16" s="105"/>
      <c r="H16" s="106">
        <f t="shared" si="0"/>
        <v>100</v>
      </c>
      <c r="I16" s="107">
        <v>1</v>
      </c>
      <c r="J16" s="108">
        <f t="shared" si="1"/>
        <v>100</v>
      </c>
      <c r="K16" s="109"/>
      <c r="L16" s="110">
        <f t="shared" si="2"/>
        <v>0</v>
      </c>
      <c r="M16" s="107"/>
      <c r="N16" s="63">
        <f t="shared" si="3"/>
        <v>0</v>
      </c>
      <c r="O16" s="109"/>
      <c r="P16" s="108">
        <f t="shared" si="4"/>
        <v>0</v>
      </c>
      <c r="Q16" s="111">
        <v>0.001</v>
      </c>
      <c r="R16" s="112"/>
      <c r="S16" s="113">
        <f t="shared" si="5"/>
        <v>0</v>
      </c>
      <c r="T16" s="244">
        <v>2</v>
      </c>
      <c r="U16" s="115">
        <f t="shared" si="6"/>
        <v>0.5</v>
      </c>
      <c r="V16" s="316">
        <f t="shared" si="9"/>
        <v>0.16666666666666666</v>
      </c>
      <c r="W16" s="84"/>
      <c r="X16" s="84"/>
      <c r="Y16" s="101">
        <v>5</v>
      </c>
    </row>
    <row r="17" spans="1:25" s="85" customFormat="1" ht="21.75" customHeight="1" thickBot="1">
      <c r="A17" s="100" t="s">
        <v>51</v>
      </c>
      <c r="B17" s="101"/>
      <c r="C17" s="101"/>
      <c r="D17" s="102"/>
      <c r="E17" s="103"/>
      <c r="F17" s="104"/>
      <c r="G17" s="105"/>
      <c r="H17" s="106"/>
      <c r="I17" s="107"/>
      <c r="J17" s="147" t="e">
        <f t="shared" si="1"/>
        <v>#DIV/0!</v>
      </c>
      <c r="K17" s="109"/>
      <c r="L17" s="466" t="e">
        <f t="shared" si="2"/>
        <v>#DIV/0!</v>
      </c>
      <c r="M17" s="107"/>
      <c r="N17" s="63" t="e">
        <f t="shared" si="3"/>
        <v>#DIV/0!</v>
      </c>
      <c r="O17" s="109"/>
      <c r="P17" s="325" t="e">
        <f t="shared" si="4"/>
        <v>#DIV/0!</v>
      </c>
      <c r="Q17" s="111"/>
      <c r="R17" s="112"/>
      <c r="S17" s="113" t="e">
        <f t="shared" si="5"/>
        <v>#DIV/0!</v>
      </c>
      <c r="T17" s="244">
        <v>1</v>
      </c>
      <c r="U17" s="115">
        <f t="shared" si="6"/>
        <v>0</v>
      </c>
      <c r="V17" s="316">
        <f t="shared" si="9"/>
        <v>0</v>
      </c>
      <c r="W17" s="84"/>
      <c r="X17" s="84"/>
      <c r="Y17" s="101">
        <v>1</v>
      </c>
    </row>
    <row r="18" spans="1:25" s="85" customFormat="1" ht="21.75" customHeight="1" thickBot="1">
      <c r="A18" s="100" t="s">
        <v>65</v>
      </c>
      <c r="B18" s="101">
        <v>4</v>
      </c>
      <c r="C18" s="101">
        <v>3</v>
      </c>
      <c r="D18" s="102"/>
      <c r="E18" s="103"/>
      <c r="F18" s="104">
        <v>3</v>
      </c>
      <c r="G18" s="105">
        <v>1</v>
      </c>
      <c r="H18" s="106"/>
      <c r="I18" s="107">
        <v>3</v>
      </c>
      <c r="J18" s="147">
        <f t="shared" si="1"/>
        <v>75</v>
      </c>
      <c r="K18" s="109"/>
      <c r="L18" s="466">
        <f t="shared" si="2"/>
        <v>0</v>
      </c>
      <c r="M18" s="107"/>
      <c r="N18" s="63">
        <f t="shared" si="3"/>
        <v>0</v>
      </c>
      <c r="O18" s="109">
        <v>3</v>
      </c>
      <c r="P18" s="325">
        <f t="shared" si="4"/>
        <v>100</v>
      </c>
      <c r="Q18" s="111">
        <v>0.001</v>
      </c>
      <c r="R18" s="112">
        <v>0.001</v>
      </c>
      <c r="S18" s="113">
        <f t="shared" si="5"/>
        <v>100</v>
      </c>
      <c r="T18" s="244">
        <v>3</v>
      </c>
      <c r="U18" s="115">
        <f t="shared" si="6"/>
        <v>1</v>
      </c>
      <c r="V18" s="316">
        <f t="shared" si="9"/>
        <v>0.3333333333333333</v>
      </c>
      <c r="W18" s="84"/>
      <c r="X18" s="84"/>
      <c r="Y18" s="101">
        <v>10</v>
      </c>
    </row>
    <row r="19" spans="1:25" s="85" customFormat="1" ht="21.75" customHeight="1" thickBot="1">
      <c r="A19" s="351" t="s">
        <v>46</v>
      </c>
      <c r="B19" s="175">
        <v>2</v>
      </c>
      <c r="C19" s="175"/>
      <c r="D19" s="176"/>
      <c r="E19" s="177"/>
      <c r="F19" s="352"/>
      <c r="G19" s="353"/>
      <c r="H19" s="179"/>
      <c r="I19" s="354"/>
      <c r="J19" s="147" t="e">
        <f t="shared" si="1"/>
        <v>#DIV/0!</v>
      </c>
      <c r="K19" s="180"/>
      <c r="L19" s="466" t="e">
        <f t="shared" si="2"/>
        <v>#DIV/0!</v>
      </c>
      <c r="M19" s="354"/>
      <c r="N19" s="63" t="e">
        <f t="shared" si="3"/>
        <v>#DIV/0!</v>
      </c>
      <c r="O19" s="180"/>
      <c r="P19" s="325" t="e">
        <f t="shared" si="4"/>
        <v>#DIV/0!</v>
      </c>
      <c r="Q19" s="355"/>
      <c r="R19" s="356"/>
      <c r="S19" s="113" t="e">
        <f t="shared" si="5"/>
        <v>#DIV/0!</v>
      </c>
      <c r="T19" s="357">
        <v>3</v>
      </c>
      <c r="U19" s="115">
        <f t="shared" si="6"/>
        <v>0</v>
      </c>
      <c r="V19" s="316">
        <f t="shared" si="9"/>
        <v>0</v>
      </c>
      <c r="W19" s="84"/>
      <c r="X19" s="84"/>
      <c r="Y19" s="175">
        <v>16</v>
      </c>
    </row>
    <row r="20" spans="1:25" s="85" customFormat="1" ht="21.75" customHeight="1" thickBot="1">
      <c r="A20" s="100" t="s">
        <v>83</v>
      </c>
      <c r="B20" s="101"/>
      <c r="C20" s="101"/>
      <c r="D20" s="102">
        <f t="shared" si="8"/>
        <v>0</v>
      </c>
      <c r="E20" s="103" t="e">
        <f>D20*100/B20</f>
        <v>#DIV/0!</v>
      </c>
      <c r="F20" s="104"/>
      <c r="G20" s="105"/>
      <c r="H20" s="106" t="e">
        <f>(G20+F20)/(C20+G20)*100</f>
        <v>#DIV/0!</v>
      </c>
      <c r="I20" s="107"/>
      <c r="J20" s="147" t="e">
        <f t="shared" si="1"/>
        <v>#DIV/0!</v>
      </c>
      <c r="K20" s="109"/>
      <c r="L20" s="466" t="e">
        <f t="shared" si="2"/>
        <v>#DIV/0!</v>
      </c>
      <c r="M20" s="107"/>
      <c r="N20" s="63" t="e">
        <f t="shared" si="3"/>
        <v>#DIV/0!</v>
      </c>
      <c r="O20" s="109"/>
      <c r="P20" s="325" t="e">
        <f t="shared" si="4"/>
        <v>#DIV/0!</v>
      </c>
      <c r="Q20" s="111"/>
      <c r="R20" s="112"/>
      <c r="S20" s="113" t="e">
        <f t="shared" si="5"/>
        <v>#DIV/0!</v>
      </c>
      <c r="T20" s="372">
        <v>1</v>
      </c>
      <c r="U20" s="115">
        <f t="shared" si="6"/>
        <v>0</v>
      </c>
      <c r="V20" s="316">
        <f t="shared" si="9"/>
        <v>0</v>
      </c>
      <c r="W20" s="84"/>
      <c r="X20" s="84"/>
      <c r="Y20" s="101">
        <v>1</v>
      </c>
    </row>
    <row r="21" spans="1:25" s="85" customFormat="1" ht="21.75" customHeight="1" thickBot="1">
      <c r="A21" s="360" t="s">
        <v>61</v>
      </c>
      <c r="B21" s="361">
        <v>1</v>
      </c>
      <c r="C21" s="361">
        <v>1</v>
      </c>
      <c r="D21" s="362">
        <f t="shared" si="8"/>
        <v>0</v>
      </c>
      <c r="E21" s="363"/>
      <c r="F21" s="364">
        <v>1</v>
      </c>
      <c r="G21" s="365"/>
      <c r="H21" s="366"/>
      <c r="I21" s="367"/>
      <c r="J21" s="147">
        <f t="shared" si="1"/>
        <v>0</v>
      </c>
      <c r="K21" s="368"/>
      <c r="L21" s="466">
        <f t="shared" si="2"/>
        <v>0</v>
      </c>
      <c r="M21" s="367"/>
      <c r="N21" s="63">
        <f t="shared" si="3"/>
        <v>0</v>
      </c>
      <c r="O21" s="368">
        <v>1</v>
      </c>
      <c r="P21" s="325">
        <f t="shared" si="4"/>
        <v>100</v>
      </c>
      <c r="Q21" s="369">
        <v>0.001</v>
      </c>
      <c r="R21" s="370">
        <v>0.001</v>
      </c>
      <c r="S21" s="113">
        <f t="shared" si="5"/>
        <v>100</v>
      </c>
      <c r="T21" s="371">
        <v>2</v>
      </c>
      <c r="U21" s="115">
        <f t="shared" si="6"/>
        <v>0.5</v>
      </c>
      <c r="V21" s="316">
        <f t="shared" si="9"/>
        <v>0.16666666666666666</v>
      </c>
      <c r="W21" s="84"/>
      <c r="X21" s="84"/>
      <c r="Y21" s="361">
        <v>3</v>
      </c>
    </row>
    <row r="22" spans="1:25" s="85" customFormat="1" ht="21.75" customHeight="1" thickBot="1" thickTop="1">
      <c r="A22" s="594" t="s">
        <v>101</v>
      </c>
      <c r="B22" s="595">
        <v>18</v>
      </c>
      <c r="C22" s="595">
        <v>15</v>
      </c>
      <c r="D22" s="596">
        <f t="shared" si="8"/>
        <v>-3</v>
      </c>
      <c r="E22" s="597">
        <f aca="true" t="shared" si="10" ref="E22:E51">D22*100/B22</f>
        <v>-16.666666666666668</v>
      </c>
      <c r="F22" s="598">
        <v>14</v>
      </c>
      <c r="G22" s="599">
        <v>1</v>
      </c>
      <c r="H22" s="600">
        <f>(G22+F22)/(C22+G22)*100</f>
        <v>93.75</v>
      </c>
      <c r="I22" s="601">
        <v>5</v>
      </c>
      <c r="J22" s="602">
        <f>I22*100/(F22+G22)</f>
        <v>33.333333333333336</v>
      </c>
      <c r="K22" s="601">
        <v>1</v>
      </c>
      <c r="L22" s="603">
        <f t="shared" si="2"/>
        <v>6.666666666666667</v>
      </c>
      <c r="M22" s="601">
        <v>1</v>
      </c>
      <c r="N22" s="587">
        <f t="shared" si="3"/>
        <v>6.666666666666667</v>
      </c>
      <c r="O22" s="601">
        <v>14</v>
      </c>
      <c r="P22" s="604">
        <f t="shared" si="4"/>
        <v>93.33333333333333</v>
      </c>
      <c r="Q22" s="605">
        <v>0.01</v>
      </c>
      <c r="R22" s="606">
        <v>0.007</v>
      </c>
      <c r="S22" s="607">
        <f>R22*100/Q22</f>
        <v>70</v>
      </c>
      <c r="T22" s="608">
        <v>24</v>
      </c>
      <c r="U22" s="609">
        <f t="shared" si="6"/>
        <v>0.625</v>
      </c>
      <c r="V22" s="610">
        <f t="shared" si="9"/>
        <v>0.20833333333333334</v>
      </c>
      <c r="Y22" s="87">
        <v>96</v>
      </c>
    </row>
    <row r="23" spans="1:25" s="85" customFormat="1" ht="21.75" customHeight="1" thickBot="1">
      <c r="A23" s="100" t="s">
        <v>52</v>
      </c>
      <c r="B23" s="101">
        <v>1</v>
      </c>
      <c r="C23" s="101">
        <v>3</v>
      </c>
      <c r="D23" s="102">
        <f t="shared" si="8"/>
        <v>2</v>
      </c>
      <c r="E23" s="103">
        <f t="shared" si="10"/>
        <v>200</v>
      </c>
      <c r="F23" s="104">
        <v>3</v>
      </c>
      <c r="G23" s="105"/>
      <c r="H23" s="106">
        <f>(G23+F23)/(C23+G23)*100</f>
        <v>100</v>
      </c>
      <c r="I23" s="107">
        <v>2</v>
      </c>
      <c r="J23" s="147">
        <f aca="true" t="shared" si="11" ref="J23:J63">I23*100/(F23+G23)</f>
        <v>66.66666666666667</v>
      </c>
      <c r="K23" s="109"/>
      <c r="L23" s="466">
        <f t="shared" si="2"/>
        <v>0</v>
      </c>
      <c r="M23" s="107"/>
      <c r="N23" s="63">
        <f t="shared" si="3"/>
        <v>0</v>
      </c>
      <c r="O23" s="109">
        <v>3</v>
      </c>
      <c r="P23" s="325">
        <f t="shared" si="4"/>
        <v>100</v>
      </c>
      <c r="Q23" s="111">
        <v>0.004</v>
      </c>
      <c r="R23" s="112">
        <v>0.004</v>
      </c>
      <c r="S23" s="98">
        <f>R23*100/Q23</f>
        <v>100</v>
      </c>
      <c r="T23" s="244">
        <v>4</v>
      </c>
      <c r="U23" s="115">
        <f t="shared" si="6"/>
        <v>0.75</v>
      </c>
      <c r="V23" s="316">
        <f t="shared" si="9"/>
        <v>0.25</v>
      </c>
      <c r="Y23" s="101">
        <v>17</v>
      </c>
    </row>
    <row r="24" spans="1:25" s="85" customFormat="1" ht="21.75" customHeight="1" thickBot="1">
      <c r="A24" s="100" t="s">
        <v>42</v>
      </c>
      <c r="B24" s="101">
        <v>2</v>
      </c>
      <c r="C24" s="101">
        <v>5</v>
      </c>
      <c r="D24" s="102">
        <f t="shared" si="8"/>
        <v>3</v>
      </c>
      <c r="E24" s="103">
        <f t="shared" si="10"/>
        <v>150</v>
      </c>
      <c r="F24" s="104">
        <v>4</v>
      </c>
      <c r="G24" s="105">
        <v>1</v>
      </c>
      <c r="H24" s="106">
        <f>(G24+F24)/(C24+G24)*100</f>
        <v>83.33333333333334</v>
      </c>
      <c r="I24" s="107">
        <v>1</v>
      </c>
      <c r="J24" s="147">
        <f t="shared" si="11"/>
        <v>20</v>
      </c>
      <c r="K24" s="109">
        <v>1</v>
      </c>
      <c r="L24" s="466">
        <f t="shared" si="2"/>
        <v>20</v>
      </c>
      <c r="M24" s="107"/>
      <c r="N24" s="63">
        <f t="shared" si="3"/>
        <v>0</v>
      </c>
      <c r="O24" s="109">
        <v>4</v>
      </c>
      <c r="P24" s="325">
        <f t="shared" si="4"/>
        <v>80</v>
      </c>
      <c r="Q24" s="111">
        <v>0.003</v>
      </c>
      <c r="R24" s="112">
        <v>0.002</v>
      </c>
      <c r="S24" s="98">
        <f>R24*100/Q24</f>
        <v>66.66666666666667</v>
      </c>
      <c r="T24" s="244">
        <v>4</v>
      </c>
      <c r="U24" s="115">
        <f t="shared" si="6"/>
        <v>1.25</v>
      </c>
      <c r="V24" s="316">
        <f t="shared" si="9"/>
        <v>0.4166666666666667</v>
      </c>
      <c r="Y24" s="101">
        <v>18</v>
      </c>
    </row>
    <row r="25" spans="1:25" s="85" customFormat="1" ht="21.75" customHeight="1" thickBot="1">
      <c r="A25" s="100" t="s">
        <v>59</v>
      </c>
      <c r="B25" s="101">
        <v>5</v>
      </c>
      <c r="C25" s="101">
        <v>1</v>
      </c>
      <c r="D25" s="102">
        <f t="shared" si="8"/>
        <v>-4</v>
      </c>
      <c r="E25" s="103">
        <f t="shared" si="10"/>
        <v>-80</v>
      </c>
      <c r="F25" s="104">
        <v>1</v>
      </c>
      <c r="G25" s="105"/>
      <c r="H25" s="106">
        <f>(G25+F25)/(C25+G25)*100</f>
        <v>100</v>
      </c>
      <c r="I25" s="107"/>
      <c r="J25" s="147">
        <f t="shared" si="11"/>
        <v>0</v>
      </c>
      <c r="K25" s="109"/>
      <c r="L25" s="466">
        <f t="shared" si="2"/>
        <v>0</v>
      </c>
      <c r="M25" s="107"/>
      <c r="N25" s="63">
        <f t="shared" si="3"/>
        <v>0</v>
      </c>
      <c r="O25" s="109">
        <v>1</v>
      </c>
      <c r="P25" s="325">
        <f t="shared" si="4"/>
        <v>100</v>
      </c>
      <c r="Q25" s="111">
        <v>0.001</v>
      </c>
      <c r="R25" s="112">
        <v>0.001</v>
      </c>
      <c r="S25" s="98">
        <f>R25*100/Q25</f>
        <v>100</v>
      </c>
      <c r="T25" s="243">
        <v>3</v>
      </c>
      <c r="U25" s="115">
        <f t="shared" si="6"/>
        <v>0.3333333333333333</v>
      </c>
      <c r="V25" s="316">
        <f t="shared" si="9"/>
        <v>0.1111111111111111</v>
      </c>
      <c r="Y25" s="101">
        <v>6</v>
      </c>
    </row>
    <row r="26" spans="1:25" s="85" customFormat="1" ht="21.75" customHeight="1" thickBot="1">
      <c r="A26" s="116" t="s">
        <v>49</v>
      </c>
      <c r="B26" s="101">
        <v>2</v>
      </c>
      <c r="C26" s="101"/>
      <c r="D26" s="102">
        <f t="shared" si="8"/>
        <v>-2</v>
      </c>
      <c r="E26" s="103">
        <f t="shared" si="10"/>
        <v>-100</v>
      </c>
      <c r="F26" s="104"/>
      <c r="G26" s="105"/>
      <c r="H26" s="106"/>
      <c r="I26" s="107"/>
      <c r="J26" s="147" t="e">
        <f t="shared" si="11"/>
        <v>#DIV/0!</v>
      </c>
      <c r="K26" s="109"/>
      <c r="L26" s="466" t="e">
        <f t="shared" si="2"/>
        <v>#DIV/0!</v>
      </c>
      <c r="M26" s="107"/>
      <c r="N26" s="63" t="e">
        <f t="shared" si="3"/>
        <v>#DIV/0!</v>
      </c>
      <c r="O26" s="109"/>
      <c r="P26" s="325" t="e">
        <f t="shared" si="4"/>
        <v>#DIV/0!</v>
      </c>
      <c r="Q26" s="111"/>
      <c r="R26" s="112"/>
      <c r="S26" s="350" t="e">
        <f aca="true" t="shared" si="12" ref="S26:S63">R26*100/Q26</f>
        <v>#DIV/0!</v>
      </c>
      <c r="T26" s="243">
        <v>2</v>
      </c>
      <c r="U26" s="115">
        <f t="shared" si="6"/>
        <v>0</v>
      </c>
      <c r="V26" s="316">
        <f t="shared" si="9"/>
        <v>0</v>
      </c>
      <c r="Y26" s="101">
        <v>7</v>
      </c>
    </row>
    <row r="27" spans="1:25" s="85" customFormat="1" ht="21.75" customHeight="1" thickBot="1">
      <c r="A27" s="100" t="s">
        <v>37</v>
      </c>
      <c r="B27" s="101">
        <v>1</v>
      </c>
      <c r="C27" s="101">
        <v>1</v>
      </c>
      <c r="D27" s="102">
        <f t="shared" si="8"/>
        <v>0</v>
      </c>
      <c r="E27" s="103">
        <f t="shared" si="10"/>
        <v>0</v>
      </c>
      <c r="F27" s="104">
        <v>1</v>
      </c>
      <c r="G27" s="105"/>
      <c r="H27" s="106"/>
      <c r="I27" s="107"/>
      <c r="J27" s="147">
        <f t="shared" si="11"/>
        <v>0</v>
      </c>
      <c r="K27" s="109"/>
      <c r="L27" s="466">
        <f t="shared" si="2"/>
        <v>0</v>
      </c>
      <c r="M27" s="107"/>
      <c r="N27" s="63">
        <f t="shared" si="3"/>
        <v>0</v>
      </c>
      <c r="O27" s="109">
        <v>1</v>
      </c>
      <c r="P27" s="325">
        <f t="shared" si="4"/>
        <v>100</v>
      </c>
      <c r="Q27" s="111">
        <v>0.001</v>
      </c>
      <c r="R27" s="112">
        <v>0.001</v>
      </c>
      <c r="S27" s="350">
        <f t="shared" si="12"/>
        <v>100</v>
      </c>
      <c r="T27" s="243">
        <v>3</v>
      </c>
      <c r="U27" s="115">
        <f t="shared" si="6"/>
        <v>0.3333333333333333</v>
      </c>
      <c r="V27" s="316">
        <f t="shared" si="9"/>
        <v>0.1111111111111111</v>
      </c>
      <c r="Y27" s="101">
        <v>8</v>
      </c>
    </row>
    <row r="28" spans="1:25" s="85" customFormat="1" ht="21.75" customHeight="1" thickBot="1">
      <c r="A28" s="116" t="s">
        <v>50</v>
      </c>
      <c r="B28" s="101">
        <v>1</v>
      </c>
      <c r="C28" s="101"/>
      <c r="D28" s="102">
        <f t="shared" si="8"/>
        <v>-1</v>
      </c>
      <c r="E28" s="103">
        <f t="shared" si="10"/>
        <v>-100</v>
      </c>
      <c r="F28" s="104"/>
      <c r="G28" s="105"/>
      <c r="H28" s="106"/>
      <c r="I28" s="107"/>
      <c r="J28" s="147" t="e">
        <f t="shared" si="11"/>
        <v>#DIV/0!</v>
      </c>
      <c r="K28" s="109"/>
      <c r="L28" s="466" t="e">
        <f t="shared" si="2"/>
        <v>#DIV/0!</v>
      </c>
      <c r="M28" s="107"/>
      <c r="N28" s="63" t="e">
        <f t="shared" si="3"/>
        <v>#DIV/0!</v>
      </c>
      <c r="O28" s="109"/>
      <c r="P28" s="325" t="e">
        <f t="shared" si="4"/>
        <v>#DIV/0!</v>
      </c>
      <c r="Q28" s="111"/>
      <c r="R28" s="112"/>
      <c r="S28" s="350" t="e">
        <f t="shared" si="12"/>
        <v>#DIV/0!</v>
      </c>
      <c r="T28" s="243">
        <v>3</v>
      </c>
      <c r="U28" s="115">
        <f t="shared" si="6"/>
        <v>0</v>
      </c>
      <c r="V28" s="316">
        <f t="shared" si="9"/>
        <v>0</v>
      </c>
      <c r="Y28" s="101">
        <v>23</v>
      </c>
    </row>
    <row r="29" spans="1:25" s="85" customFormat="1" ht="21.75" customHeight="1" thickBot="1">
      <c r="A29" s="100" t="s">
        <v>64</v>
      </c>
      <c r="B29" s="101">
        <v>6</v>
      </c>
      <c r="C29" s="101">
        <v>5</v>
      </c>
      <c r="D29" s="102">
        <f t="shared" si="8"/>
        <v>-1</v>
      </c>
      <c r="E29" s="103">
        <f t="shared" si="10"/>
        <v>-16.666666666666668</v>
      </c>
      <c r="F29" s="104">
        <v>5</v>
      </c>
      <c r="G29" s="105"/>
      <c r="H29" s="106"/>
      <c r="I29" s="107">
        <v>2</v>
      </c>
      <c r="J29" s="147">
        <f t="shared" si="11"/>
        <v>40</v>
      </c>
      <c r="K29" s="109"/>
      <c r="L29" s="466">
        <f t="shared" si="2"/>
        <v>0</v>
      </c>
      <c r="M29" s="107">
        <v>1</v>
      </c>
      <c r="N29" s="63">
        <f t="shared" si="3"/>
        <v>20</v>
      </c>
      <c r="O29" s="109">
        <v>5</v>
      </c>
      <c r="P29" s="325">
        <f t="shared" si="4"/>
        <v>100</v>
      </c>
      <c r="Q29" s="111">
        <v>0.002</v>
      </c>
      <c r="R29" s="112">
        <v>0.001</v>
      </c>
      <c r="S29" s="350">
        <f t="shared" si="12"/>
        <v>50</v>
      </c>
      <c r="T29" s="243">
        <v>4</v>
      </c>
      <c r="U29" s="115">
        <f t="shared" si="6"/>
        <v>1.25</v>
      </c>
      <c r="V29" s="316">
        <f t="shared" si="9"/>
        <v>0.4166666666666667</v>
      </c>
      <c r="Y29" s="101">
        <v>17</v>
      </c>
    </row>
    <row r="30" spans="1:25" s="85" customFormat="1" ht="21.75" customHeight="1" thickBot="1">
      <c r="A30" s="611" t="s">
        <v>102</v>
      </c>
      <c r="B30" s="612">
        <v>8</v>
      </c>
      <c r="C30" s="612">
        <v>4</v>
      </c>
      <c r="D30" s="613">
        <f t="shared" si="8"/>
        <v>-4</v>
      </c>
      <c r="E30" s="614">
        <f t="shared" si="10"/>
        <v>-50</v>
      </c>
      <c r="F30" s="615">
        <v>3</v>
      </c>
      <c r="G30" s="616">
        <v>6</v>
      </c>
      <c r="H30" s="617"/>
      <c r="I30" s="618">
        <v>5</v>
      </c>
      <c r="J30" s="602">
        <f t="shared" si="11"/>
        <v>55.55555555555556</v>
      </c>
      <c r="K30" s="618"/>
      <c r="L30" s="603">
        <f t="shared" si="2"/>
        <v>0</v>
      </c>
      <c r="M30" s="618">
        <v>1</v>
      </c>
      <c r="N30" s="587">
        <f t="shared" si="3"/>
        <v>11.11111111111111</v>
      </c>
      <c r="O30" s="618">
        <v>2</v>
      </c>
      <c r="P30" s="604">
        <f t="shared" si="4"/>
        <v>50</v>
      </c>
      <c r="Q30" s="619">
        <v>0.007</v>
      </c>
      <c r="R30" s="620"/>
      <c r="S30" s="621">
        <f t="shared" si="12"/>
        <v>0</v>
      </c>
      <c r="T30" s="622">
        <v>21</v>
      </c>
      <c r="U30" s="609">
        <f t="shared" si="6"/>
        <v>0.19047619047619047</v>
      </c>
      <c r="V30" s="610">
        <f t="shared" si="9"/>
        <v>0.06349206349206349</v>
      </c>
      <c r="Y30" s="117">
        <v>122</v>
      </c>
    </row>
    <row r="31" spans="1:25" s="85" customFormat="1" ht="21.75" customHeight="1" thickBot="1">
      <c r="A31" s="100" t="s">
        <v>82</v>
      </c>
      <c r="B31" s="101">
        <v>2</v>
      </c>
      <c r="C31" s="101">
        <v>2</v>
      </c>
      <c r="D31" s="102">
        <f t="shared" si="8"/>
        <v>0</v>
      </c>
      <c r="E31" s="103">
        <f t="shared" si="10"/>
        <v>0</v>
      </c>
      <c r="F31" s="104">
        <v>2</v>
      </c>
      <c r="G31" s="105">
        <v>1</v>
      </c>
      <c r="H31" s="106"/>
      <c r="I31" s="107"/>
      <c r="J31" s="147">
        <f t="shared" si="11"/>
        <v>0</v>
      </c>
      <c r="K31" s="109"/>
      <c r="L31" s="466">
        <f t="shared" si="2"/>
        <v>0</v>
      </c>
      <c r="M31" s="107">
        <v>1</v>
      </c>
      <c r="N31" s="63">
        <f t="shared" si="3"/>
        <v>33.333333333333336</v>
      </c>
      <c r="O31" s="109">
        <v>2</v>
      </c>
      <c r="P31" s="325">
        <f t="shared" si="4"/>
        <v>100</v>
      </c>
      <c r="Q31" s="111">
        <v>0.004</v>
      </c>
      <c r="R31" s="112"/>
      <c r="S31" s="350">
        <f t="shared" si="12"/>
        <v>0</v>
      </c>
      <c r="T31" s="244">
        <v>7</v>
      </c>
      <c r="U31" s="115">
        <f t="shared" si="6"/>
        <v>0.2857142857142857</v>
      </c>
      <c r="V31" s="316">
        <f aca="true" t="shared" si="13" ref="V31:V37">U31/3</f>
        <v>0.09523809523809523</v>
      </c>
      <c r="Y31" s="101">
        <v>61</v>
      </c>
    </row>
    <row r="32" spans="1:25" s="85" customFormat="1" ht="21.75" customHeight="1" thickBot="1">
      <c r="A32" s="100" t="s">
        <v>53</v>
      </c>
      <c r="B32" s="101"/>
      <c r="C32" s="101">
        <v>1</v>
      </c>
      <c r="D32" s="102">
        <f t="shared" si="8"/>
        <v>1</v>
      </c>
      <c r="E32" s="103" t="e">
        <f t="shared" si="10"/>
        <v>#DIV/0!</v>
      </c>
      <c r="F32" s="104"/>
      <c r="G32" s="105"/>
      <c r="H32" s="106"/>
      <c r="I32" s="107"/>
      <c r="J32" s="147" t="e">
        <f t="shared" si="11"/>
        <v>#DIV/0!</v>
      </c>
      <c r="K32" s="109"/>
      <c r="L32" s="466" t="e">
        <f t="shared" si="2"/>
        <v>#DIV/0!</v>
      </c>
      <c r="M32" s="107"/>
      <c r="N32" s="63" t="e">
        <f t="shared" si="3"/>
        <v>#DIV/0!</v>
      </c>
      <c r="O32" s="109"/>
      <c r="P32" s="325">
        <f t="shared" si="4"/>
        <v>0</v>
      </c>
      <c r="Q32" s="111">
        <v>0.001</v>
      </c>
      <c r="R32" s="112"/>
      <c r="S32" s="350">
        <f t="shared" si="12"/>
        <v>0</v>
      </c>
      <c r="T32" s="243">
        <v>3</v>
      </c>
      <c r="U32" s="115">
        <f t="shared" si="6"/>
        <v>0.3333333333333333</v>
      </c>
      <c r="V32" s="316">
        <f t="shared" si="13"/>
        <v>0.1111111111111111</v>
      </c>
      <c r="Y32" s="101">
        <v>20</v>
      </c>
    </row>
    <row r="33" spans="1:25" s="85" customFormat="1" ht="21.75" customHeight="1" thickBot="1">
      <c r="A33" s="100" t="s">
        <v>62</v>
      </c>
      <c r="B33" s="101"/>
      <c r="C33" s="101"/>
      <c r="D33" s="102">
        <f t="shared" si="8"/>
        <v>0</v>
      </c>
      <c r="E33" s="103" t="e">
        <f t="shared" si="10"/>
        <v>#DIV/0!</v>
      </c>
      <c r="F33" s="104"/>
      <c r="G33" s="105"/>
      <c r="H33" s="106"/>
      <c r="I33" s="107"/>
      <c r="J33" s="147" t="e">
        <f t="shared" si="11"/>
        <v>#DIV/0!</v>
      </c>
      <c r="K33" s="109"/>
      <c r="L33" s="466" t="e">
        <f t="shared" si="2"/>
        <v>#DIV/0!</v>
      </c>
      <c r="M33" s="107"/>
      <c r="N33" s="63" t="e">
        <f t="shared" si="3"/>
        <v>#DIV/0!</v>
      </c>
      <c r="O33" s="109"/>
      <c r="P33" s="325" t="e">
        <f t="shared" si="4"/>
        <v>#DIV/0!</v>
      </c>
      <c r="Q33" s="111"/>
      <c r="R33" s="112"/>
      <c r="S33" s="350" t="e">
        <f t="shared" si="12"/>
        <v>#DIV/0!</v>
      </c>
      <c r="T33" s="243">
        <v>2</v>
      </c>
      <c r="U33" s="115">
        <f t="shared" si="6"/>
        <v>0</v>
      </c>
      <c r="V33" s="316">
        <f t="shared" si="13"/>
        <v>0</v>
      </c>
      <c r="Y33" s="101">
        <v>7</v>
      </c>
    </row>
    <row r="34" spans="1:25" s="85" customFormat="1" ht="21.75" customHeight="1" thickBot="1">
      <c r="A34" s="100" t="s">
        <v>68</v>
      </c>
      <c r="B34" s="101"/>
      <c r="C34" s="101"/>
      <c r="D34" s="102"/>
      <c r="E34" s="103"/>
      <c r="F34" s="104"/>
      <c r="G34" s="105"/>
      <c r="H34" s="106"/>
      <c r="I34" s="107"/>
      <c r="J34" s="147" t="e">
        <f t="shared" si="11"/>
        <v>#DIV/0!</v>
      </c>
      <c r="K34" s="109"/>
      <c r="L34" s="466" t="e">
        <f t="shared" si="2"/>
        <v>#DIV/0!</v>
      </c>
      <c r="M34" s="107"/>
      <c r="N34" s="63" t="e">
        <f t="shared" si="3"/>
        <v>#DIV/0!</v>
      </c>
      <c r="O34" s="109"/>
      <c r="P34" s="325" t="e">
        <f t="shared" si="4"/>
        <v>#DIV/0!</v>
      </c>
      <c r="Q34" s="111"/>
      <c r="R34" s="112"/>
      <c r="S34" s="350" t="e">
        <f t="shared" si="12"/>
        <v>#DIV/0!</v>
      </c>
      <c r="T34" s="243">
        <v>2</v>
      </c>
      <c r="U34" s="115">
        <f t="shared" si="6"/>
        <v>0</v>
      </c>
      <c r="V34" s="316">
        <f t="shared" si="13"/>
        <v>0</v>
      </c>
      <c r="Y34" s="101">
        <v>14</v>
      </c>
    </row>
    <row r="35" spans="1:25" s="85" customFormat="1" ht="21.75" customHeight="1" thickBot="1">
      <c r="A35" s="100" t="s">
        <v>63</v>
      </c>
      <c r="B35" s="101">
        <v>2</v>
      </c>
      <c r="C35" s="101"/>
      <c r="D35" s="102"/>
      <c r="E35" s="103"/>
      <c r="F35" s="104"/>
      <c r="G35" s="105">
        <v>1</v>
      </c>
      <c r="H35" s="106"/>
      <c r="I35" s="107">
        <v>1</v>
      </c>
      <c r="J35" s="147">
        <f t="shared" si="11"/>
        <v>100</v>
      </c>
      <c r="K35" s="109"/>
      <c r="L35" s="466">
        <f t="shared" si="2"/>
        <v>0</v>
      </c>
      <c r="M35" s="107"/>
      <c r="N35" s="63">
        <f t="shared" si="3"/>
        <v>0</v>
      </c>
      <c r="O35" s="109"/>
      <c r="P35" s="325" t="e">
        <f t="shared" si="4"/>
        <v>#DIV/0!</v>
      </c>
      <c r="Q35" s="111"/>
      <c r="R35" s="112"/>
      <c r="S35" s="350" t="e">
        <f t="shared" si="12"/>
        <v>#DIV/0!</v>
      </c>
      <c r="T35" s="243">
        <v>1</v>
      </c>
      <c r="U35" s="115">
        <f t="shared" si="6"/>
        <v>0</v>
      </c>
      <c r="V35" s="316">
        <f t="shared" si="13"/>
        <v>0</v>
      </c>
      <c r="Y35" s="101">
        <v>3</v>
      </c>
    </row>
    <row r="36" spans="1:25" s="85" customFormat="1" ht="21.75" customHeight="1" thickBot="1">
      <c r="A36" s="100" t="s">
        <v>55</v>
      </c>
      <c r="B36" s="101">
        <v>2</v>
      </c>
      <c r="C36" s="101"/>
      <c r="D36" s="102"/>
      <c r="E36" s="103"/>
      <c r="F36" s="104"/>
      <c r="G36" s="105"/>
      <c r="H36" s="106"/>
      <c r="I36" s="107"/>
      <c r="J36" s="147" t="e">
        <f t="shared" si="11"/>
        <v>#DIV/0!</v>
      </c>
      <c r="K36" s="109"/>
      <c r="L36" s="466" t="e">
        <f t="shared" si="2"/>
        <v>#DIV/0!</v>
      </c>
      <c r="M36" s="107"/>
      <c r="N36" s="63" t="e">
        <f t="shared" si="3"/>
        <v>#DIV/0!</v>
      </c>
      <c r="O36" s="109"/>
      <c r="P36" s="325" t="e">
        <f t="shared" si="4"/>
        <v>#DIV/0!</v>
      </c>
      <c r="Q36" s="111"/>
      <c r="R36" s="112"/>
      <c r="S36" s="350" t="e">
        <f t="shared" si="12"/>
        <v>#DIV/0!</v>
      </c>
      <c r="T36" s="243">
        <v>2</v>
      </c>
      <c r="U36" s="115">
        <f t="shared" si="6"/>
        <v>0</v>
      </c>
      <c r="V36" s="316">
        <f t="shared" si="13"/>
        <v>0</v>
      </c>
      <c r="Y36" s="101">
        <v>8</v>
      </c>
    </row>
    <row r="37" spans="1:25" s="85" customFormat="1" ht="21.75" customHeight="1" thickBot="1">
      <c r="A37" s="317" t="s">
        <v>54</v>
      </c>
      <c r="B37" s="318">
        <v>2</v>
      </c>
      <c r="C37" s="318">
        <v>1</v>
      </c>
      <c r="D37" s="319">
        <f t="shared" si="8"/>
        <v>-1</v>
      </c>
      <c r="E37" s="320">
        <f t="shared" si="10"/>
        <v>-50</v>
      </c>
      <c r="F37" s="321">
        <v>1</v>
      </c>
      <c r="G37" s="322">
        <v>4</v>
      </c>
      <c r="H37" s="323">
        <f>(G37+F37)/(C37+G37)*100</f>
        <v>100</v>
      </c>
      <c r="I37" s="324">
        <v>4</v>
      </c>
      <c r="J37" s="147">
        <f t="shared" si="11"/>
        <v>80</v>
      </c>
      <c r="K37" s="326"/>
      <c r="L37" s="466">
        <f t="shared" si="2"/>
        <v>0</v>
      </c>
      <c r="M37" s="324"/>
      <c r="N37" s="63">
        <f t="shared" si="3"/>
        <v>0</v>
      </c>
      <c r="O37" s="326"/>
      <c r="P37" s="325">
        <f t="shared" si="4"/>
        <v>0</v>
      </c>
      <c r="Q37" s="328">
        <v>0.002</v>
      </c>
      <c r="R37" s="329"/>
      <c r="S37" s="350">
        <f t="shared" si="12"/>
        <v>0</v>
      </c>
      <c r="T37" s="371">
        <v>2</v>
      </c>
      <c r="U37" s="115">
        <f t="shared" si="6"/>
        <v>0.5</v>
      </c>
      <c r="V37" s="316">
        <f t="shared" si="13"/>
        <v>0.16666666666666666</v>
      </c>
      <c r="Y37" s="318">
        <v>9</v>
      </c>
    </row>
    <row r="38" spans="1:25" s="85" customFormat="1" ht="21.75" customHeight="1" thickBot="1" thickTop="1">
      <c r="A38" s="623" t="s">
        <v>103</v>
      </c>
      <c r="B38" s="624">
        <v>10</v>
      </c>
      <c r="C38" s="624">
        <v>8</v>
      </c>
      <c r="D38" s="625"/>
      <c r="E38" s="626"/>
      <c r="F38" s="627">
        <v>8</v>
      </c>
      <c r="G38" s="628">
        <v>1</v>
      </c>
      <c r="H38" s="629"/>
      <c r="I38" s="630">
        <v>4</v>
      </c>
      <c r="J38" s="602">
        <f t="shared" si="11"/>
        <v>44.44444444444444</v>
      </c>
      <c r="K38" s="630"/>
      <c r="L38" s="603">
        <f t="shared" si="2"/>
        <v>0</v>
      </c>
      <c r="M38" s="630"/>
      <c r="N38" s="587">
        <f t="shared" si="3"/>
        <v>0</v>
      </c>
      <c r="O38" s="630">
        <v>7</v>
      </c>
      <c r="P38" s="604">
        <f t="shared" si="4"/>
        <v>87.5</v>
      </c>
      <c r="Q38" s="633">
        <v>0.015</v>
      </c>
      <c r="R38" s="634">
        <v>0.014</v>
      </c>
      <c r="S38" s="621">
        <f t="shared" si="12"/>
        <v>93.33333333333334</v>
      </c>
      <c r="T38" s="622">
        <v>25</v>
      </c>
      <c r="U38" s="609">
        <f t="shared" si="6"/>
        <v>0.32</v>
      </c>
      <c r="V38" s="610">
        <f>U38/3</f>
        <v>0.10666666666666667</v>
      </c>
      <c r="Y38" s="175">
        <v>73</v>
      </c>
    </row>
    <row r="39" spans="1:25" s="85" customFormat="1" ht="21.75" customHeight="1" thickBot="1">
      <c r="A39" s="100" t="s">
        <v>104</v>
      </c>
      <c r="B39" s="101">
        <v>1</v>
      </c>
      <c r="C39" s="101">
        <v>1</v>
      </c>
      <c r="D39" s="102"/>
      <c r="E39" s="103"/>
      <c r="F39" s="104">
        <v>1</v>
      </c>
      <c r="G39" s="105"/>
      <c r="H39" s="106"/>
      <c r="I39" s="107">
        <v>1</v>
      </c>
      <c r="J39" s="147">
        <f t="shared" si="11"/>
        <v>100</v>
      </c>
      <c r="K39" s="109"/>
      <c r="L39" s="466">
        <f t="shared" si="2"/>
        <v>0</v>
      </c>
      <c r="M39" s="107"/>
      <c r="N39" s="63">
        <f t="shared" si="3"/>
        <v>0</v>
      </c>
      <c r="O39" s="109">
        <v>1</v>
      </c>
      <c r="P39" s="325">
        <f t="shared" si="4"/>
        <v>100</v>
      </c>
      <c r="Q39" s="111">
        <v>0.001</v>
      </c>
      <c r="R39" s="112">
        <v>0.001</v>
      </c>
      <c r="S39" s="350">
        <f t="shared" si="12"/>
        <v>100</v>
      </c>
      <c r="T39" s="244">
        <v>4</v>
      </c>
      <c r="U39" s="115">
        <f t="shared" si="6"/>
        <v>0.25</v>
      </c>
      <c r="V39" s="316">
        <f aca="true" t="shared" si="14" ref="V39:V46">U39/3</f>
        <v>0.08333333333333333</v>
      </c>
      <c r="Y39" s="101">
        <v>16</v>
      </c>
    </row>
    <row r="40" spans="1:25" s="85" customFormat="1" ht="21.75" customHeight="1" thickBot="1">
      <c r="A40" s="100" t="s">
        <v>58</v>
      </c>
      <c r="B40" s="101"/>
      <c r="C40" s="101">
        <v>1</v>
      </c>
      <c r="D40" s="102"/>
      <c r="E40" s="103"/>
      <c r="F40" s="104">
        <v>1</v>
      </c>
      <c r="G40" s="105"/>
      <c r="H40" s="106"/>
      <c r="I40" s="107"/>
      <c r="J40" s="147">
        <f t="shared" si="11"/>
        <v>0</v>
      </c>
      <c r="K40" s="109"/>
      <c r="L40" s="466">
        <f t="shared" si="2"/>
        <v>0</v>
      </c>
      <c r="M40" s="107"/>
      <c r="N40" s="63">
        <f t="shared" si="3"/>
        <v>0</v>
      </c>
      <c r="O40" s="109"/>
      <c r="P40" s="325">
        <f t="shared" si="4"/>
        <v>0</v>
      </c>
      <c r="Q40" s="111">
        <v>0.001</v>
      </c>
      <c r="R40" s="112"/>
      <c r="S40" s="350">
        <f t="shared" si="12"/>
        <v>0</v>
      </c>
      <c r="T40" s="244">
        <v>1</v>
      </c>
      <c r="U40" s="115">
        <f t="shared" si="6"/>
        <v>1</v>
      </c>
      <c r="V40" s="316">
        <f t="shared" si="14"/>
        <v>0.3333333333333333</v>
      </c>
      <c r="Y40" s="101">
        <v>2</v>
      </c>
    </row>
    <row r="41" spans="1:25" s="85" customFormat="1" ht="21.75" customHeight="1" thickBot="1">
      <c r="A41" s="100" t="s">
        <v>66</v>
      </c>
      <c r="B41" s="101">
        <v>1</v>
      </c>
      <c r="C41" s="101"/>
      <c r="D41" s="102"/>
      <c r="E41" s="103"/>
      <c r="F41" s="104"/>
      <c r="G41" s="105"/>
      <c r="H41" s="106"/>
      <c r="I41" s="107"/>
      <c r="J41" s="147" t="e">
        <f t="shared" si="11"/>
        <v>#DIV/0!</v>
      </c>
      <c r="K41" s="109"/>
      <c r="L41" s="466" t="e">
        <f t="shared" si="2"/>
        <v>#DIV/0!</v>
      </c>
      <c r="M41" s="107"/>
      <c r="N41" s="63" t="e">
        <f t="shared" si="3"/>
        <v>#DIV/0!</v>
      </c>
      <c r="O41" s="109"/>
      <c r="P41" s="325" t="e">
        <f t="shared" si="4"/>
        <v>#DIV/0!</v>
      </c>
      <c r="Q41" s="111"/>
      <c r="R41" s="112"/>
      <c r="S41" s="350" t="e">
        <f t="shared" si="12"/>
        <v>#DIV/0!</v>
      </c>
      <c r="T41" s="244">
        <v>2</v>
      </c>
      <c r="U41" s="115">
        <f t="shared" si="6"/>
        <v>0</v>
      </c>
      <c r="V41" s="316">
        <f t="shared" si="14"/>
        <v>0</v>
      </c>
      <c r="Y41" s="101">
        <v>8</v>
      </c>
    </row>
    <row r="42" spans="1:25" s="85" customFormat="1" ht="21.75" customHeight="1" thickBot="1">
      <c r="A42" s="100" t="s">
        <v>60</v>
      </c>
      <c r="B42" s="101">
        <v>2</v>
      </c>
      <c r="C42" s="101">
        <v>2</v>
      </c>
      <c r="D42" s="102"/>
      <c r="E42" s="103"/>
      <c r="F42" s="104">
        <v>2</v>
      </c>
      <c r="G42" s="105"/>
      <c r="H42" s="106"/>
      <c r="I42" s="107">
        <v>1</v>
      </c>
      <c r="J42" s="147">
        <f t="shared" si="11"/>
        <v>50</v>
      </c>
      <c r="K42" s="109"/>
      <c r="L42" s="466">
        <f t="shared" si="2"/>
        <v>0</v>
      </c>
      <c r="M42" s="107"/>
      <c r="N42" s="63">
        <f t="shared" si="3"/>
        <v>0</v>
      </c>
      <c r="O42" s="109">
        <v>2</v>
      </c>
      <c r="P42" s="325">
        <f t="shared" si="4"/>
        <v>100</v>
      </c>
      <c r="Q42" s="111">
        <v>0.001</v>
      </c>
      <c r="R42" s="112">
        <v>0.001</v>
      </c>
      <c r="S42" s="350">
        <f t="shared" si="12"/>
        <v>100</v>
      </c>
      <c r="T42" s="244">
        <v>5</v>
      </c>
      <c r="U42" s="115">
        <f t="shared" si="6"/>
        <v>0.4</v>
      </c>
      <c r="V42" s="316">
        <f t="shared" si="14"/>
        <v>0.13333333333333333</v>
      </c>
      <c r="Y42" s="101">
        <v>17</v>
      </c>
    </row>
    <row r="43" spans="1:25" s="85" customFormat="1" ht="21.75" customHeight="1" thickBot="1">
      <c r="A43" s="100" t="s">
        <v>56</v>
      </c>
      <c r="B43" s="101">
        <v>1</v>
      </c>
      <c r="C43" s="101">
        <v>3</v>
      </c>
      <c r="D43" s="102"/>
      <c r="E43" s="103"/>
      <c r="F43" s="104">
        <v>3</v>
      </c>
      <c r="G43" s="105"/>
      <c r="H43" s="106"/>
      <c r="I43" s="107">
        <v>1</v>
      </c>
      <c r="J43" s="147">
        <f t="shared" si="11"/>
        <v>33.333333333333336</v>
      </c>
      <c r="K43" s="109"/>
      <c r="L43" s="466">
        <f t="shared" si="2"/>
        <v>0</v>
      </c>
      <c r="M43" s="107"/>
      <c r="N43" s="63">
        <f t="shared" si="3"/>
        <v>0</v>
      </c>
      <c r="O43" s="109">
        <v>3</v>
      </c>
      <c r="P43" s="325">
        <f t="shared" si="4"/>
        <v>100</v>
      </c>
      <c r="Q43" s="111">
        <v>0.01</v>
      </c>
      <c r="R43" s="112">
        <v>0.01</v>
      </c>
      <c r="S43" s="350">
        <f t="shared" si="12"/>
        <v>100</v>
      </c>
      <c r="T43" s="244">
        <v>5</v>
      </c>
      <c r="U43" s="115">
        <f t="shared" si="6"/>
        <v>0.6</v>
      </c>
      <c r="V43" s="316">
        <f t="shared" si="14"/>
        <v>0.19999999999999998</v>
      </c>
      <c r="Y43" s="101">
        <v>20</v>
      </c>
    </row>
    <row r="44" spans="1:25" s="85" customFormat="1" ht="21.75" customHeight="1" thickBot="1">
      <c r="A44" s="100" t="s">
        <v>105</v>
      </c>
      <c r="B44" s="101">
        <v>1</v>
      </c>
      <c r="C44" s="101"/>
      <c r="D44" s="102"/>
      <c r="E44" s="103"/>
      <c r="F44" s="104"/>
      <c r="G44" s="105"/>
      <c r="H44" s="106"/>
      <c r="I44" s="107"/>
      <c r="J44" s="147" t="e">
        <f t="shared" si="11"/>
        <v>#DIV/0!</v>
      </c>
      <c r="K44" s="109"/>
      <c r="L44" s="466" t="e">
        <f t="shared" si="2"/>
        <v>#DIV/0!</v>
      </c>
      <c r="M44" s="107"/>
      <c r="N44" s="63" t="e">
        <f t="shared" si="3"/>
        <v>#DIV/0!</v>
      </c>
      <c r="O44" s="109"/>
      <c r="P44" s="325" t="e">
        <f t="shared" si="4"/>
        <v>#DIV/0!</v>
      </c>
      <c r="Q44" s="111"/>
      <c r="R44" s="112"/>
      <c r="S44" s="350" t="e">
        <f t="shared" si="12"/>
        <v>#DIV/0!</v>
      </c>
      <c r="T44" s="244">
        <v>2</v>
      </c>
      <c r="U44" s="115">
        <f t="shared" si="6"/>
        <v>0</v>
      </c>
      <c r="V44" s="316">
        <f t="shared" si="14"/>
        <v>0</v>
      </c>
      <c r="Y44" s="101">
        <v>4</v>
      </c>
    </row>
    <row r="45" spans="1:25" s="85" customFormat="1" ht="21.75" customHeight="1" thickBot="1">
      <c r="A45" s="100" t="s">
        <v>47</v>
      </c>
      <c r="B45" s="101">
        <v>1</v>
      </c>
      <c r="C45" s="101"/>
      <c r="D45" s="102"/>
      <c r="E45" s="103"/>
      <c r="F45" s="104"/>
      <c r="G45" s="105"/>
      <c r="H45" s="106"/>
      <c r="I45" s="107"/>
      <c r="J45" s="147" t="e">
        <f t="shared" si="11"/>
        <v>#DIV/0!</v>
      </c>
      <c r="K45" s="109"/>
      <c r="L45" s="466" t="e">
        <f t="shared" si="2"/>
        <v>#DIV/0!</v>
      </c>
      <c r="M45" s="107"/>
      <c r="N45" s="63" t="e">
        <f t="shared" si="3"/>
        <v>#DIV/0!</v>
      </c>
      <c r="O45" s="109"/>
      <c r="P45" s="325" t="e">
        <f t="shared" si="4"/>
        <v>#DIV/0!</v>
      </c>
      <c r="Q45" s="111"/>
      <c r="R45" s="112"/>
      <c r="S45" s="350" t="e">
        <f t="shared" si="12"/>
        <v>#DIV/0!</v>
      </c>
      <c r="T45" s="244">
        <v>2</v>
      </c>
      <c r="U45" s="115">
        <f t="shared" si="6"/>
        <v>0</v>
      </c>
      <c r="V45" s="316">
        <f t="shared" si="14"/>
        <v>0</v>
      </c>
      <c r="Y45" s="101">
        <v>3</v>
      </c>
    </row>
    <row r="46" spans="1:25" s="85" customFormat="1" ht="21.75" customHeight="1" thickBot="1">
      <c r="A46" s="116" t="s">
        <v>44</v>
      </c>
      <c r="B46" s="117">
        <v>3</v>
      </c>
      <c r="C46" s="117">
        <v>1</v>
      </c>
      <c r="D46" s="118">
        <f t="shared" si="8"/>
        <v>-2</v>
      </c>
      <c r="E46" s="119">
        <f t="shared" si="10"/>
        <v>-66.66666666666667</v>
      </c>
      <c r="F46" s="120">
        <v>1</v>
      </c>
      <c r="G46" s="121">
        <v>1</v>
      </c>
      <c r="H46" s="122">
        <f>(G46+F46)/(C46+G46)*100</f>
        <v>100</v>
      </c>
      <c r="I46" s="123">
        <v>1</v>
      </c>
      <c r="J46" s="92">
        <f t="shared" si="11"/>
        <v>50</v>
      </c>
      <c r="K46" s="125"/>
      <c r="L46" s="466">
        <f t="shared" si="2"/>
        <v>0</v>
      </c>
      <c r="M46" s="123"/>
      <c r="N46" s="312">
        <f t="shared" si="3"/>
        <v>0</v>
      </c>
      <c r="O46" s="125">
        <v>1</v>
      </c>
      <c r="P46" s="124">
        <f t="shared" si="4"/>
        <v>100</v>
      </c>
      <c r="Q46" s="127">
        <v>0.004</v>
      </c>
      <c r="R46" s="128">
        <v>0.004</v>
      </c>
      <c r="S46" s="565">
        <f t="shared" si="12"/>
        <v>100</v>
      </c>
      <c r="T46" s="358">
        <v>2</v>
      </c>
      <c r="U46" s="130">
        <f t="shared" si="6"/>
        <v>0.5</v>
      </c>
      <c r="V46" s="316">
        <f t="shared" si="14"/>
        <v>0.16666666666666666</v>
      </c>
      <c r="Y46" s="117">
        <v>3</v>
      </c>
    </row>
    <row r="47" spans="1:25" s="85" customFormat="1" ht="21.75" customHeight="1" thickBot="1" thickTop="1">
      <c r="A47" s="578" t="s">
        <v>106</v>
      </c>
      <c r="B47" s="579">
        <v>12</v>
      </c>
      <c r="C47" s="579">
        <v>5</v>
      </c>
      <c r="D47" s="580"/>
      <c r="E47" s="581"/>
      <c r="F47" s="582">
        <v>5</v>
      </c>
      <c r="G47" s="583"/>
      <c r="H47" s="584"/>
      <c r="I47" s="585">
        <v>3</v>
      </c>
      <c r="J47" s="586">
        <f t="shared" si="11"/>
        <v>60</v>
      </c>
      <c r="K47" s="585"/>
      <c r="L47" s="587">
        <f t="shared" si="2"/>
        <v>0</v>
      </c>
      <c r="M47" s="585"/>
      <c r="N47" s="587">
        <f t="shared" si="3"/>
        <v>0</v>
      </c>
      <c r="O47" s="585">
        <v>3</v>
      </c>
      <c r="P47" s="586">
        <f t="shared" si="4"/>
        <v>60</v>
      </c>
      <c r="Q47" s="588">
        <v>0.003</v>
      </c>
      <c r="R47" s="589">
        <v>0.001</v>
      </c>
      <c r="S47" s="590">
        <f t="shared" si="12"/>
        <v>33.333333333333336</v>
      </c>
      <c r="T47" s="591">
        <v>19</v>
      </c>
      <c r="U47" s="592">
        <f t="shared" si="6"/>
        <v>0.2631578947368421</v>
      </c>
      <c r="V47" s="593">
        <f>U47/3</f>
        <v>0.08771929824561403</v>
      </c>
      <c r="Y47" s="101">
        <v>41</v>
      </c>
    </row>
    <row r="48" spans="1:25" s="85" customFormat="1" ht="21.75" customHeight="1" thickBot="1">
      <c r="A48" s="86" t="s">
        <v>69</v>
      </c>
      <c r="B48" s="87">
        <v>1</v>
      </c>
      <c r="C48" s="87">
        <v>1</v>
      </c>
      <c r="D48" s="88"/>
      <c r="E48" s="89"/>
      <c r="F48" s="145">
        <v>1</v>
      </c>
      <c r="G48" s="91"/>
      <c r="H48" s="146"/>
      <c r="I48" s="93">
        <v>1</v>
      </c>
      <c r="J48" s="147">
        <f t="shared" si="11"/>
        <v>100</v>
      </c>
      <c r="K48" s="94"/>
      <c r="L48" s="574">
        <f t="shared" si="2"/>
        <v>0</v>
      </c>
      <c r="M48" s="93"/>
      <c r="N48" s="266">
        <f t="shared" si="3"/>
        <v>0</v>
      </c>
      <c r="O48" s="94"/>
      <c r="P48" s="575">
        <f t="shared" si="4"/>
        <v>0</v>
      </c>
      <c r="Q48" s="96">
        <v>0.001</v>
      </c>
      <c r="R48" s="97">
        <v>0.001</v>
      </c>
      <c r="S48" s="576">
        <f t="shared" si="12"/>
        <v>100</v>
      </c>
      <c r="T48" s="243">
        <v>4</v>
      </c>
      <c r="U48" s="149">
        <f t="shared" si="6"/>
        <v>0.25</v>
      </c>
      <c r="V48" s="316">
        <f aca="true" t="shared" si="15" ref="V48:V55">U48/3</f>
        <v>0.08333333333333333</v>
      </c>
      <c r="Y48" s="101">
        <v>20</v>
      </c>
    </row>
    <row r="49" spans="1:25" s="85" customFormat="1" ht="21.75" customHeight="1" thickBot="1">
      <c r="A49" s="100" t="s">
        <v>70</v>
      </c>
      <c r="B49" s="101">
        <v>3</v>
      </c>
      <c r="C49" s="101">
        <v>3</v>
      </c>
      <c r="D49" s="102"/>
      <c r="E49" s="103"/>
      <c r="F49" s="104">
        <v>3</v>
      </c>
      <c r="G49" s="105"/>
      <c r="H49" s="106"/>
      <c r="I49" s="107">
        <v>2</v>
      </c>
      <c r="J49" s="147">
        <f t="shared" si="11"/>
        <v>66.66666666666667</v>
      </c>
      <c r="K49" s="109"/>
      <c r="L49" s="466">
        <f t="shared" si="2"/>
        <v>0</v>
      </c>
      <c r="M49" s="107"/>
      <c r="N49" s="63">
        <f t="shared" si="3"/>
        <v>0</v>
      </c>
      <c r="O49" s="109">
        <v>2</v>
      </c>
      <c r="P49" s="325">
        <f t="shared" si="4"/>
        <v>66.66666666666667</v>
      </c>
      <c r="Q49" s="111">
        <v>0.001</v>
      </c>
      <c r="R49" s="112">
        <v>0.001</v>
      </c>
      <c r="S49" s="350">
        <f t="shared" si="12"/>
        <v>100</v>
      </c>
      <c r="T49" s="244">
        <v>2</v>
      </c>
      <c r="U49" s="115">
        <f t="shared" si="6"/>
        <v>1.5</v>
      </c>
      <c r="V49" s="316">
        <f t="shared" si="15"/>
        <v>0.5</v>
      </c>
      <c r="Y49" s="101">
        <v>4</v>
      </c>
    </row>
    <row r="50" spans="1:25" s="85" customFormat="1" ht="21.75" customHeight="1" thickBot="1">
      <c r="A50" s="100" t="s">
        <v>71</v>
      </c>
      <c r="B50" s="101"/>
      <c r="C50" s="101"/>
      <c r="D50" s="102">
        <f t="shared" si="8"/>
        <v>0</v>
      </c>
      <c r="E50" s="103" t="e">
        <f t="shared" si="10"/>
        <v>#DIV/0!</v>
      </c>
      <c r="F50" s="104"/>
      <c r="G50" s="105"/>
      <c r="H50" s="106" t="e">
        <f aca="true" t="shared" si="16" ref="H50:H55">(G50+F50)/(C50+G50)*100</f>
        <v>#DIV/0!</v>
      </c>
      <c r="I50" s="107"/>
      <c r="J50" s="147" t="e">
        <f t="shared" si="11"/>
        <v>#DIV/0!</v>
      </c>
      <c r="K50" s="109"/>
      <c r="L50" s="466" t="e">
        <f t="shared" si="2"/>
        <v>#DIV/0!</v>
      </c>
      <c r="M50" s="107"/>
      <c r="N50" s="63" t="e">
        <f t="shared" si="3"/>
        <v>#DIV/0!</v>
      </c>
      <c r="O50" s="109"/>
      <c r="P50" s="325" t="e">
        <f t="shared" si="4"/>
        <v>#DIV/0!</v>
      </c>
      <c r="Q50" s="111"/>
      <c r="R50" s="112"/>
      <c r="S50" s="350" t="e">
        <f t="shared" si="12"/>
        <v>#DIV/0!</v>
      </c>
      <c r="T50" s="244">
        <v>1</v>
      </c>
      <c r="U50" s="115">
        <f t="shared" si="6"/>
        <v>0</v>
      </c>
      <c r="V50" s="316">
        <f t="shared" si="15"/>
        <v>0</v>
      </c>
      <c r="Y50" s="101"/>
    </row>
    <row r="51" spans="1:25" s="85" customFormat="1" ht="21.75" customHeight="1" thickBot="1">
      <c r="A51" s="100" t="s">
        <v>67</v>
      </c>
      <c r="B51" s="101">
        <v>1</v>
      </c>
      <c r="C51" s="101"/>
      <c r="D51" s="102">
        <f t="shared" si="8"/>
        <v>-1</v>
      </c>
      <c r="E51" s="103">
        <f t="shared" si="10"/>
        <v>-100</v>
      </c>
      <c r="F51" s="104"/>
      <c r="G51" s="105"/>
      <c r="H51" s="106" t="e">
        <f t="shared" si="16"/>
        <v>#DIV/0!</v>
      </c>
      <c r="I51" s="107"/>
      <c r="J51" s="147" t="e">
        <f t="shared" si="11"/>
        <v>#DIV/0!</v>
      </c>
      <c r="K51" s="109"/>
      <c r="L51" s="466" t="e">
        <f t="shared" si="2"/>
        <v>#DIV/0!</v>
      </c>
      <c r="M51" s="107"/>
      <c r="N51" s="63" t="e">
        <f t="shared" si="3"/>
        <v>#DIV/0!</v>
      </c>
      <c r="O51" s="109"/>
      <c r="P51" s="325" t="e">
        <f t="shared" si="4"/>
        <v>#DIV/0!</v>
      </c>
      <c r="Q51" s="111"/>
      <c r="R51" s="112"/>
      <c r="S51" s="350" t="e">
        <f t="shared" si="12"/>
        <v>#DIV/0!</v>
      </c>
      <c r="T51" s="244">
        <v>2</v>
      </c>
      <c r="U51" s="115">
        <f t="shared" si="6"/>
        <v>0</v>
      </c>
      <c r="V51" s="316">
        <f t="shared" si="15"/>
        <v>0</v>
      </c>
      <c r="Y51" s="101">
        <v>3</v>
      </c>
    </row>
    <row r="52" spans="1:25" s="85" customFormat="1" ht="21.75" customHeight="1" thickBot="1">
      <c r="A52" s="100" t="s">
        <v>45</v>
      </c>
      <c r="B52" s="101">
        <v>4</v>
      </c>
      <c r="C52" s="101"/>
      <c r="D52" s="102">
        <f t="shared" si="8"/>
        <v>-4</v>
      </c>
      <c r="E52" s="103">
        <f>D52*100/B52</f>
        <v>-100</v>
      </c>
      <c r="F52" s="104"/>
      <c r="G52" s="105"/>
      <c r="H52" s="106" t="e">
        <f t="shared" si="16"/>
        <v>#DIV/0!</v>
      </c>
      <c r="I52" s="107"/>
      <c r="J52" s="147" t="e">
        <f t="shared" si="11"/>
        <v>#DIV/0!</v>
      </c>
      <c r="K52" s="109"/>
      <c r="L52" s="466" t="e">
        <f t="shared" si="2"/>
        <v>#DIV/0!</v>
      </c>
      <c r="M52" s="107"/>
      <c r="N52" s="63" t="e">
        <f t="shared" si="3"/>
        <v>#DIV/0!</v>
      </c>
      <c r="O52" s="109"/>
      <c r="P52" s="325" t="e">
        <f t="shared" si="4"/>
        <v>#DIV/0!</v>
      </c>
      <c r="Q52" s="111"/>
      <c r="R52" s="112"/>
      <c r="S52" s="350" t="e">
        <f t="shared" si="12"/>
        <v>#DIV/0!</v>
      </c>
      <c r="T52" s="244">
        <v>1</v>
      </c>
      <c r="U52" s="115">
        <f t="shared" si="6"/>
        <v>0</v>
      </c>
      <c r="V52" s="316">
        <f t="shared" si="15"/>
        <v>0</v>
      </c>
      <c r="Y52" s="101">
        <v>1</v>
      </c>
    </row>
    <row r="53" spans="1:25" s="85" customFormat="1" ht="21.75" customHeight="1" thickBot="1">
      <c r="A53" s="100" t="s">
        <v>43</v>
      </c>
      <c r="B53" s="101">
        <v>3</v>
      </c>
      <c r="C53" s="101">
        <v>1</v>
      </c>
      <c r="D53" s="102">
        <f t="shared" si="8"/>
        <v>-2</v>
      </c>
      <c r="E53" s="103">
        <f>D53*100/B53</f>
        <v>-66.66666666666667</v>
      </c>
      <c r="F53" s="104">
        <v>1</v>
      </c>
      <c r="G53" s="105"/>
      <c r="H53" s="106">
        <f t="shared" si="16"/>
        <v>100</v>
      </c>
      <c r="I53" s="107"/>
      <c r="J53" s="147">
        <f t="shared" si="11"/>
        <v>0</v>
      </c>
      <c r="K53" s="109"/>
      <c r="L53" s="466">
        <f t="shared" si="2"/>
        <v>0</v>
      </c>
      <c r="M53" s="107"/>
      <c r="N53" s="63">
        <f t="shared" si="3"/>
        <v>0</v>
      </c>
      <c r="O53" s="109">
        <v>1</v>
      </c>
      <c r="P53" s="325">
        <f t="shared" si="4"/>
        <v>100</v>
      </c>
      <c r="Q53" s="111">
        <v>0.002</v>
      </c>
      <c r="R53" s="112"/>
      <c r="S53" s="350">
        <f t="shared" si="12"/>
        <v>0</v>
      </c>
      <c r="T53" s="244">
        <v>4</v>
      </c>
      <c r="U53" s="115">
        <f t="shared" si="6"/>
        <v>0.25</v>
      </c>
      <c r="V53" s="316">
        <f t="shared" si="15"/>
        <v>0.08333333333333333</v>
      </c>
      <c r="Y53" s="101">
        <v>10</v>
      </c>
    </row>
    <row r="54" spans="1:25" s="85" customFormat="1" ht="21.75" customHeight="1" thickBot="1">
      <c r="A54" s="86" t="s">
        <v>41</v>
      </c>
      <c r="B54" s="87"/>
      <c r="C54" s="87"/>
      <c r="D54" s="88">
        <f t="shared" si="8"/>
        <v>0</v>
      </c>
      <c r="E54" s="89" t="e">
        <f>D54*100/B54</f>
        <v>#DIV/0!</v>
      </c>
      <c r="F54" s="279"/>
      <c r="G54" s="91"/>
      <c r="H54" s="146" t="e">
        <f t="shared" si="16"/>
        <v>#DIV/0!</v>
      </c>
      <c r="I54" s="94"/>
      <c r="J54" s="147" t="e">
        <f t="shared" si="11"/>
        <v>#DIV/0!</v>
      </c>
      <c r="K54" s="94"/>
      <c r="L54" s="466" t="e">
        <f t="shared" si="2"/>
        <v>#DIV/0!</v>
      </c>
      <c r="M54" s="94"/>
      <c r="N54" s="63" t="e">
        <f t="shared" si="3"/>
        <v>#DIV/0!</v>
      </c>
      <c r="O54" s="94"/>
      <c r="P54" s="325" t="e">
        <f t="shared" si="4"/>
        <v>#DIV/0!</v>
      </c>
      <c r="Q54" s="395"/>
      <c r="R54" s="396"/>
      <c r="S54" s="350" t="e">
        <f t="shared" si="12"/>
        <v>#DIV/0!</v>
      </c>
      <c r="T54" s="243">
        <v>2</v>
      </c>
      <c r="U54" s="115">
        <f t="shared" si="6"/>
        <v>0</v>
      </c>
      <c r="V54" s="316">
        <f t="shared" si="15"/>
        <v>0</v>
      </c>
      <c r="Y54" s="87">
        <v>2</v>
      </c>
    </row>
    <row r="55" spans="1:25" s="85" customFormat="1" ht="21.75" customHeight="1" thickBot="1">
      <c r="A55" s="351" t="s">
        <v>57</v>
      </c>
      <c r="B55" s="175"/>
      <c r="C55" s="175"/>
      <c r="D55" s="118">
        <f t="shared" si="8"/>
        <v>0</v>
      </c>
      <c r="E55" s="119" t="e">
        <f>D55*100/B55</f>
        <v>#DIV/0!</v>
      </c>
      <c r="F55" s="352"/>
      <c r="G55" s="121"/>
      <c r="H55" s="122" t="e">
        <f t="shared" si="16"/>
        <v>#DIV/0!</v>
      </c>
      <c r="I55" s="354"/>
      <c r="J55" s="147" t="e">
        <f t="shared" si="11"/>
        <v>#DIV/0!</v>
      </c>
      <c r="K55" s="125"/>
      <c r="L55" s="466" t="e">
        <f t="shared" si="2"/>
        <v>#DIV/0!</v>
      </c>
      <c r="M55" s="354"/>
      <c r="N55" s="63" t="e">
        <f t="shared" si="3"/>
        <v>#DIV/0!</v>
      </c>
      <c r="O55" s="125"/>
      <c r="P55" s="325" t="e">
        <f t="shared" si="4"/>
        <v>#DIV/0!</v>
      </c>
      <c r="Q55" s="355"/>
      <c r="R55" s="356"/>
      <c r="S55" s="350" t="e">
        <f t="shared" si="12"/>
        <v>#DIV/0!</v>
      </c>
      <c r="T55" s="358">
        <v>1</v>
      </c>
      <c r="U55" s="115">
        <f t="shared" si="6"/>
        <v>0</v>
      </c>
      <c r="V55" s="316">
        <f t="shared" si="15"/>
        <v>0</v>
      </c>
      <c r="Y55" s="175">
        <v>1</v>
      </c>
    </row>
    <row r="56" spans="1:28" s="85" customFormat="1" ht="21.75" customHeight="1" thickBot="1">
      <c r="A56" s="448" t="s">
        <v>111</v>
      </c>
      <c r="B56" s="438"/>
      <c r="C56" s="438"/>
      <c r="D56" s="439"/>
      <c r="E56" s="440"/>
      <c r="F56" s="441"/>
      <c r="G56" s="442"/>
      <c r="H56" s="440"/>
      <c r="I56" s="442"/>
      <c r="J56" s="272"/>
      <c r="K56" s="447"/>
      <c r="L56" s="312"/>
      <c r="M56" s="442"/>
      <c r="N56" s="63" t="e">
        <f t="shared" si="3"/>
        <v>#DIV/0!</v>
      </c>
      <c r="O56" s="442"/>
      <c r="P56" s="465"/>
      <c r="Q56" s="443"/>
      <c r="R56" s="443"/>
      <c r="S56" s="467" t="e">
        <f t="shared" si="12"/>
        <v>#DIV/0!</v>
      </c>
      <c r="T56" s="444"/>
      <c r="U56" s="445"/>
      <c r="V56" s="446"/>
      <c r="Y56" s="438"/>
      <c r="AB56" s="56"/>
    </row>
    <row r="57" spans="1:28" s="85" customFormat="1" ht="21.75" customHeight="1" thickBot="1">
      <c r="A57" s="422" t="s">
        <v>107</v>
      </c>
      <c r="B57" s="292">
        <v>13</v>
      </c>
      <c r="C57" s="292">
        <v>10</v>
      </c>
      <c r="D57" s="257">
        <f t="shared" si="8"/>
        <v>-3</v>
      </c>
      <c r="E57" s="265">
        <f>D57*100/B57</f>
        <v>-23.076923076923077</v>
      </c>
      <c r="F57" s="398">
        <v>10</v>
      </c>
      <c r="G57" s="167"/>
      <c r="H57" s="314">
        <f>(G57+F57)/(C57+G57)*100</f>
        <v>100</v>
      </c>
      <c r="I57" s="193">
        <v>9</v>
      </c>
      <c r="J57" s="147">
        <f t="shared" si="11"/>
        <v>90</v>
      </c>
      <c r="K57" s="193"/>
      <c r="L57" s="466">
        <f t="shared" si="2"/>
        <v>0</v>
      </c>
      <c r="M57" s="193"/>
      <c r="N57" s="63">
        <f t="shared" si="3"/>
        <v>0</v>
      </c>
      <c r="O57" s="193">
        <v>10</v>
      </c>
      <c r="P57" s="325">
        <f t="shared" si="4"/>
        <v>100</v>
      </c>
      <c r="Q57" s="111">
        <v>0.019</v>
      </c>
      <c r="R57" s="399">
        <v>0.019</v>
      </c>
      <c r="S57" s="350">
        <f t="shared" si="12"/>
        <v>100</v>
      </c>
      <c r="T57" s="397"/>
      <c r="U57" s="400"/>
      <c r="V57" s="401"/>
      <c r="Y57" s="56">
        <v>63</v>
      </c>
      <c r="AB57" s="56"/>
    </row>
    <row r="58" spans="1:28" s="85" customFormat="1" ht="21.75" customHeight="1" thickBot="1">
      <c r="A58" s="311" t="s">
        <v>96</v>
      </c>
      <c r="B58" s="250">
        <v>2</v>
      </c>
      <c r="C58" s="250">
        <v>2</v>
      </c>
      <c r="D58" s="423"/>
      <c r="E58" s="424"/>
      <c r="F58" s="425">
        <v>2</v>
      </c>
      <c r="G58" s="426"/>
      <c r="H58" s="427"/>
      <c r="I58" s="180">
        <v>1</v>
      </c>
      <c r="J58" s="147">
        <f t="shared" si="11"/>
        <v>50</v>
      </c>
      <c r="K58" s="180"/>
      <c r="L58" s="466">
        <f t="shared" si="2"/>
        <v>0</v>
      </c>
      <c r="M58" s="180"/>
      <c r="N58" s="63">
        <f t="shared" si="3"/>
        <v>0</v>
      </c>
      <c r="O58" s="180">
        <v>2</v>
      </c>
      <c r="P58" s="325">
        <f t="shared" si="4"/>
        <v>100</v>
      </c>
      <c r="Q58" s="428">
        <v>0.01</v>
      </c>
      <c r="R58" s="313">
        <v>0.01</v>
      </c>
      <c r="S58" s="350">
        <f t="shared" si="12"/>
        <v>100</v>
      </c>
      <c r="T58" s="311"/>
      <c r="U58" s="429"/>
      <c r="V58" s="405"/>
      <c r="Y58" s="250">
        <v>13</v>
      </c>
      <c r="AB58" s="56"/>
    </row>
    <row r="59" spans="1:28" s="85" customFormat="1" ht="21.75" customHeight="1" thickBot="1">
      <c r="A59" s="435" t="s">
        <v>35</v>
      </c>
      <c r="B59" s="56">
        <v>141</v>
      </c>
      <c r="C59" s="56">
        <v>120</v>
      </c>
      <c r="D59" s="269"/>
      <c r="E59" s="270"/>
      <c r="F59" s="430">
        <v>118</v>
      </c>
      <c r="G59" s="431">
        <v>10</v>
      </c>
      <c r="H59" s="452">
        <f>(G59+F59)/(C59+G59)*100</f>
        <v>98.46153846153847</v>
      </c>
      <c r="I59" s="432">
        <v>85</v>
      </c>
      <c r="J59" s="272">
        <f t="shared" si="11"/>
        <v>66.40625</v>
      </c>
      <c r="K59" s="432">
        <v>1</v>
      </c>
      <c r="L59" s="312">
        <f t="shared" si="2"/>
        <v>0.78125</v>
      </c>
      <c r="M59" s="432">
        <v>4</v>
      </c>
      <c r="N59" s="63">
        <f t="shared" si="3"/>
        <v>3.125</v>
      </c>
      <c r="O59" s="432">
        <v>112</v>
      </c>
      <c r="P59" s="465">
        <f t="shared" si="4"/>
        <v>93.33333333333333</v>
      </c>
      <c r="Q59" s="433">
        <v>0.846</v>
      </c>
      <c r="R59" s="434">
        <v>0.81</v>
      </c>
      <c r="S59" s="467">
        <f t="shared" si="12"/>
        <v>95.74468085106383</v>
      </c>
      <c r="T59" s="435"/>
      <c r="U59" s="436"/>
      <c r="V59" s="437"/>
      <c r="Y59" s="56">
        <v>660</v>
      </c>
      <c r="AB59" s="56"/>
    </row>
    <row r="60" spans="1:28" s="73" customFormat="1" ht="21.75" customHeight="1" thickBot="1">
      <c r="A60" s="449" t="s">
        <v>91</v>
      </c>
      <c r="B60" s="175">
        <v>5</v>
      </c>
      <c r="C60" s="175">
        <v>15</v>
      </c>
      <c r="D60" s="450">
        <f t="shared" si="8"/>
        <v>10</v>
      </c>
      <c r="E60" s="451">
        <f>D60*100/B60</f>
        <v>200</v>
      </c>
      <c r="F60" s="334">
        <v>1</v>
      </c>
      <c r="G60" s="455">
        <v>2</v>
      </c>
      <c r="H60" s="452">
        <f>(G60+F60)/(C60+G60)*100</f>
        <v>17.647058823529413</v>
      </c>
      <c r="I60" s="337">
        <v>1</v>
      </c>
      <c r="J60" s="272">
        <f t="shared" si="11"/>
        <v>33.333333333333336</v>
      </c>
      <c r="K60" s="337"/>
      <c r="L60" s="312">
        <f t="shared" si="2"/>
        <v>0</v>
      </c>
      <c r="M60" s="337">
        <v>2</v>
      </c>
      <c r="N60" s="63">
        <f t="shared" si="3"/>
        <v>66.66666666666667</v>
      </c>
      <c r="O60" s="337"/>
      <c r="P60" s="465">
        <f t="shared" si="4"/>
        <v>0</v>
      </c>
      <c r="Q60" s="340">
        <v>4.73</v>
      </c>
      <c r="R60" s="341"/>
      <c r="S60" s="467">
        <f t="shared" si="12"/>
        <v>0</v>
      </c>
      <c r="T60" s="334"/>
      <c r="U60" s="453"/>
      <c r="V60" s="468"/>
      <c r="Y60" s="175">
        <v>105</v>
      </c>
      <c r="AB60" s="56"/>
    </row>
    <row r="61" spans="1:25" ht="21" thickBot="1">
      <c r="A61" s="251" t="s">
        <v>92</v>
      </c>
      <c r="B61" s="454">
        <v>28</v>
      </c>
      <c r="C61" s="454">
        <v>28</v>
      </c>
      <c r="D61" s="406"/>
      <c r="E61" s="410"/>
      <c r="F61" s="458">
        <v>7</v>
      </c>
      <c r="G61" s="456">
        <v>10</v>
      </c>
      <c r="H61" s="412"/>
      <c r="I61" s="138">
        <v>13</v>
      </c>
      <c r="J61" s="147">
        <f t="shared" si="11"/>
        <v>76.47058823529412</v>
      </c>
      <c r="K61" s="432">
        <v>1</v>
      </c>
      <c r="L61" s="466">
        <f t="shared" si="2"/>
        <v>5.882352941176471</v>
      </c>
      <c r="M61" s="459">
        <v>3</v>
      </c>
      <c r="N61" s="63">
        <f t="shared" si="3"/>
        <v>17.647058823529413</v>
      </c>
      <c r="O61" s="462">
        <v>1</v>
      </c>
      <c r="P61" s="325">
        <f t="shared" si="4"/>
        <v>3.5714285714285716</v>
      </c>
      <c r="Q61" s="757">
        <v>0.149</v>
      </c>
      <c r="R61" s="724">
        <v>0.001</v>
      </c>
      <c r="S61" s="350">
        <f t="shared" si="12"/>
        <v>0.6711409395973155</v>
      </c>
      <c r="T61" s="420"/>
      <c r="U61" s="420"/>
      <c r="V61" s="420"/>
      <c r="Y61" s="522">
        <v>147</v>
      </c>
    </row>
    <row r="62" spans="1:25" ht="21" thickBot="1">
      <c r="A62" s="153" t="s">
        <v>93</v>
      </c>
      <c r="B62" s="564">
        <v>0</v>
      </c>
      <c r="C62" s="564">
        <v>0</v>
      </c>
      <c r="D62" s="407"/>
      <c r="E62" s="411"/>
      <c r="F62" s="408"/>
      <c r="G62" s="411"/>
      <c r="H62" s="413"/>
      <c r="I62" s="414"/>
      <c r="J62" s="92" t="e">
        <f t="shared" si="11"/>
        <v>#DIV/0!</v>
      </c>
      <c r="K62" s="417"/>
      <c r="L62" s="466" t="e">
        <f t="shared" si="2"/>
        <v>#DIV/0!</v>
      </c>
      <c r="M62" s="418"/>
      <c r="N62" s="312" t="e">
        <f t="shared" si="3"/>
        <v>#DIV/0!</v>
      </c>
      <c r="O62" s="463"/>
      <c r="P62" s="124" t="e">
        <f t="shared" si="4"/>
        <v>#DIV/0!</v>
      </c>
      <c r="Q62" s="757"/>
      <c r="R62" s="419"/>
      <c r="S62" s="565" t="e">
        <f t="shared" si="12"/>
        <v>#DIV/0!</v>
      </c>
      <c r="T62" s="415"/>
      <c r="U62" s="415"/>
      <c r="V62" s="415"/>
      <c r="Y62" s="522">
        <v>24</v>
      </c>
    </row>
    <row r="63" spans="1:25" ht="21" thickBot="1">
      <c r="A63" s="55" t="s">
        <v>94</v>
      </c>
      <c r="B63" s="566">
        <v>174</v>
      </c>
      <c r="C63" s="566">
        <v>163</v>
      </c>
      <c r="D63" s="409"/>
      <c r="E63" s="567"/>
      <c r="F63" s="438">
        <v>126</v>
      </c>
      <c r="G63" s="186">
        <v>22</v>
      </c>
      <c r="H63" s="452">
        <f>(G63+F63)/(C63+G63)*100</f>
        <v>80</v>
      </c>
      <c r="I63" s="568">
        <v>99</v>
      </c>
      <c r="J63" s="563">
        <f t="shared" si="11"/>
        <v>66.89189189189189</v>
      </c>
      <c r="K63" s="432">
        <v>2</v>
      </c>
      <c r="L63" s="461">
        <f t="shared" si="2"/>
        <v>1.3513513513513513</v>
      </c>
      <c r="M63" s="569">
        <v>9</v>
      </c>
      <c r="N63" s="63">
        <f t="shared" si="3"/>
        <v>6.081081081081081</v>
      </c>
      <c r="O63" s="570">
        <v>113</v>
      </c>
      <c r="P63" s="563">
        <f t="shared" si="4"/>
        <v>69.32515337423312</v>
      </c>
      <c r="Q63" s="758">
        <v>5.725</v>
      </c>
      <c r="R63" s="759">
        <v>0.811</v>
      </c>
      <c r="S63" s="268">
        <f t="shared" si="12"/>
        <v>14.165938864628822</v>
      </c>
      <c r="T63" s="571"/>
      <c r="U63" s="571"/>
      <c r="V63" s="572"/>
      <c r="Y63" s="522">
        <v>936</v>
      </c>
    </row>
    <row r="64" spans="1:19" ht="20.25">
      <c r="A64" s="196"/>
      <c r="B64" s="197"/>
      <c r="C64" s="198"/>
      <c r="D64" s="199"/>
      <c r="E64" s="200"/>
      <c r="F64" s="201"/>
      <c r="G64" s="200"/>
      <c r="H64" s="202"/>
      <c r="I64" s="203"/>
      <c r="J64" s="200"/>
      <c r="K64" s="204"/>
      <c r="L64" s="205"/>
      <c r="M64" s="273"/>
      <c r="N64" s="273"/>
      <c r="O64" s="205"/>
      <c r="P64" s="206"/>
      <c r="Q64" s="207"/>
      <c r="R64" s="207"/>
      <c r="S64" s="200"/>
    </row>
    <row r="65" spans="1:19" ht="22.5">
      <c r="A65" s="208" t="s">
        <v>97</v>
      </c>
      <c r="B65" s="205"/>
      <c r="C65" s="198"/>
      <c r="D65" s="210"/>
      <c r="E65" s="211"/>
      <c r="F65" s="201"/>
      <c r="G65" s="211"/>
      <c r="H65" s="212"/>
      <c r="I65" s="203"/>
      <c r="J65" s="211"/>
      <c r="K65" s="213"/>
      <c r="L65" s="205"/>
      <c r="M65" s="205"/>
      <c r="N65" s="205"/>
      <c r="O65" s="205"/>
      <c r="P65" s="214"/>
      <c r="Q65" s="215"/>
      <c r="R65" s="215"/>
      <c r="S65" s="211"/>
    </row>
    <row r="66" spans="1:19" ht="14.25">
      <c r="A66" s="196"/>
      <c r="B66" s="197"/>
      <c r="C66" s="198"/>
      <c r="D66" s="199"/>
      <c r="E66" s="200"/>
      <c r="F66" s="201"/>
      <c r="G66" s="200"/>
      <c r="H66" s="202"/>
      <c r="I66" s="203"/>
      <c r="J66" s="200"/>
      <c r="K66" s="204"/>
      <c r="L66" s="205"/>
      <c r="M66" s="205"/>
      <c r="N66" s="205"/>
      <c r="O66" s="205"/>
      <c r="P66" s="206"/>
      <c r="Q66" s="207"/>
      <c r="R66" s="207"/>
      <c r="S66" s="200"/>
    </row>
    <row r="67" spans="1:19" ht="14.25">
      <c r="A67" s="196"/>
      <c r="B67" s="197"/>
      <c r="C67" s="198"/>
      <c r="D67" s="199"/>
      <c r="E67" s="200"/>
      <c r="F67" s="201"/>
      <c r="G67" s="200"/>
      <c r="H67" s="202"/>
      <c r="I67" s="203"/>
      <c r="J67" s="200"/>
      <c r="K67" s="204"/>
      <c r="L67" s="205"/>
      <c r="M67" s="205"/>
      <c r="N67" s="205"/>
      <c r="O67" s="205"/>
      <c r="P67" s="206"/>
      <c r="Q67" s="207"/>
      <c r="R67" s="207"/>
      <c r="S67" s="200"/>
    </row>
    <row r="68" spans="1:19" ht="14.25">
      <c r="A68" s="209"/>
      <c r="B68" s="197"/>
      <c r="C68" s="198"/>
      <c r="D68" s="199"/>
      <c r="E68" s="200"/>
      <c r="F68" s="201"/>
      <c r="G68" s="200"/>
      <c r="H68" s="202"/>
      <c r="I68" s="203"/>
      <c r="J68" s="200"/>
      <c r="K68" s="204"/>
      <c r="L68" s="205"/>
      <c r="M68" s="205"/>
      <c r="N68" s="205"/>
      <c r="O68" s="205"/>
      <c r="P68" s="206"/>
      <c r="Q68" s="207"/>
      <c r="R68" s="207"/>
      <c r="S68" s="200"/>
    </row>
    <row r="69" spans="1:19" ht="14.25">
      <c r="A69" s="196"/>
      <c r="B69" s="205"/>
      <c r="C69" s="198"/>
      <c r="D69" s="210"/>
      <c r="E69" s="211"/>
      <c r="F69" s="201"/>
      <c r="G69" s="211"/>
      <c r="H69" s="212"/>
      <c r="I69" s="203"/>
      <c r="J69" s="211"/>
      <c r="K69" s="213"/>
      <c r="L69" s="205"/>
      <c r="M69" s="205"/>
      <c r="N69" s="205"/>
      <c r="O69" s="205"/>
      <c r="P69" s="214"/>
      <c r="Q69" s="215"/>
      <c r="R69" s="215"/>
      <c r="S69" s="211"/>
    </row>
    <row r="70" spans="1:19" ht="14.25">
      <c r="A70" s="196"/>
      <c r="B70" s="197"/>
      <c r="C70" s="198"/>
      <c r="D70" s="199"/>
      <c r="E70" s="200"/>
      <c r="F70" s="201"/>
      <c r="G70" s="200"/>
      <c r="H70" s="202"/>
      <c r="I70" s="203"/>
      <c r="J70" s="200"/>
      <c r="K70" s="204"/>
      <c r="L70" s="205"/>
      <c r="M70" s="205"/>
      <c r="N70" s="205"/>
      <c r="O70" s="205"/>
      <c r="P70" s="206"/>
      <c r="Q70" s="207"/>
      <c r="R70" s="207"/>
      <c r="S70" s="200"/>
    </row>
    <row r="71" spans="1:19" ht="14.25">
      <c r="A71" s="196"/>
      <c r="B71" s="198"/>
      <c r="C71" s="198"/>
      <c r="D71" s="217"/>
      <c r="E71" s="218"/>
      <c r="F71" s="219"/>
      <c r="G71" s="218"/>
      <c r="H71" s="212"/>
      <c r="I71" s="220"/>
      <c r="J71" s="218"/>
      <c r="K71" s="213"/>
      <c r="L71" s="198"/>
      <c r="M71" s="205"/>
      <c r="N71" s="205"/>
      <c r="O71" s="198"/>
      <c r="P71" s="221"/>
      <c r="Q71" s="222"/>
      <c r="R71" s="222"/>
      <c r="S71" s="218"/>
    </row>
    <row r="72" spans="1:16" ht="12.75">
      <c r="A72" s="209"/>
      <c r="G72" s="200"/>
      <c r="H72" s="223"/>
      <c r="J72" s="224"/>
      <c r="K72" s="225"/>
      <c r="L72" s="226"/>
      <c r="M72" s="205"/>
      <c r="N72" s="205"/>
      <c r="O72" s="226"/>
      <c r="P72" s="225"/>
    </row>
    <row r="73" spans="1:16" ht="14.25">
      <c r="A73" s="209"/>
      <c r="B73" s="228"/>
      <c r="G73" s="200"/>
      <c r="K73" s="226"/>
      <c r="M73" s="205"/>
      <c r="N73" s="205"/>
      <c r="P73" s="229"/>
    </row>
    <row r="74" spans="1:19" ht="15">
      <c r="A74" s="216"/>
      <c r="C74" s="230"/>
      <c r="D74" s="230"/>
      <c r="E74" s="231"/>
      <c r="F74" s="230"/>
      <c r="G74" s="230"/>
      <c r="H74" s="230"/>
      <c r="I74" s="230"/>
      <c r="J74" s="230"/>
      <c r="K74" s="230"/>
      <c r="L74" s="230"/>
      <c r="M74" s="198"/>
      <c r="N74" s="198"/>
      <c r="O74" s="230"/>
      <c r="P74" s="231"/>
      <c r="Q74" s="232"/>
      <c r="R74" s="232"/>
      <c r="S74" s="233"/>
    </row>
    <row r="75" spans="2:19" ht="12.75">
      <c r="B75" s="230"/>
      <c r="C75" s="230"/>
      <c r="D75" s="230"/>
      <c r="E75" s="231"/>
      <c r="F75" s="230"/>
      <c r="G75" s="230"/>
      <c r="H75" s="230"/>
      <c r="I75" s="230"/>
      <c r="J75" s="230"/>
      <c r="K75" s="230"/>
      <c r="L75" s="230"/>
      <c r="M75" s="226"/>
      <c r="N75" s="226"/>
      <c r="O75" s="230"/>
      <c r="P75" s="230"/>
      <c r="Q75" s="232"/>
      <c r="R75" s="232"/>
      <c r="S75" s="230"/>
    </row>
    <row r="76" spans="2:19" ht="12.75">
      <c r="B76" s="230"/>
      <c r="C76" s="230"/>
      <c r="D76" s="230"/>
      <c r="E76" s="231"/>
      <c r="F76" s="230"/>
      <c r="G76" s="230"/>
      <c r="H76" s="230"/>
      <c r="J76" s="230"/>
      <c r="K76" s="230"/>
      <c r="L76" s="230"/>
      <c r="O76" s="230"/>
      <c r="P76" s="230"/>
      <c r="Q76" s="232"/>
      <c r="R76" s="232"/>
      <c r="S76" s="230"/>
    </row>
    <row r="77" spans="1:19" ht="12.75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2"/>
      <c r="R77" s="232"/>
      <c r="S77" s="230"/>
    </row>
    <row r="78" spans="1:14" ht="12.75">
      <c r="A78" s="234"/>
      <c r="G78" s="230"/>
      <c r="K78" s="226"/>
      <c r="M78" s="230"/>
      <c r="N78" s="230"/>
    </row>
    <row r="79" spans="1:14" ht="12.75">
      <c r="A79" s="230"/>
      <c r="G79" s="230"/>
      <c r="K79" s="226"/>
      <c r="M79" s="230"/>
      <c r="N79" s="230"/>
    </row>
    <row r="80" spans="1:14" ht="12.75">
      <c r="A80" s="230"/>
      <c r="G80" s="230"/>
      <c r="K80" s="226"/>
      <c r="M80" s="230"/>
      <c r="N80" s="230"/>
    </row>
    <row r="81" ht="12.75">
      <c r="K81" s="226"/>
    </row>
    <row r="82" ht="12.75">
      <c r="K82" s="226"/>
    </row>
    <row r="83" ht="12.75">
      <c r="K83" s="226"/>
    </row>
    <row r="84" ht="12.75">
      <c r="K84" s="226"/>
    </row>
    <row r="85" ht="12.75">
      <c r="K85" s="226"/>
    </row>
    <row r="86" ht="12.75">
      <c r="K86" s="226"/>
    </row>
    <row r="87" ht="12.75">
      <c r="K87" s="226"/>
    </row>
    <row r="88" ht="12.75">
      <c r="K88" s="226"/>
    </row>
    <row r="89" ht="12.75">
      <c r="K89" s="226"/>
    </row>
    <row r="90" ht="12.75">
      <c r="K90" s="226"/>
    </row>
    <row r="91" ht="12.75">
      <c r="K91" s="226"/>
    </row>
    <row r="92" ht="12.75">
      <c r="K92" s="226"/>
    </row>
    <row r="93" ht="12.75">
      <c r="K93" s="226"/>
    </row>
    <row r="94" ht="12.75">
      <c r="K94" s="226"/>
    </row>
    <row r="95" ht="12.75">
      <c r="K95" s="226"/>
    </row>
    <row r="96" ht="12.75">
      <c r="K96" s="226"/>
    </row>
    <row r="97" ht="12.75">
      <c r="K97" s="226"/>
    </row>
    <row r="98" ht="12.75">
      <c r="K98" s="226"/>
    </row>
    <row r="99" ht="12.75">
      <c r="K99" s="226"/>
    </row>
    <row r="100" ht="12.75">
      <c r="K100" s="226"/>
    </row>
    <row r="101" ht="12.75">
      <c r="K101" s="226"/>
    </row>
    <row r="108" spans="20:22" ht="12.75">
      <c r="T108" s="235"/>
      <c r="U108" s="235"/>
      <c r="V108" s="235"/>
    </row>
  </sheetData>
  <sheetProtection/>
  <printOptions/>
  <pageMargins left="0.2" right="0.2" top="0.46" bottom="1" header="0.5" footer="0.5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Юрий</cp:lastModifiedBy>
  <cp:lastPrinted>2015-07-24T08:04:19Z</cp:lastPrinted>
  <dcterms:created xsi:type="dcterms:W3CDTF">2004-08-25T09:04:41Z</dcterms:created>
  <dcterms:modified xsi:type="dcterms:W3CDTF">2015-07-24T08:04:57Z</dcterms:modified>
  <cp:category/>
  <cp:version/>
  <cp:contentType/>
  <cp:contentStatus/>
</cp:coreProperties>
</file>