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1215" windowWidth="20610" windowHeight="10560" activeTab="0"/>
  </bookViews>
  <sheets>
    <sheet name="A-3" sheetId="1" r:id="rId1"/>
    <sheet name="A-3-ODP" sheetId="2" r:id="rId2"/>
  </sheets>
  <definedNames>
    <definedName name="Z_046F0742_D596_40DB_8983_F88571492A4C_.wvu.Cols" localSheetId="1" hidden="1">'A-3-ODP'!$K:$L</definedName>
    <definedName name="_xlnm.Print_Area" localSheetId="0">'A-3'!$A$1:$S$138</definedName>
  </definedNames>
  <calcPr fullCalcOnLoad="1"/>
</workbook>
</file>

<file path=xl/sharedStrings.xml><?xml version="1.0" encoding="utf-8"?>
<sst xmlns="http://schemas.openxmlformats.org/spreadsheetml/2006/main" count="170" uniqueCount="85">
  <si>
    <t>Unit</t>
  </si>
  <si>
    <t xml:space="preserve">Note: </t>
  </si>
  <si>
    <t xml:space="preserve">More information: </t>
  </si>
  <si>
    <t>Substance</t>
  </si>
  <si>
    <t>Methyl bromide</t>
  </si>
  <si>
    <t>ODP Values of the Most Important ODS</t>
  </si>
  <si>
    <t>Group of substances</t>
  </si>
  <si>
    <t>ODP</t>
  </si>
  <si>
    <t>Annex A, Group I</t>
  </si>
  <si>
    <t>CFC-11</t>
  </si>
  <si>
    <t>CFC-12</t>
  </si>
  <si>
    <t>CFC-113</t>
  </si>
  <si>
    <t>CFC-114</t>
  </si>
  <si>
    <t>CFC-115</t>
  </si>
  <si>
    <t>Annex A, Group II</t>
  </si>
  <si>
    <t xml:space="preserve">Halon-1211 </t>
  </si>
  <si>
    <t>Halon-1301</t>
  </si>
  <si>
    <t>Halon-2402</t>
  </si>
  <si>
    <t>Annex B, Group I</t>
  </si>
  <si>
    <t>CFC-13</t>
  </si>
  <si>
    <t>CFC-111</t>
  </si>
  <si>
    <t>CFC-112</t>
  </si>
  <si>
    <t>CFC- 211 – CFC-217</t>
  </si>
  <si>
    <t>Annex B, Group II</t>
  </si>
  <si>
    <t>Annex B, Group III</t>
  </si>
  <si>
    <t>Annex C, Group I</t>
  </si>
  <si>
    <t>HCFC-21</t>
  </si>
  <si>
    <t>HCFC-22</t>
  </si>
  <si>
    <t>HCFC-31</t>
  </si>
  <si>
    <t>HCFC-123</t>
  </si>
  <si>
    <t>HCFC-124</t>
  </si>
  <si>
    <t>HCFC-133</t>
  </si>
  <si>
    <t>HCFC-141b</t>
  </si>
  <si>
    <t>HCFC-142b</t>
  </si>
  <si>
    <t>HCFC-225</t>
  </si>
  <si>
    <t>HCFC-225ca</t>
  </si>
  <si>
    <t>HCFC-225cb</t>
  </si>
  <si>
    <t>Annex E, Group I</t>
  </si>
  <si>
    <t xml:space="preserve">Handbook on Data Reporting under the Montreal Protocol, UNEP 1999 (in English and Russian); http://ozone.unep.org/Data_Reporting/Data_Reporting_Tools. </t>
  </si>
  <si>
    <t>Carbon tetrachloride</t>
  </si>
  <si>
    <t>1,1,1-trichloroethane (Methyl chloroform)</t>
  </si>
  <si>
    <t>Tons</t>
  </si>
  <si>
    <r>
      <t>Only the ODP values of the most important ODS are listed below. Other ODS are rarely used and thus of little significance for reporting and assessing compliance. For a complete list of ODP values of controlled substances refer to the Annexes of the Montreal Protocol</t>
    </r>
    <r>
      <rPr>
        <sz val="11"/>
        <color indexed="8"/>
        <rFont val="Calibri"/>
        <family val="2"/>
      </rPr>
      <t>.</t>
    </r>
  </si>
  <si>
    <r>
      <t xml:space="preserve">Handbook for the Montreal Protocol on Substances that Deplete the Ozone Layer, </t>
    </r>
    <r>
      <rPr>
        <sz val="11"/>
        <rFont val="Calibri"/>
        <family val="2"/>
      </rPr>
      <t xml:space="preserve">Ninth edition, UNEP 2012 (in English), http://ozone.unep.org/new_site/en/resources.php?pt_id=3  </t>
    </r>
  </si>
  <si>
    <t>Source: 1997 Update of the Handbook for the International Treaties for the Protection of the Ozone Layer, Montreal Protocol</t>
  </si>
  <si>
    <t>ODP Tons</t>
  </si>
  <si>
    <t xml:space="preserve">Total Consumption of ozone-depleting substances </t>
  </si>
  <si>
    <t>CFCs (Annex A, Group I)</t>
  </si>
  <si>
    <t>Halons (Annex A, Group II)</t>
  </si>
  <si>
    <t>Other fully halogenated CFCs (Annex B, Group I)</t>
  </si>
  <si>
    <t>Carbon tetrachloride (Annex B, Group II)</t>
  </si>
  <si>
    <t>1,1,1-trichloroethane (Methyl chloroform) (Annex B, Group III)</t>
  </si>
  <si>
    <t>HCFCs (Annex C, Group I)</t>
  </si>
  <si>
    <t>Total ODP CFCs</t>
  </si>
  <si>
    <t>CFC-11 (ODP)</t>
  </si>
  <si>
    <t>CFC-12 (ODP)</t>
  </si>
  <si>
    <t>CFC-113 (ODP)</t>
  </si>
  <si>
    <t>CFC-114 (ODP)</t>
  </si>
  <si>
    <t>CFC-115 (ODP)</t>
  </si>
  <si>
    <t>Total ODP Halons</t>
  </si>
  <si>
    <t>Halon-1211 (ODP)</t>
  </si>
  <si>
    <t>Halon-1301 (ODP)</t>
  </si>
  <si>
    <t>Halon-2402 (ODP)</t>
  </si>
  <si>
    <t>Other fully halogenated CFCs (CFC-13, CFC-111, CFC-112, CFC- 211 – CFC-217)</t>
  </si>
  <si>
    <t>Total ODP Carbon tetrachloride</t>
  </si>
  <si>
    <t>Total ODP 1,1,1-trichloroethane (Methyl chloroform)</t>
  </si>
  <si>
    <t>Total ODP HCFCs</t>
  </si>
  <si>
    <t>Total ODP Methyl bromide</t>
  </si>
  <si>
    <t>HCFC-21 (ODP)</t>
  </si>
  <si>
    <t>HCFC-22 (ODP)</t>
  </si>
  <si>
    <t>HCFC-31 (ODP)</t>
  </si>
  <si>
    <t>HCFC-123 (ODP)</t>
  </si>
  <si>
    <t>HCFC-124 (ODP)</t>
  </si>
  <si>
    <t>HCFC-133 (ODP)</t>
  </si>
  <si>
    <t>HCFC-141b (ODP)</t>
  </si>
  <si>
    <t>HCFC-142b (ODP)</t>
  </si>
  <si>
    <t>HCFC-225 (ODP)</t>
  </si>
  <si>
    <t>HCFC-225ca (ODP)</t>
  </si>
  <si>
    <t>HCFC-225cb (ODP)</t>
  </si>
  <si>
    <r>
      <t xml:space="preserve">Total ODP Other fully halogenated CFCs </t>
    </r>
    <r>
      <rPr>
        <sz val="12"/>
        <color indexed="8"/>
        <rFont val="Calibri"/>
        <family val="2"/>
      </rPr>
      <t>(CFC-13, CFC-111, CFC-112, CFC- 211 – CFC-217)</t>
    </r>
  </si>
  <si>
    <r>
      <t>Total Consumption of ozone-depleting substances</t>
    </r>
    <r>
      <rPr>
        <sz val="12"/>
        <color indexed="8"/>
        <rFont val="Calibri"/>
        <family val="2"/>
      </rPr>
      <t xml:space="preserve"> (CFCs, Halons, Other fully halogenated CFCs, Carbon tetrachloride, 1,1,1-trichloroethane, HCFCs, Methyl bromide)</t>
    </r>
  </si>
  <si>
    <t>Methyl bromide (Annex E, Group I)</t>
  </si>
  <si>
    <t>The consumption of a ODS is the sum of production plus imports minus exports of the respective substance measured in tons. The export of controlled substances to non-Parties (Montreal Protocol), is not taken into account in calculating the consumption level of the exporting Party. The ODP-weighted consumption (ODP tons) is calculated by multiplying the sum of the national annual consumption of a given substance by its ODP value. If data for any year are not available, please insert “n/a” in the respective table cell.</t>
  </si>
  <si>
    <t>Please fill in marked-in-blue cells manually; marked-in-grey cells will fill in automatically with formulas applied.</t>
  </si>
  <si>
    <r>
      <t xml:space="preserve">Time series data on the indicators for 1990-2013, Table A-3: Consumption of ozone-depleting substances (ODS) (calculated levels in tons of substances): </t>
    </r>
    <r>
      <rPr>
        <i/>
        <sz val="14"/>
        <color indexed="8"/>
        <rFont val="Calibri"/>
        <family val="2"/>
      </rPr>
      <t xml:space="preserve"> Republic of Moldova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</si>
</sst>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¥€-2]\ #\ ##,000_);[Red]\([$€-2]\ #\ ##,000\)"/>
    <numFmt numFmtId="200" formatCode="0.0"/>
    <numFmt numFmtId="201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sz val="12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justify"/>
    </xf>
    <xf numFmtId="0" fontId="49" fillId="33" borderId="0" xfId="0" applyFont="1" applyFill="1" applyAlignment="1">
      <alignment horizontal="center"/>
    </xf>
    <xf numFmtId="0" fontId="48" fillId="33" borderId="0" xfId="0" applyFont="1" applyFill="1" applyAlignment="1">
      <alignment wrapText="1"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justify"/>
    </xf>
    <xf numFmtId="0" fontId="48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wrapText="1"/>
    </xf>
    <xf numFmtId="0" fontId="48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200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01" fontId="0" fillId="33" borderId="0" xfId="0" applyNumberFormat="1" applyFont="1" applyFill="1" applyBorder="1" applyAlignment="1">
      <alignment/>
    </xf>
    <xf numFmtId="200" fontId="46" fillId="33" borderId="0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48" fillId="33" borderId="12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/>
    </xf>
    <xf numFmtId="0" fontId="48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wrapText="1"/>
    </xf>
    <xf numFmtId="0" fontId="0" fillId="33" borderId="13" xfId="0" applyFont="1" applyFill="1" applyBorder="1" applyAlignment="1">
      <alignment wrapText="1"/>
    </xf>
    <xf numFmtId="0" fontId="52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38" fillId="33" borderId="10" xfId="0" applyFont="1" applyFill="1" applyBorder="1" applyAlignment="1">
      <alignment horizontal="center" vertical="center" wrapText="1"/>
    </xf>
    <xf numFmtId="200" fontId="0" fillId="33" borderId="14" xfId="0" applyNumberFormat="1" applyFont="1" applyFill="1" applyBorder="1" applyAlignment="1">
      <alignment horizontal="center" vertical="top" wrapText="1"/>
    </xf>
    <xf numFmtId="200" fontId="0" fillId="33" borderId="15" xfId="0" applyNumberFormat="1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200" fontId="0" fillId="33" borderId="16" xfId="0" applyNumberFormat="1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17" xfId="0" applyFont="1" applyFill="1" applyBorder="1" applyAlignment="1">
      <alignment vertical="center" wrapText="1"/>
    </xf>
    <xf numFmtId="0" fontId="48" fillId="33" borderId="17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right" vertical="center" wrapText="1"/>
    </xf>
    <xf numFmtId="0" fontId="53" fillId="33" borderId="0" xfId="0" applyFont="1" applyFill="1" applyAlignment="1">
      <alignment horizontal="center"/>
    </xf>
    <xf numFmtId="0" fontId="48" fillId="35" borderId="10" xfId="0" applyFont="1" applyFill="1" applyBorder="1" applyAlignment="1">
      <alignment/>
    </xf>
    <xf numFmtId="0" fontId="53" fillId="35" borderId="18" xfId="0" applyFont="1" applyFill="1" applyBorder="1" applyAlignment="1">
      <alignment horizontal="center"/>
    </xf>
    <xf numFmtId="0" fontId="48" fillId="33" borderId="19" xfId="0" applyFont="1" applyFill="1" applyBorder="1" applyAlignment="1">
      <alignment vertical="top" wrapText="1"/>
    </xf>
    <xf numFmtId="0" fontId="48" fillId="33" borderId="18" xfId="0" applyFont="1" applyFill="1" applyBorder="1" applyAlignment="1">
      <alignment vertical="top" wrapText="1"/>
    </xf>
    <xf numFmtId="0" fontId="48" fillId="33" borderId="20" xfId="0" applyFont="1" applyFill="1" applyBorder="1" applyAlignment="1">
      <alignment vertical="top" wrapText="1"/>
    </xf>
    <xf numFmtId="0" fontId="51" fillId="33" borderId="0" xfId="0" applyFont="1" applyFill="1" applyAlignment="1">
      <alignment/>
    </xf>
    <xf numFmtId="0" fontId="48" fillId="33" borderId="10" xfId="0" applyFont="1" applyFill="1" applyBorder="1" applyAlignment="1">
      <alignment vertical="top" wrapText="1"/>
    </xf>
    <xf numFmtId="0" fontId="51" fillId="33" borderId="20" xfId="0" applyFont="1" applyFill="1" applyBorder="1" applyAlignment="1">
      <alignment vertical="top" wrapText="1"/>
    </xf>
    <xf numFmtId="0" fontId="51" fillId="33" borderId="19" xfId="0" applyFont="1" applyFill="1" applyBorder="1" applyAlignment="1">
      <alignment vertical="top" wrapText="1"/>
    </xf>
    <xf numFmtId="0" fontId="48" fillId="33" borderId="21" xfId="0" applyFont="1" applyFill="1" applyBorder="1" applyAlignment="1">
      <alignment horizontal="left" vertical="center" wrapText="1"/>
    </xf>
    <xf numFmtId="0" fontId="51" fillId="33" borderId="21" xfId="0" applyFont="1" applyFill="1" applyBorder="1" applyAlignment="1">
      <alignment horizontal="left" vertical="center" wrapText="1"/>
    </xf>
    <xf numFmtId="0" fontId="51" fillId="33" borderId="22" xfId="0" applyFont="1" applyFill="1" applyBorder="1" applyAlignment="1" applyProtection="1">
      <alignment horizontal="left" vertical="center" wrapText="1"/>
      <protection locked="0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/>
    </xf>
    <xf numFmtId="0" fontId="51" fillId="35" borderId="18" xfId="0" applyFont="1" applyFill="1" applyBorder="1" applyAlignment="1">
      <alignment horizontal="left"/>
    </xf>
    <xf numFmtId="0" fontId="51" fillId="35" borderId="25" xfId="0" applyFont="1" applyFill="1" applyBorder="1" applyAlignment="1">
      <alignment horizontal="left"/>
    </xf>
    <xf numFmtId="0" fontId="51" fillId="35" borderId="22" xfId="0" applyFont="1" applyFill="1" applyBorder="1" applyAlignment="1">
      <alignment horizontal="left"/>
    </xf>
    <xf numFmtId="0" fontId="38" fillId="33" borderId="19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54" fillId="8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left"/>
    </xf>
    <xf numFmtId="0" fontId="0" fillId="33" borderId="29" xfId="0" applyFont="1" applyFill="1" applyBorder="1" applyAlignment="1">
      <alignment horizontal="left" vertical="top" wrapText="1"/>
    </xf>
    <xf numFmtId="0" fontId="0" fillId="33" borderId="30" xfId="0" applyFont="1" applyFill="1" applyBorder="1" applyAlignment="1">
      <alignment horizontal="left" vertical="top" wrapText="1"/>
    </xf>
    <xf numFmtId="0" fontId="0" fillId="33" borderId="31" xfId="0" applyFont="1" applyFill="1" applyBorder="1" applyAlignment="1">
      <alignment horizontal="left" vertical="top" wrapText="1"/>
    </xf>
    <xf numFmtId="0" fontId="38" fillId="33" borderId="32" xfId="0" applyFont="1" applyFill="1" applyBorder="1" applyAlignment="1">
      <alignment vertical="center" wrapText="1"/>
    </xf>
    <xf numFmtId="0" fontId="38" fillId="33" borderId="33" xfId="0" applyFont="1" applyFill="1" applyBorder="1" applyAlignment="1">
      <alignment vertical="center" wrapText="1"/>
    </xf>
    <xf numFmtId="0" fontId="38" fillId="33" borderId="34" xfId="0" applyFont="1" applyFill="1" applyBorder="1" applyAlignment="1">
      <alignment vertical="center" wrapText="1"/>
    </xf>
    <xf numFmtId="0" fontId="0" fillId="33" borderId="35" xfId="0" applyFont="1" applyFill="1" applyBorder="1" applyAlignment="1">
      <alignment horizontal="left" vertical="top" wrapText="1"/>
    </xf>
    <xf numFmtId="0" fontId="0" fillId="33" borderId="36" xfId="0" applyFont="1" applyFill="1" applyBorder="1" applyAlignment="1">
      <alignment horizontal="left" vertical="top" wrapText="1"/>
    </xf>
    <xf numFmtId="0" fontId="0" fillId="33" borderId="37" xfId="0" applyFont="1" applyFill="1" applyBorder="1" applyAlignment="1">
      <alignment horizontal="left" vertical="top" wrapText="1"/>
    </xf>
    <xf numFmtId="0" fontId="0" fillId="33" borderId="38" xfId="0" applyFont="1" applyFill="1" applyBorder="1" applyAlignment="1">
      <alignment horizontal="left" vertical="top" wrapText="1"/>
    </xf>
    <xf numFmtId="0" fontId="0" fillId="33" borderId="39" xfId="0" applyFont="1" applyFill="1" applyBorder="1" applyAlignment="1">
      <alignment horizontal="left" vertical="top" wrapText="1"/>
    </xf>
    <xf numFmtId="0" fontId="0" fillId="33" borderId="40" xfId="0" applyFont="1" applyFill="1" applyBorder="1" applyAlignment="1">
      <alignment horizontal="left" vertical="top" wrapText="1"/>
    </xf>
    <xf numFmtId="0" fontId="54" fillId="33" borderId="0" xfId="0" applyFont="1" applyFill="1" applyAlignment="1">
      <alignment horizontal="center" wrapText="1"/>
    </xf>
    <xf numFmtId="0" fontId="38" fillId="33" borderId="41" xfId="0" applyFont="1" applyFill="1" applyBorder="1" applyAlignment="1">
      <alignment vertical="center" wrapText="1"/>
    </xf>
    <xf numFmtId="0" fontId="38" fillId="33" borderId="42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43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43" xfId="0" applyFont="1" applyFill="1" applyBorder="1" applyAlignment="1">
      <alignment horizontal="left" vertical="center" wrapText="1"/>
    </xf>
    <xf numFmtId="0" fontId="38" fillId="33" borderId="19" xfId="0" applyFont="1" applyFill="1" applyBorder="1" applyAlignment="1">
      <alignment horizontal="left" vertical="center" wrapText="1"/>
    </xf>
    <xf numFmtId="0" fontId="0" fillId="33" borderId="44" xfId="0" applyFont="1" applyFill="1" applyBorder="1" applyAlignment="1">
      <alignment horizontal="left" wrapText="1"/>
    </xf>
    <xf numFmtId="0" fontId="0" fillId="33" borderId="41" xfId="0" applyFont="1" applyFill="1" applyBorder="1" applyAlignment="1">
      <alignment horizontal="left" vertical="top" wrapText="1"/>
    </xf>
    <xf numFmtId="0" fontId="0" fillId="33" borderId="33" xfId="0" applyFont="1" applyFill="1" applyBorder="1" applyAlignment="1">
      <alignment horizontal="left" vertical="top" wrapText="1"/>
    </xf>
    <xf numFmtId="0" fontId="0" fillId="33" borderId="42" xfId="0" applyFont="1" applyFill="1" applyBorder="1" applyAlignment="1">
      <alignment horizontal="left" vertical="top" wrapText="1"/>
    </xf>
    <xf numFmtId="0" fontId="0" fillId="33" borderId="45" xfId="0" applyFont="1" applyFill="1" applyBorder="1" applyAlignment="1">
      <alignment horizontal="left" vertical="top" wrapText="1"/>
    </xf>
    <xf numFmtId="0" fontId="0" fillId="33" borderId="46" xfId="0" applyFont="1" applyFill="1" applyBorder="1" applyAlignment="1">
      <alignment horizontal="left" vertical="top" wrapText="1"/>
    </xf>
    <xf numFmtId="0" fontId="0" fillId="33" borderId="47" xfId="0" applyFont="1" applyFill="1" applyBorder="1" applyAlignment="1">
      <alignment horizontal="left" vertical="top" wrapText="1"/>
    </xf>
    <xf numFmtId="0" fontId="0" fillId="33" borderId="48" xfId="0" applyFont="1" applyFill="1" applyBorder="1" applyAlignment="1">
      <alignment horizontal="left" vertical="top" wrapText="1"/>
    </xf>
    <xf numFmtId="0" fontId="0" fillId="33" borderId="44" xfId="0" applyFont="1" applyFill="1" applyBorder="1" applyAlignment="1">
      <alignment horizontal="left" vertical="top" wrapText="1"/>
    </xf>
    <xf numFmtId="0" fontId="0" fillId="33" borderId="49" xfId="0" applyFont="1" applyFill="1" applyBorder="1" applyAlignment="1">
      <alignment horizontal="left" vertical="top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0" fillId="33" borderId="34" xfId="0" applyFont="1" applyFill="1" applyBorder="1" applyAlignment="1">
      <alignment horizontal="left" vertical="center" wrapText="1"/>
    </xf>
    <xf numFmtId="0" fontId="5" fillId="36" borderId="12" xfId="0" applyFont="1" applyFill="1" applyBorder="1" applyAlignment="1" applyProtection="1">
      <alignment horizontal="right" vertical="top" wrapText="1"/>
      <protection locked="0"/>
    </xf>
    <xf numFmtId="0" fontId="5" fillId="36" borderId="26" xfId="0" applyFont="1" applyFill="1" applyBorder="1" applyAlignment="1" applyProtection="1">
      <alignment horizontal="right" vertical="top" wrapText="1"/>
      <protection locked="0"/>
    </xf>
    <xf numFmtId="0" fontId="5" fillId="36" borderId="17" xfId="0" applyFont="1" applyFill="1" applyBorder="1" applyAlignment="1" applyProtection="1">
      <alignment horizontal="right" vertical="center" wrapText="1"/>
      <protection locked="0"/>
    </xf>
    <xf numFmtId="0" fontId="5" fillId="36" borderId="0" xfId="0" applyFont="1" applyFill="1" applyBorder="1" applyAlignment="1" applyProtection="1">
      <alignment horizontal="right" vertical="center" wrapText="1"/>
      <protection locked="0"/>
    </xf>
    <xf numFmtId="0" fontId="5" fillId="37" borderId="10" xfId="0" applyFont="1" applyFill="1" applyBorder="1" applyAlignment="1" applyProtection="1">
      <alignment horizontal="right"/>
      <protection/>
    </xf>
    <xf numFmtId="0" fontId="5" fillId="36" borderId="10" xfId="0" applyFont="1" applyFill="1" applyBorder="1" applyAlignment="1" applyProtection="1">
      <alignment horizontal="right"/>
      <protection locked="0"/>
    </xf>
    <xf numFmtId="0" fontId="5" fillId="36" borderId="0" xfId="0" applyFont="1" applyFill="1" applyBorder="1" applyAlignment="1" applyProtection="1">
      <alignment horizontal="right" vertical="top" wrapText="1"/>
      <protection locked="0"/>
    </xf>
    <xf numFmtId="0" fontId="5" fillId="36" borderId="17" xfId="0" applyFont="1" applyFill="1" applyBorder="1" applyAlignment="1" applyProtection="1">
      <alignment horizontal="right" vertical="top" wrapText="1"/>
      <protection locked="0"/>
    </xf>
    <xf numFmtId="0" fontId="5" fillId="36" borderId="0" xfId="0" applyFont="1" applyFill="1" applyBorder="1" applyAlignment="1" applyProtection="1">
      <alignment horizontal="right"/>
      <protection locked="0"/>
    </xf>
    <xf numFmtId="0" fontId="5" fillId="36" borderId="21" xfId="0" applyFont="1" applyFill="1" applyBorder="1" applyAlignment="1" applyProtection="1">
      <alignment horizontal="right"/>
      <protection locked="0"/>
    </xf>
    <xf numFmtId="0" fontId="5" fillId="36" borderId="21" xfId="0" applyFont="1" applyFill="1" applyBorder="1" applyAlignment="1" applyProtection="1">
      <alignment horizontal="right" vertical="center" wrapText="1"/>
      <protection locked="0"/>
    </xf>
    <xf numFmtId="0" fontId="5" fillId="36" borderId="24" xfId="0" applyFont="1" applyFill="1" applyBorder="1" applyAlignment="1" applyProtection="1">
      <alignment horizontal="right" vertical="center" wrapText="1"/>
      <protection locked="0"/>
    </xf>
    <xf numFmtId="0" fontId="5" fillId="37" borderId="21" xfId="0" applyFont="1" applyFill="1" applyBorder="1" applyAlignment="1" applyProtection="1">
      <alignment horizontal="right"/>
      <protection/>
    </xf>
    <xf numFmtId="0" fontId="5" fillId="37" borderId="25" xfId="0" applyFont="1" applyFill="1" applyBorder="1" applyAlignment="1" applyProtection="1">
      <alignment horizontal="right"/>
      <protection/>
    </xf>
    <xf numFmtId="0" fontId="3" fillId="36" borderId="23" xfId="0" applyFont="1" applyFill="1" applyBorder="1" applyAlignment="1" applyProtection="1">
      <alignment horizontal="center" vertical="center" wrapText="1"/>
      <protection locked="0"/>
    </xf>
    <xf numFmtId="0" fontId="3" fillId="37" borderId="23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8"/>
  <sheetViews>
    <sheetView tabSelected="1" zoomScale="85" zoomScaleNormal="85" zoomScalePageLayoutView="0" workbookViewId="0" topLeftCell="A55">
      <selection activeCell="A64" sqref="A64:S67"/>
    </sheetView>
  </sheetViews>
  <sheetFormatPr defaultColWidth="9.140625" defaultRowHeight="15"/>
  <cols>
    <col min="1" max="1" width="5.7109375" style="1" customWidth="1"/>
    <col min="2" max="2" width="30.421875" style="1" customWidth="1"/>
    <col min="3" max="3" width="12.421875" style="1" customWidth="1"/>
    <col min="4" max="18" width="9.140625" style="1" customWidth="1"/>
    <col min="19" max="16384" width="9.140625" style="1" customWidth="1"/>
  </cols>
  <sheetData>
    <row r="1" spans="1:19" ht="39.75" customHeight="1">
      <c r="A1" s="2"/>
      <c r="B1" s="65" t="s">
        <v>84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8" ht="15.75">
      <c r="A2" s="2"/>
      <c r="B2" s="3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>
      <c r="A3" s="2"/>
      <c r="B3" s="66" t="s">
        <v>83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16.5" thickBot="1">
      <c r="A4" s="2"/>
      <c r="B4" s="3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9" ht="16.5" thickBot="1">
      <c r="A5" s="40"/>
      <c r="B5" s="41"/>
      <c r="C5" s="56" t="s">
        <v>47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8"/>
    </row>
    <row r="6" spans="1:19" s="2" customFormat="1" ht="16.5" thickBot="1">
      <c r="A6" s="19"/>
      <c r="B6" s="8" t="s">
        <v>3</v>
      </c>
      <c r="C6" s="52" t="s">
        <v>0</v>
      </c>
      <c r="D6" s="53">
        <v>1990</v>
      </c>
      <c r="E6" s="54">
        <v>1995</v>
      </c>
      <c r="F6" s="53">
        <v>2000</v>
      </c>
      <c r="G6" s="54">
        <v>2001</v>
      </c>
      <c r="H6" s="53">
        <v>2002</v>
      </c>
      <c r="I6" s="54">
        <v>2003</v>
      </c>
      <c r="J6" s="53">
        <v>2004</v>
      </c>
      <c r="K6" s="54">
        <v>2005</v>
      </c>
      <c r="L6" s="53">
        <v>2006</v>
      </c>
      <c r="M6" s="54">
        <v>2007</v>
      </c>
      <c r="N6" s="53">
        <v>2008</v>
      </c>
      <c r="O6" s="54">
        <v>2009</v>
      </c>
      <c r="P6" s="53">
        <v>2010</v>
      </c>
      <c r="Q6" s="54">
        <v>2011</v>
      </c>
      <c r="R6" s="53">
        <v>2012</v>
      </c>
      <c r="S6" s="53">
        <v>2013</v>
      </c>
    </row>
    <row r="7" spans="1:19" s="2" customFormat="1" ht="16.5" thickBot="1">
      <c r="A7" s="17">
        <v>1</v>
      </c>
      <c r="B7" s="42" t="s">
        <v>9</v>
      </c>
      <c r="C7" s="34" t="s">
        <v>41</v>
      </c>
      <c r="D7" s="105">
        <v>0</v>
      </c>
      <c r="E7" s="106">
        <v>0</v>
      </c>
      <c r="F7" s="105">
        <v>0.3</v>
      </c>
      <c r="G7" s="106">
        <v>0.2</v>
      </c>
      <c r="H7" s="105">
        <v>0</v>
      </c>
      <c r="I7" s="106">
        <v>0</v>
      </c>
      <c r="J7" s="107">
        <v>0</v>
      </c>
      <c r="K7" s="108">
        <v>0</v>
      </c>
      <c r="L7" s="107">
        <v>0</v>
      </c>
      <c r="M7" s="108">
        <v>0</v>
      </c>
      <c r="N7" s="107">
        <v>0</v>
      </c>
      <c r="O7" s="108">
        <v>0</v>
      </c>
      <c r="P7" s="107">
        <v>0</v>
      </c>
      <c r="Q7" s="108">
        <v>0</v>
      </c>
      <c r="R7" s="107">
        <v>0</v>
      </c>
      <c r="S7" s="107">
        <v>0</v>
      </c>
    </row>
    <row r="8" spans="1:19" s="2" customFormat="1" ht="16.5" thickBot="1">
      <c r="A8" s="17">
        <v>2</v>
      </c>
      <c r="B8" s="43" t="s">
        <v>54</v>
      </c>
      <c r="C8" s="35" t="s">
        <v>45</v>
      </c>
      <c r="D8" s="109">
        <f>IF(D7="","n/a",D7*1)</f>
        <v>0</v>
      </c>
      <c r="E8" s="109">
        <f aca="true" t="shared" si="0" ref="E8:R8">IF(E7="","n/a",E7*1)</f>
        <v>0</v>
      </c>
      <c r="F8" s="109">
        <f t="shared" si="0"/>
        <v>0.3</v>
      </c>
      <c r="G8" s="109">
        <f t="shared" si="0"/>
        <v>0.2</v>
      </c>
      <c r="H8" s="109">
        <f t="shared" si="0"/>
        <v>0</v>
      </c>
      <c r="I8" s="109">
        <f t="shared" si="0"/>
        <v>0</v>
      </c>
      <c r="J8" s="109">
        <f t="shared" si="0"/>
        <v>0</v>
      </c>
      <c r="K8" s="109">
        <f t="shared" si="0"/>
        <v>0</v>
      </c>
      <c r="L8" s="109">
        <f t="shared" si="0"/>
        <v>0</v>
      </c>
      <c r="M8" s="109">
        <f t="shared" si="0"/>
        <v>0</v>
      </c>
      <c r="N8" s="109">
        <f t="shared" si="0"/>
        <v>0</v>
      </c>
      <c r="O8" s="109">
        <f t="shared" si="0"/>
        <v>0</v>
      </c>
      <c r="P8" s="109">
        <f t="shared" si="0"/>
        <v>0</v>
      </c>
      <c r="Q8" s="109">
        <f t="shared" si="0"/>
        <v>0</v>
      </c>
      <c r="R8" s="109">
        <f t="shared" si="0"/>
        <v>0</v>
      </c>
      <c r="S8" s="109">
        <f>IF(S7="","n/a",S7*1)</f>
        <v>0</v>
      </c>
    </row>
    <row r="9" spans="1:19" s="2" customFormat="1" ht="16.5" thickBot="1">
      <c r="A9" s="17">
        <v>3</v>
      </c>
      <c r="B9" s="44" t="s">
        <v>10</v>
      </c>
      <c r="C9" s="36" t="s">
        <v>41</v>
      </c>
      <c r="D9" s="110">
        <v>0</v>
      </c>
      <c r="E9" s="111">
        <v>85.4</v>
      </c>
      <c r="F9" s="112">
        <v>31.4</v>
      </c>
      <c r="G9" s="111">
        <v>23.3</v>
      </c>
      <c r="H9" s="112">
        <v>29.6</v>
      </c>
      <c r="I9" s="111">
        <v>18.9</v>
      </c>
      <c r="J9" s="107">
        <v>20</v>
      </c>
      <c r="K9" s="108">
        <v>14.4</v>
      </c>
      <c r="L9" s="107">
        <v>12</v>
      </c>
      <c r="M9" s="108">
        <v>9.2</v>
      </c>
      <c r="N9" s="107">
        <v>0</v>
      </c>
      <c r="O9" s="108">
        <v>0</v>
      </c>
      <c r="P9" s="107">
        <v>0</v>
      </c>
      <c r="Q9" s="108">
        <v>0</v>
      </c>
      <c r="R9" s="107">
        <v>0</v>
      </c>
      <c r="S9" s="107">
        <v>0</v>
      </c>
    </row>
    <row r="10" spans="1:19" s="2" customFormat="1" ht="16.5" thickBot="1">
      <c r="A10" s="18">
        <v>4</v>
      </c>
      <c r="B10" s="43" t="s">
        <v>55</v>
      </c>
      <c r="C10" s="35" t="s">
        <v>45</v>
      </c>
      <c r="D10" s="109">
        <f>IF(D9="","n/a",D9*V7)</f>
        <v>0</v>
      </c>
      <c r="E10" s="109">
        <f aca="true" t="shared" si="1" ref="E10:R10">IF(E9="","n/a",E9*1)</f>
        <v>85.4</v>
      </c>
      <c r="F10" s="109">
        <f t="shared" si="1"/>
        <v>31.4</v>
      </c>
      <c r="G10" s="109">
        <f t="shared" si="1"/>
        <v>23.3</v>
      </c>
      <c r="H10" s="109">
        <f t="shared" si="1"/>
        <v>29.6</v>
      </c>
      <c r="I10" s="109">
        <f t="shared" si="1"/>
        <v>18.9</v>
      </c>
      <c r="J10" s="109">
        <f t="shared" si="1"/>
        <v>20</v>
      </c>
      <c r="K10" s="109">
        <f t="shared" si="1"/>
        <v>14.4</v>
      </c>
      <c r="L10" s="109">
        <f t="shared" si="1"/>
        <v>12</v>
      </c>
      <c r="M10" s="109">
        <f t="shared" si="1"/>
        <v>9.2</v>
      </c>
      <c r="N10" s="109">
        <f t="shared" si="1"/>
        <v>0</v>
      </c>
      <c r="O10" s="109">
        <f t="shared" si="1"/>
        <v>0</v>
      </c>
      <c r="P10" s="109">
        <f t="shared" si="1"/>
        <v>0</v>
      </c>
      <c r="Q10" s="109">
        <f t="shared" si="1"/>
        <v>0</v>
      </c>
      <c r="R10" s="109">
        <f t="shared" si="1"/>
        <v>0</v>
      </c>
      <c r="S10" s="109">
        <f>IF(S9="","n/a",S9*1)</f>
        <v>0</v>
      </c>
    </row>
    <row r="11" spans="1:19" s="2" customFormat="1" ht="16.5" thickBot="1">
      <c r="A11" s="37">
        <v>5</v>
      </c>
      <c r="B11" s="44" t="s">
        <v>11</v>
      </c>
      <c r="C11" s="36" t="s">
        <v>41</v>
      </c>
      <c r="D11" s="110">
        <v>0</v>
      </c>
      <c r="E11" s="111">
        <v>0</v>
      </c>
      <c r="F11" s="112">
        <v>0</v>
      </c>
      <c r="G11" s="111">
        <v>0</v>
      </c>
      <c r="H11" s="112">
        <v>0</v>
      </c>
      <c r="I11" s="111">
        <v>0</v>
      </c>
      <c r="J11" s="107">
        <v>0</v>
      </c>
      <c r="K11" s="108">
        <v>0</v>
      </c>
      <c r="L11" s="107">
        <v>0</v>
      </c>
      <c r="M11" s="108">
        <v>0</v>
      </c>
      <c r="N11" s="107">
        <v>0</v>
      </c>
      <c r="O11" s="108">
        <v>0</v>
      </c>
      <c r="P11" s="107">
        <v>0</v>
      </c>
      <c r="Q11" s="108">
        <v>0</v>
      </c>
      <c r="R11" s="107">
        <v>0</v>
      </c>
      <c r="S11" s="107">
        <v>0</v>
      </c>
    </row>
    <row r="12" spans="1:19" s="2" customFormat="1" ht="16.5" thickBot="1">
      <c r="A12" s="18">
        <v>6</v>
      </c>
      <c r="B12" s="43" t="s">
        <v>56</v>
      </c>
      <c r="C12" s="35" t="s">
        <v>45</v>
      </c>
      <c r="D12" s="109">
        <f>IF(D11="","n/a",D11*0.8)</f>
        <v>0</v>
      </c>
      <c r="E12" s="109">
        <f aca="true" t="shared" si="2" ref="E12:R12">IF(E11="","n/a",E11*0.8)</f>
        <v>0</v>
      </c>
      <c r="F12" s="109">
        <f t="shared" si="2"/>
        <v>0</v>
      </c>
      <c r="G12" s="109">
        <f t="shared" si="2"/>
        <v>0</v>
      </c>
      <c r="H12" s="109">
        <f t="shared" si="2"/>
        <v>0</v>
      </c>
      <c r="I12" s="109">
        <f t="shared" si="2"/>
        <v>0</v>
      </c>
      <c r="J12" s="109">
        <f t="shared" si="2"/>
        <v>0</v>
      </c>
      <c r="K12" s="109">
        <f t="shared" si="2"/>
        <v>0</v>
      </c>
      <c r="L12" s="109">
        <f t="shared" si="2"/>
        <v>0</v>
      </c>
      <c r="M12" s="109">
        <f t="shared" si="2"/>
        <v>0</v>
      </c>
      <c r="N12" s="109">
        <f t="shared" si="2"/>
        <v>0</v>
      </c>
      <c r="O12" s="109">
        <f t="shared" si="2"/>
        <v>0</v>
      </c>
      <c r="P12" s="109">
        <f t="shared" si="2"/>
        <v>0</v>
      </c>
      <c r="Q12" s="109">
        <f t="shared" si="2"/>
        <v>0</v>
      </c>
      <c r="R12" s="109">
        <f t="shared" si="2"/>
        <v>0</v>
      </c>
      <c r="S12" s="109">
        <f>IF(S11="","n/a",S11*0.8)</f>
        <v>0</v>
      </c>
    </row>
    <row r="13" spans="1:19" s="2" customFormat="1" ht="16.5" thickBot="1">
      <c r="A13" s="37">
        <v>7</v>
      </c>
      <c r="B13" s="44" t="s">
        <v>12</v>
      </c>
      <c r="C13" s="36" t="s">
        <v>41</v>
      </c>
      <c r="D13" s="110">
        <v>0</v>
      </c>
      <c r="E13" s="111">
        <v>0</v>
      </c>
      <c r="F13" s="112">
        <v>0</v>
      </c>
      <c r="G13" s="111">
        <v>0</v>
      </c>
      <c r="H13" s="112">
        <v>0</v>
      </c>
      <c r="I13" s="111">
        <v>0</v>
      </c>
      <c r="J13" s="107">
        <v>0</v>
      </c>
      <c r="K13" s="108">
        <v>0</v>
      </c>
      <c r="L13" s="107">
        <v>0</v>
      </c>
      <c r="M13" s="108">
        <v>0</v>
      </c>
      <c r="N13" s="107">
        <v>0</v>
      </c>
      <c r="O13" s="108">
        <v>0</v>
      </c>
      <c r="P13" s="107">
        <v>0</v>
      </c>
      <c r="Q13" s="108">
        <v>0</v>
      </c>
      <c r="R13" s="107">
        <v>0</v>
      </c>
      <c r="S13" s="107">
        <v>0</v>
      </c>
    </row>
    <row r="14" spans="1:19" s="2" customFormat="1" ht="16.5" thickBot="1">
      <c r="A14" s="18">
        <v>8</v>
      </c>
      <c r="B14" s="43" t="s">
        <v>57</v>
      </c>
      <c r="C14" s="35" t="s">
        <v>45</v>
      </c>
      <c r="D14" s="109">
        <f aca="true" t="shared" si="3" ref="D14:R14">IF(D13="","n/a",D13*1)</f>
        <v>0</v>
      </c>
      <c r="E14" s="109">
        <f t="shared" si="3"/>
        <v>0</v>
      </c>
      <c r="F14" s="109">
        <f t="shared" si="3"/>
        <v>0</v>
      </c>
      <c r="G14" s="109">
        <f t="shared" si="3"/>
        <v>0</v>
      </c>
      <c r="H14" s="109">
        <f t="shared" si="3"/>
        <v>0</v>
      </c>
      <c r="I14" s="109">
        <f t="shared" si="3"/>
        <v>0</v>
      </c>
      <c r="J14" s="109">
        <f t="shared" si="3"/>
        <v>0</v>
      </c>
      <c r="K14" s="109">
        <f t="shared" si="3"/>
        <v>0</v>
      </c>
      <c r="L14" s="109">
        <f t="shared" si="3"/>
        <v>0</v>
      </c>
      <c r="M14" s="109">
        <f t="shared" si="3"/>
        <v>0</v>
      </c>
      <c r="N14" s="109">
        <f t="shared" si="3"/>
        <v>0</v>
      </c>
      <c r="O14" s="109">
        <f t="shared" si="3"/>
        <v>0</v>
      </c>
      <c r="P14" s="109">
        <f t="shared" si="3"/>
        <v>0</v>
      </c>
      <c r="Q14" s="109">
        <f t="shared" si="3"/>
        <v>0</v>
      </c>
      <c r="R14" s="109">
        <f t="shared" si="3"/>
        <v>0</v>
      </c>
      <c r="S14" s="109">
        <f>IF(S13="","n/a",S13*1)</f>
        <v>0</v>
      </c>
    </row>
    <row r="15" spans="1:19" s="2" customFormat="1" ht="16.5" thickBot="1">
      <c r="A15" s="37">
        <v>9</v>
      </c>
      <c r="B15" s="44" t="s">
        <v>13</v>
      </c>
      <c r="C15" s="36" t="s">
        <v>41</v>
      </c>
      <c r="D15" s="110">
        <v>0</v>
      </c>
      <c r="E15" s="113">
        <v>0</v>
      </c>
      <c r="F15" s="114">
        <v>0</v>
      </c>
      <c r="G15" s="113">
        <v>0</v>
      </c>
      <c r="H15" s="114">
        <v>0</v>
      </c>
      <c r="I15" s="113">
        <v>0</v>
      </c>
      <c r="J15" s="115">
        <v>0</v>
      </c>
      <c r="K15" s="116">
        <v>0</v>
      </c>
      <c r="L15" s="115">
        <v>0</v>
      </c>
      <c r="M15" s="116">
        <v>0</v>
      </c>
      <c r="N15" s="115">
        <v>0</v>
      </c>
      <c r="O15" s="116">
        <v>0</v>
      </c>
      <c r="P15" s="115">
        <v>0</v>
      </c>
      <c r="Q15" s="116">
        <v>0</v>
      </c>
      <c r="R15" s="115">
        <v>0</v>
      </c>
      <c r="S15" s="115">
        <v>0</v>
      </c>
    </row>
    <row r="16" spans="1:19" s="2" customFormat="1" ht="16.5" thickBot="1">
      <c r="A16" s="18">
        <v>10</v>
      </c>
      <c r="B16" s="43" t="s">
        <v>58</v>
      </c>
      <c r="C16" s="35" t="s">
        <v>45</v>
      </c>
      <c r="D16" s="109">
        <f>IF(D15="","n/a",D15*0.6)</f>
        <v>0</v>
      </c>
      <c r="E16" s="109">
        <f aca="true" t="shared" si="4" ref="E16:R16">IF(E15="","n/a",E15*0.6)</f>
        <v>0</v>
      </c>
      <c r="F16" s="109">
        <f t="shared" si="4"/>
        <v>0</v>
      </c>
      <c r="G16" s="109">
        <f t="shared" si="4"/>
        <v>0</v>
      </c>
      <c r="H16" s="109">
        <f t="shared" si="4"/>
        <v>0</v>
      </c>
      <c r="I16" s="109">
        <f t="shared" si="4"/>
        <v>0</v>
      </c>
      <c r="J16" s="109">
        <f t="shared" si="4"/>
        <v>0</v>
      </c>
      <c r="K16" s="109">
        <f t="shared" si="4"/>
        <v>0</v>
      </c>
      <c r="L16" s="109">
        <f t="shared" si="4"/>
        <v>0</v>
      </c>
      <c r="M16" s="109">
        <f t="shared" si="4"/>
        <v>0</v>
      </c>
      <c r="N16" s="109">
        <f t="shared" si="4"/>
        <v>0</v>
      </c>
      <c r="O16" s="109">
        <f t="shared" si="4"/>
        <v>0</v>
      </c>
      <c r="P16" s="109">
        <f t="shared" si="4"/>
        <v>0</v>
      </c>
      <c r="Q16" s="109">
        <f t="shared" si="4"/>
        <v>0</v>
      </c>
      <c r="R16" s="109">
        <f t="shared" si="4"/>
        <v>0</v>
      </c>
      <c r="S16" s="109">
        <f>IF(S15="","n/a",S15*0.6)</f>
        <v>0</v>
      </c>
    </row>
    <row r="17" spans="1:19" s="2" customFormat="1" ht="16.5" thickBot="1">
      <c r="A17" s="37">
        <v>11</v>
      </c>
      <c r="B17" s="45" t="s">
        <v>53</v>
      </c>
      <c r="C17" s="36" t="s">
        <v>45</v>
      </c>
      <c r="D17" s="117">
        <f>SUM(D8,D10,D12,D14,D16)</f>
        <v>0</v>
      </c>
      <c r="E17" s="117">
        <f aca="true" t="shared" si="5" ref="E17:R17">SUM(E8,E10,E12,E14,E16)</f>
        <v>85.4</v>
      </c>
      <c r="F17" s="117">
        <f t="shared" si="5"/>
        <v>31.7</v>
      </c>
      <c r="G17" s="117">
        <f t="shared" si="5"/>
        <v>23.5</v>
      </c>
      <c r="H17" s="117">
        <f t="shared" si="5"/>
        <v>29.6</v>
      </c>
      <c r="I17" s="117">
        <f t="shared" si="5"/>
        <v>18.9</v>
      </c>
      <c r="J17" s="117">
        <f t="shared" si="5"/>
        <v>20</v>
      </c>
      <c r="K17" s="117">
        <f t="shared" si="5"/>
        <v>14.4</v>
      </c>
      <c r="L17" s="117">
        <f t="shared" si="5"/>
        <v>12</v>
      </c>
      <c r="M17" s="117">
        <f t="shared" si="5"/>
        <v>9.2</v>
      </c>
      <c r="N17" s="117">
        <f t="shared" si="5"/>
        <v>0</v>
      </c>
      <c r="O17" s="117">
        <f t="shared" si="5"/>
        <v>0</v>
      </c>
      <c r="P17" s="117">
        <f t="shared" si="5"/>
        <v>0</v>
      </c>
      <c r="Q17" s="117">
        <f t="shared" si="5"/>
        <v>0</v>
      </c>
      <c r="R17" s="117">
        <f t="shared" si="5"/>
        <v>0</v>
      </c>
      <c r="S17" s="117">
        <f>SUM(S8,S10,S12,S14,S16)</f>
        <v>0</v>
      </c>
    </row>
    <row r="18" spans="1:19" s="2" customFormat="1" ht="15.75" customHeight="1" thickBot="1">
      <c r="A18" s="40"/>
      <c r="B18" s="41"/>
      <c r="C18" s="56" t="s">
        <v>48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1:19" s="2" customFormat="1" ht="15.75" customHeight="1" thickBot="1">
      <c r="A19" s="19"/>
      <c r="B19" s="8" t="s">
        <v>3</v>
      </c>
      <c r="C19" s="52" t="s">
        <v>0</v>
      </c>
      <c r="D19" s="52">
        <v>1990</v>
      </c>
      <c r="E19" s="52">
        <v>1995</v>
      </c>
      <c r="F19" s="52">
        <v>2000</v>
      </c>
      <c r="G19" s="52">
        <v>2001</v>
      </c>
      <c r="H19" s="52">
        <v>2002</v>
      </c>
      <c r="I19" s="52">
        <v>2003</v>
      </c>
      <c r="J19" s="52">
        <v>2004</v>
      </c>
      <c r="K19" s="52">
        <v>2005</v>
      </c>
      <c r="L19" s="52">
        <v>2006</v>
      </c>
      <c r="M19" s="52">
        <v>2007</v>
      </c>
      <c r="N19" s="52">
        <v>2008</v>
      </c>
      <c r="O19" s="52">
        <v>2009</v>
      </c>
      <c r="P19" s="52">
        <v>2010</v>
      </c>
      <c r="Q19" s="52">
        <v>2011</v>
      </c>
      <c r="R19" s="52">
        <v>2012</v>
      </c>
      <c r="S19" s="52">
        <v>2013</v>
      </c>
    </row>
    <row r="20" spans="1:19" s="2" customFormat="1" ht="32.25" customHeight="1" thickBot="1">
      <c r="A20" s="17">
        <v>12</v>
      </c>
      <c r="B20" s="42" t="s">
        <v>15</v>
      </c>
      <c r="C20" s="34" t="s">
        <v>41</v>
      </c>
      <c r="D20" s="105">
        <v>0</v>
      </c>
      <c r="E20" s="106">
        <v>0</v>
      </c>
      <c r="F20" s="105">
        <v>0</v>
      </c>
      <c r="G20" s="106">
        <v>0</v>
      </c>
      <c r="H20" s="105">
        <v>0</v>
      </c>
      <c r="I20" s="106">
        <v>0</v>
      </c>
      <c r="J20" s="107">
        <v>0</v>
      </c>
      <c r="K20" s="108">
        <v>0</v>
      </c>
      <c r="L20" s="107">
        <v>0</v>
      </c>
      <c r="M20" s="108">
        <v>0</v>
      </c>
      <c r="N20" s="107">
        <v>0</v>
      </c>
      <c r="O20" s="108">
        <v>0</v>
      </c>
      <c r="P20" s="107">
        <v>0</v>
      </c>
      <c r="Q20" s="108">
        <v>0</v>
      </c>
      <c r="R20" s="107">
        <v>0</v>
      </c>
      <c r="S20" s="107">
        <v>0</v>
      </c>
    </row>
    <row r="21" spans="1:19" s="2" customFormat="1" ht="32.25" customHeight="1" thickBot="1">
      <c r="A21" s="17">
        <v>13</v>
      </c>
      <c r="B21" s="46" t="s">
        <v>60</v>
      </c>
      <c r="C21" s="35" t="s">
        <v>45</v>
      </c>
      <c r="D21" s="109">
        <f>IF(D20="","n/a",D20*3)</f>
        <v>0</v>
      </c>
      <c r="E21" s="109">
        <f aca="true" t="shared" si="6" ref="E21:R21">IF(E20="","n/a",E20*3)</f>
        <v>0</v>
      </c>
      <c r="F21" s="109">
        <f t="shared" si="6"/>
        <v>0</v>
      </c>
      <c r="G21" s="109">
        <f t="shared" si="6"/>
        <v>0</v>
      </c>
      <c r="H21" s="109">
        <f t="shared" si="6"/>
        <v>0</v>
      </c>
      <c r="I21" s="109">
        <f t="shared" si="6"/>
        <v>0</v>
      </c>
      <c r="J21" s="109">
        <f t="shared" si="6"/>
        <v>0</v>
      </c>
      <c r="K21" s="109">
        <f t="shared" si="6"/>
        <v>0</v>
      </c>
      <c r="L21" s="109">
        <f t="shared" si="6"/>
        <v>0</v>
      </c>
      <c r="M21" s="109">
        <f t="shared" si="6"/>
        <v>0</v>
      </c>
      <c r="N21" s="109">
        <f t="shared" si="6"/>
        <v>0</v>
      </c>
      <c r="O21" s="109">
        <f t="shared" si="6"/>
        <v>0</v>
      </c>
      <c r="P21" s="109">
        <f t="shared" si="6"/>
        <v>0</v>
      </c>
      <c r="Q21" s="109">
        <f t="shared" si="6"/>
        <v>0</v>
      </c>
      <c r="R21" s="109">
        <f t="shared" si="6"/>
        <v>0</v>
      </c>
      <c r="S21" s="109">
        <f>IF(S20="","n/a",S20*3)</f>
        <v>0</v>
      </c>
    </row>
    <row r="22" spans="1:19" s="2" customFormat="1" ht="16.5" customHeight="1" thickBot="1">
      <c r="A22" s="17">
        <v>14</v>
      </c>
      <c r="B22" s="44" t="s">
        <v>16</v>
      </c>
      <c r="C22" s="36" t="s">
        <v>41</v>
      </c>
      <c r="D22" s="110">
        <v>0</v>
      </c>
      <c r="E22" s="111">
        <v>0</v>
      </c>
      <c r="F22" s="112">
        <v>0</v>
      </c>
      <c r="G22" s="111">
        <v>0</v>
      </c>
      <c r="H22" s="112">
        <v>0</v>
      </c>
      <c r="I22" s="111">
        <v>0</v>
      </c>
      <c r="J22" s="107">
        <v>0</v>
      </c>
      <c r="K22" s="108">
        <v>0</v>
      </c>
      <c r="L22" s="107">
        <v>0</v>
      </c>
      <c r="M22" s="108">
        <v>0</v>
      </c>
      <c r="N22" s="107">
        <v>0</v>
      </c>
      <c r="O22" s="108">
        <v>0</v>
      </c>
      <c r="P22" s="107">
        <v>0</v>
      </c>
      <c r="Q22" s="108">
        <v>0</v>
      </c>
      <c r="R22" s="107">
        <v>0</v>
      </c>
      <c r="S22" s="107">
        <v>0</v>
      </c>
    </row>
    <row r="23" spans="1:19" s="2" customFormat="1" ht="16.5" thickBot="1">
      <c r="A23" s="17">
        <v>15</v>
      </c>
      <c r="B23" s="46" t="s">
        <v>61</v>
      </c>
      <c r="C23" s="35" t="s">
        <v>45</v>
      </c>
      <c r="D23" s="109">
        <f>IF(D22="","n/a",D22*10)</f>
        <v>0</v>
      </c>
      <c r="E23" s="109">
        <f aca="true" t="shared" si="7" ref="E23:R23">IF(E22="","n/a",E22*10)</f>
        <v>0</v>
      </c>
      <c r="F23" s="109">
        <f t="shared" si="7"/>
        <v>0</v>
      </c>
      <c r="G23" s="109">
        <f t="shared" si="7"/>
        <v>0</v>
      </c>
      <c r="H23" s="109">
        <f t="shared" si="7"/>
        <v>0</v>
      </c>
      <c r="I23" s="109">
        <f t="shared" si="7"/>
        <v>0</v>
      </c>
      <c r="J23" s="109">
        <f t="shared" si="7"/>
        <v>0</v>
      </c>
      <c r="K23" s="109">
        <f t="shared" si="7"/>
        <v>0</v>
      </c>
      <c r="L23" s="109">
        <f t="shared" si="7"/>
        <v>0</v>
      </c>
      <c r="M23" s="109">
        <f t="shared" si="7"/>
        <v>0</v>
      </c>
      <c r="N23" s="109">
        <f t="shared" si="7"/>
        <v>0</v>
      </c>
      <c r="O23" s="109">
        <f t="shared" si="7"/>
        <v>0</v>
      </c>
      <c r="P23" s="109">
        <f t="shared" si="7"/>
        <v>0</v>
      </c>
      <c r="Q23" s="109">
        <f t="shared" si="7"/>
        <v>0</v>
      </c>
      <c r="R23" s="109">
        <f t="shared" si="7"/>
        <v>0</v>
      </c>
      <c r="S23" s="109">
        <f>IF(S22="","n/a",S22*10)</f>
        <v>0</v>
      </c>
    </row>
    <row r="24" spans="1:19" s="2" customFormat="1" ht="32.25" customHeight="1" thickBot="1">
      <c r="A24" s="17">
        <v>16</v>
      </c>
      <c r="B24" s="44" t="s">
        <v>17</v>
      </c>
      <c r="C24" s="36" t="s">
        <v>41</v>
      </c>
      <c r="D24" s="110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07">
        <v>0</v>
      </c>
      <c r="K24" s="108">
        <v>0</v>
      </c>
      <c r="L24" s="107">
        <v>0</v>
      </c>
      <c r="M24" s="108">
        <v>0</v>
      </c>
      <c r="N24" s="107">
        <v>0</v>
      </c>
      <c r="O24" s="108">
        <v>0</v>
      </c>
      <c r="P24" s="107">
        <v>0</v>
      </c>
      <c r="Q24" s="108">
        <v>0</v>
      </c>
      <c r="R24" s="107">
        <v>0</v>
      </c>
      <c r="S24" s="107">
        <v>0</v>
      </c>
    </row>
    <row r="25" spans="1:19" s="2" customFormat="1" ht="16.5" thickBot="1">
      <c r="A25" s="17">
        <v>17</v>
      </c>
      <c r="B25" s="46" t="s">
        <v>62</v>
      </c>
      <c r="C25" s="35" t="s">
        <v>45</v>
      </c>
      <c r="D25" s="109">
        <f>IF(D24="","n/a",D24*6)</f>
        <v>0</v>
      </c>
      <c r="E25" s="109">
        <f aca="true" t="shared" si="8" ref="E25:R25">IF(E24="","n/a",E24*6)</f>
        <v>0</v>
      </c>
      <c r="F25" s="109">
        <f t="shared" si="8"/>
        <v>0</v>
      </c>
      <c r="G25" s="109">
        <f t="shared" si="8"/>
        <v>0</v>
      </c>
      <c r="H25" s="109">
        <f t="shared" si="8"/>
        <v>0</v>
      </c>
      <c r="I25" s="109">
        <f t="shared" si="8"/>
        <v>0</v>
      </c>
      <c r="J25" s="109">
        <f t="shared" si="8"/>
        <v>0</v>
      </c>
      <c r="K25" s="109">
        <f t="shared" si="8"/>
        <v>0</v>
      </c>
      <c r="L25" s="109">
        <f t="shared" si="8"/>
        <v>0</v>
      </c>
      <c r="M25" s="109">
        <f t="shared" si="8"/>
        <v>0</v>
      </c>
      <c r="N25" s="109">
        <f t="shared" si="8"/>
        <v>0</v>
      </c>
      <c r="O25" s="109">
        <f t="shared" si="8"/>
        <v>0</v>
      </c>
      <c r="P25" s="109">
        <f t="shared" si="8"/>
        <v>0</v>
      </c>
      <c r="Q25" s="109">
        <f t="shared" si="8"/>
        <v>0</v>
      </c>
      <c r="R25" s="109">
        <f t="shared" si="8"/>
        <v>0</v>
      </c>
      <c r="S25" s="109">
        <f>IF(S24="","n/a",S24*6)</f>
        <v>0</v>
      </c>
    </row>
    <row r="26" spans="1:19" s="2" customFormat="1" ht="16.5" thickBot="1">
      <c r="A26" s="17">
        <v>18</v>
      </c>
      <c r="B26" s="47" t="s">
        <v>59</v>
      </c>
      <c r="C26" s="35" t="s">
        <v>45</v>
      </c>
      <c r="D26" s="118">
        <f>SUM(D21,D23,D25)</f>
        <v>0</v>
      </c>
      <c r="E26" s="109">
        <f aca="true" t="shared" si="9" ref="E26:R26">SUM(E21,E23,E25)</f>
        <v>0</v>
      </c>
      <c r="F26" s="118">
        <f t="shared" si="9"/>
        <v>0</v>
      </c>
      <c r="G26" s="109">
        <f t="shared" si="9"/>
        <v>0</v>
      </c>
      <c r="H26" s="118">
        <f t="shared" si="9"/>
        <v>0</v>
      </c>
      <c r="I26" s="109">
        <f t="shared" si="9"/>
        <v>0</v>
      </c>
      <c r="J26" s="118">
        <f t="shared" si="9"/>
        <v>0</v>
      </c>
      <c r="K26" s="109">
        <f t="shared" si="9"/>
        <v>0</v>
      </c>
      <c r="L26" s="118">
        <f t="shared" si="9"/>
        <v>0</v>
      </c>
      <c r="M26" s="109">
        <f t="shared" si="9"/>
        <v>0</v>
      </c>
      <c r="N26" s="118">
        <f t="shared" si="9"/>
        <v>0</v>
      </c>
      <c r="O26" s="109">
        <f t="shared" si="9"/>
        <v>0</v>
      </c>
      <c r="P26" s="118">
        <f t="shared" si="9"/>
        <v>0</v>
      </c>
      <c r="Q26" s="109">
        <f t="shared" si="9"/>
        <v>0</v>
      </c>
      <c r="R26" s="109">
        <f t="shared" si="9"/>
        <v>0</v>
      </c>
      <c r="S26" s="109">
        <f>SUM(S21,S23,S25)</f>
        <v>0</v>
      </c>
    </row>
    <row r="27" spans="1:19" s="2" customFormat="1" ht="16.5" thickBot="1">
      <c r="A27" s="40"/>
      <c r="B27" s="41"/>
      <c r="C27" s="56" t="s">
        <v>49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</row>
    <row r="28" spans="1:19" s="2" customFormat="1" ht="16.5" thickBot="1">
      <c r="A28" s="19"/>
      <c r="B28" s="8" t="s">
        <v>3</v>
      </c>
      <c r="C28" s="52" t="s">
        <v>0</v>
      </c>
      <c r="D28" s="52">
        <v>1990</v>
      </c>
      <c r="E28" s="52">
        <v>1995</v>
      </c>
      <c r="F28" s="52">
        <v>2000</v>
      </c>
      <c r="G28" s="52">
        <v>2001</v>
      </c>
      <c r="H28" s="52">
        <v>2002</v>
      </c>
      <c r="I28" s="52">
        <v>2003</v>
      </c>
      <c r="J28" s="52">
        <v>2004</v>
      </c>
      <c r="K28" s="52">
        <v>2005</v>
      </c>
      <c r="L28" s="52">
        <v>2006</v>
      </c>
      <c r="M28" s="52">
        <v>2007</v>
      </c>
      <c r="N28" s="52">
        <v>2008</v>
      </c>
      <c r="O28" s="52">
        <v>2009</v>
      </c>
      <c r="P28" s="52">
        <v>2010</v>
      </c>
      <c r="Q28" s="52">
        <v>2011</v>
      </c>
      <c r="R28" s="52">
        <v>2012</v>
      </c>
      <c r="S28" s="52">
        <v>2013</v>
      </c>
    </row>
    <row r="29" spans="1:19" s="2" customFormat="1" ht="48" thickBot="1">
      <c r="A29" s="17">
        <v>19</v>
      </c>
      <c r="B29" s="42" t="s">
        <v>63</v>
      </c>
      <c r="C29" s="34" t="s">
        <v>41</v>
      </c>
      <c r="D29" s="105">
        <v>0</v>
      </c>
      <c r="E29" s="106">
        <v>0</v>
      </c>
      <c r="F29" s="105">
        <v>0</v>
      </c>
      <c r="G29" s="106">
        <v>0</v>
      </c>
      <c r="H29" s="105">
        <v>0</v>
      </c>
      <c r="I29" s="106">
        <v>0</v>
      </c>
      <c r="J29" s="107">
        <v>0</v>
      </c>
      <c r="K29" s="108">
        <v>0</v>
      </c>
      <c r="L29" s="107">
        <v>0</v>
      </c>
      <c r="M29" s="108">
        <v>0</v>
      </c>
      <c r="N29" s="107">
        <v>0</v>
      </c>
      <c r="O29" s="108">
        <v>0</v>
      </c>
      <c r="P29" s="107">
        <v>0</v>
      </c>
      <c r="Q29" s="108">
        <v>0</v>
      </c>
      <c r="R29" s="107">
        <v>0</v>
      </c>
      <c r="S29" s="107">
        <v>0</v>
      </c>
    </row>
    <row r="30" spans="1:19" s="2" customFormat="1" ht="63.75" thickBot="1">
      <c r="A30" s="17">
        <v>20</v>
      </c>
      <c r="B30" s="48" t="s">
        <v>79</v>
      </c>
      <c r="C30" s="35" t="s">
        <v>45</v>
      </c>
      <c r="D30" s="109">
        <f>IF(D29="","n/a",D29*1)</f>
        <v>0</v>
      </c>
      <c r="E30" s="109">
        <f aca="true" t="shared" si="10" ref="E30:R30">IF(E29="","n/a",E29*1)</f>
        <v>0</v>
      </c>
      <c r="F30" s="109">
        <f t="shared" si="10"/>
        <v>0</v>
      </c>
      <c r="G30" s="109">
        <f t="shared" si="10"/>
        <v>0</v>
      </c>
      <c r="H30" s="109">
        <f t="shared" si="10"/>
        <v>0</v>
      </c>
      <c r="I30" s="109">
        <f t="shared" si="10"/>
        <v>0</v>
      </c>
      <c r="J30" s="109">
        <f t="shared" si="10"/>
        <v>0</v>
      </c>
      <c r="K30" s="109">
        <f t="shared" si="10"/>
        <v>0</v>
      </c>
      <c r="L30" s="109">
        <f t="shared" si="10"/>
        <v>0</v>
      </c>
      <c r="M30" s="109">
        <f t="shared" si="10"/>
        <v>0</v>
      </c>
      <c r="N30" s="109">
        <f t="shared" si="10"/>
        <v>0</v>
      </c>
      <c r="O30" s="109">
        <f t="shared" si="10"/>
        <v>0</v>
      </c>
      <c r="P30" s="109">
        <f t="shared" si="10"/>
        <v>0</v>
      </c>
      <c r="Q30" s="109">
        <f t="shared" si="10"/>
        <v>0</v>
      </c>
      <c r="R30" s="109">
        <f t="shared" si="10"/>
        <v>0</v>
      </c>
      <c r="S30" s="109">
        <f>IF(S29="","n/a",S29*1)</f>
        <v>0</v>
      </c>
    </row>
    <row r="31" spans="1:19" s="2" customFormat="1" ht="16.5" thickBot="1">
      <c r="A31" s="40"/>
      <c r="B31" s="41"/>
      <c r="C31" s="56" t="s">
        <v>50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/>
    </row>
    <row r="32" spans="1:19" s="2" customFormat="1" ht="16.5" thickBot="1">
      <c r="A32" s="19"/>
      <c r="B32" s="8" t="s">
        <v>3</v>
      </c>
      <c r="C32" s="52" t="s">
        <v>0</v>
      </c>
      <c r="D32" s="52">
        <v>1990</v>
      </c>
      <c r="E32" s="52">
        <v>1995</v>
      </c>
      <c r="F32" s="52">
        <v>2000</v>
      </c>
      <c r="G32" s="52">
        <v>2001</v>
      </c>
      <c r="H32" s="52">
        <v>2002</v>
      </c>
      <c r="I32" s="52">
        <v>2003</v>
      </c>
      <c r="J32" s="52">
        <v>2004</v>
      </c>
      <c r="K32" s="52">
        <v>2005</v>
      </c>
      <c r="L32" s="52">
        <v>2006</v>
      </c>
      <c r="M32" s="52">
        <v>2007</v>
      </c>
      <c r="N32" s="52">
        <v>2008</v>
      </c>
      <c r="O32" s="52">
        <v>2009</v>
      </c>
      <c r="P32" s="52">
        <v>2010</v>
      </c>
      <c r="Q32" s="52">
        <v>2011</v>
      </c>
      <c r="R32" s="52">
        <v>2012</v>
      </c>
      <c r="S32" s="52">
        <v>2013</v>
      </c>
    </row>
    <row r="33" spans="1:19" s="2" customFormat="1" ht="16.5" thickBot="1">
      <c r="A33" s="17">
        <v>21</v>
      </c>
      <c r="B33" s="49" t="s">
        <v>39</v>
      </c>
      <c r="C33" s="34" t="s">
        <v>41</v>
      </c>
      <c r="D33" s="105">
        <v>0</v>
      </c>
      <c r="E33" s="106">
        <v>0</v>
      </c>
      <c r="F33" s="105">
        <v>0</v>
      </c>
      <c r="G33" s="106">
        <v>0</v>
      </c>
      <c r="H33" s="105">
        <v>0</v>
      </c>
      <c r="I33" s="106">
        <v>0</v>
      </c>
      <c r="J33" s="107">
        <v>0</v>
      </c>
      <c r="K33" s="108">
        <v>0</v>
      </c>
      <c r="L33" s="107">
        <v>0</v>
      </c>
      <c r="M33" s="108">
        <v>0</v>
      </c>
      <c r="N33" s="107">
        <v>0</v>
      </c>
      <c r="O33" s="108">
        <v>0</v>
      </c>
      <c r="P33" s="107">
        <v>0</v>
      </c>
      <c r="Q33" s="108">
        <v>0</v>
      </c>
      <c r="R33" s="107">
        <v>0</v>
      </c>
      <c r="S33" s="107">
        <v>0</v>
      </c>
    </row>
    <row r="34" spans="1:19" s="2" customFormat="1" ht="32.25" thickBot="1">
      <c r="A34" s="17">
        <v>22</v>
      </c>
      <c r="B34" s="50" t="s">
        <v>64</v>
      </c>
      <c r="C34" s="35" t="s">
        <v>45</v>
      </c>
      <c r="D34" s="109">
        <f>IF(D33="","n/a",D33*1.1)</f>
        <v>0</v>
      </c>
      <c r="E34" s="109">
        <f aca="true" t="shared" si="11" ref="E34:R34">IF(E33="","n/a",E33*1.1)</f>
        <v>0</v>
      </c>
      <c r="F34" s="109">
        <f t="shared" si="11"/>
        <v>0</v>
      </c>
      <c r="G34" s="109">
        <f t="shared" si="11"/>
        <v>0</v>
      </c>
      <c r="H34" s="109">
        <f t="shared" si="11"/>
        <v>0</v>
      </c>
      <c r="I34" s="109">
        <f t="shared" si="11"/>
        <v>0</v>
      </c>
      <c r="J34" s="109">
        <f t="shared" si="11"/>
        <v>0</v>
      </c>
      <c r="K34" s="109">
        <f t="shared" si="11"/>
        <v>0</v>
      </c>
      <c r="L34" s="109">
        <f t="shared" si="11"/>
        <v>0</v>
      </c>
      <c r="M34" s="109">
        <f t="shared" si="11"/>
        <v>0</v>
      </c>
      <c r="N34" s="109">
        <f t="shared" si="11"/>
        <v>0</v>
      </c>
      <c r="O34" s="109">
        <f t="shared" si="11"/>
        <v>0</v>
      </c>
      <c r="P34" s="109">
        <f t="shared" si="11"/>
        <v>0</v>
      </c>
      <c r="Q34" s="109">
        <f t="shared" si="11"/>
        <v>0</v>
      </c>
      <c r="R34" s="109">
        <f t="shared" si="11"/>
        <v>0</v>
      </c>
      <c r="S34" s="109">
        <f>IF(S33="","n/a",S33*1.1)</f>
        <v>0</v>
      </c>
    </row>
    <row r="35" spans="1:19" s="2" customFormat="1" ht="16.5" thickBot="1">
      <c r="A35" s="40"/>
      <c r="B35" s="41"/>
      <c r="C35" s="56" t="s">
        <v>51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</row>
    <row r="36" spans="1:19" s="2" customFormat="1" ht="16.5" thickBot="1">
      <c r="A36" s="19"/>
      <c r="B36" s="8" t="s">
        <v>3</v>
      </c>
      <c r="C36" s="52" t="s">
        <v>0</v>
      </c>
      <c r="D36" s="52">
        <v>1990</v>
      </c>
      <c r="E36" s="52">
        <v>1995</v>
      </c>
      <c r="F36" s="52">
        <v>2000</v>
      </c>
      <c r="G36" s="52">
        <v>2001</v>
      </c>
      <c r="H36" s="52">
        <v>2002</v>
      </c>
      <c r="I36" s="52">
        <v>2003</v>
      </c>
      <c r="J36" s="52">
        <v>2004</v>
      </c>
      <c r="K36" s="52">
        <v>2005</v>
      </c>
      <c r="L36" s="52">
        <v>2006</v>
      </c>
      <c r="M36" s="52">
        <v>2007</v>
      </c>
      <c r="N36" s="52">
        <v>2008</v>
      </c>
      <c r="O36" s="52">
        <v>2009</v>
      </c>
      <c r="P36" s="52">
        <v>2010</v>
      </c>
      <c r="Q36" s="52">
        <v>2011</v>
      </c>
      <c r="R36" s="52">
        <v>2012</v>
      </c>
      <c r="S36" s="52">
        <v>2013</v>
      </c>
    </row>
    <row r="37" spans="1:19" s="2" customFormat="1" ht="32.25" thickBot="1">
      <c r="A37" s="17">
        <v>23</v>
      </c>
      <c r="B37" s="49" t="s">
        <v>40</v>
      </c>
      <c r="C37" s="34" t="s">
        <v>41</v>
      </c>
      <c r="D37" s="105">
        <v>0</v>
      </c>
      <c r="E37" s="106">
        <v>0</v>
      </c>
      <c r="F37" s="105">
        <v>0</v>
      </c>
      <c r="G37" s="106">
        <v>0</v>
      </c>
      <c r="H37" s="105">
        <v>0</v>
      </c>
      <c r="I37" s="106">
        <v>0</v>
      </c>
      <c r="J37" s="107">
        <v>0</v>
      </c>
      <c r="K37" s="108">
        <v>0</v>
      </c>
      <c r="L37" s="107">
        <v>0</v>
      </c>
      <c r="M37" s="108">
        <v>0</v>
      </c>
      <c r="N37" s="107">
        <v>0</v>
      </c>
      <c r="O37" s="108">
        <v>0</v>
      </c>
      <c r="P37" s="107">
        <v>0</v>
      </c>
      <c r="Q37" s="108">
        <v>0</v>
      </c>
      <c r="R37" s="107">
        <v>0</v>
      </c>
      <c r="S37" s="107">
        <v>0</v>
      </c>
    </row>
    <row r="38" spans="1:19" s="2" customFormat="1" ht="48" thickBot="1">
      <c r="A38" s="17">
        <v>24</v>
      </c>
      <c r="B38" s="50" t="s">
        <v>65</v>
      </c>
      <c r="C38" s="34" t="s">
        <v>45</v>
      </c>
      <c r="D38" s="109">
        <f>IF(D37="","n/a",D37*0.1)</f>
        <v>0</v>
      </c>
      <c r="E38" s="109">
        <f aca="true" t="shared" si="12" ref="E38:R38">IF(E37="","n/a",E37*0.1)</f>
        <v>0</v>
      </c>
      <c r="F38" s="109">
        <f t="shared" si="12"/>
        <v>0</v>
      </c>
      <c r="G38" s="109">
        <f t="shared" si="12"/>
        <v>0</v>
      </c>
      <c r="H38" s="109">
        <f t="shared" si="12"/>
        <v>0</v>
      </c>
      <c r="I38" s="109">
        <f t="shared" si="12"/>
        <v>0</v>
      </c>
      <c r="J38" s="109">
        <f t="shared" si="12"/>
        <v>0</v>
      </c>
      <c r="K38" s="109">
        <f t="shared" si="12"/>
        <v>0</v>
      </c>
      <c r="L38" s="109">
        <f t="shared" si="12"/>
        <v>0</v>
      </c>
      <c r="M38" s="109">
        <f t="shared" si="12"/>
        <v>0</v>
      </c>
      <c r="N38" s="109">
        <f t="shared" si="12"/>
        <v>0</v>
      </c>
      <c r="O38" s="109">
        <f t="shared" si="12"/>
        <v>0</v>
      </c>
      <c r="P38" s="109">
        <f t="shared" si="12"/>
        <v>0</v>
      </c>
      <c r="Q38" s="109">
        <f t="shared" si="12"/>
        <v>0</v>
      </c>
      <c r="R38" s="109">
        <f t="shared" si="12"/>
        <v>0</v>
      </c>
      <c r="S38" s="109">
        <f>IF(S37="","n/a",S37*0.1)</f>
        <v>0</v>
      </c>
    </row>
    <row r="39" spans="1:19" s="2" customFormat="1" ht="16.5" thickBot="1">
      <c r="A39" s="40"/>
      <c r="B39" s="41"/>
      <c r="C39" s="56" t="s">
        <v>52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8"/>
    </row>
    <row r="40" spans="1:19" s="2" customFormat="1" ht="16.5" thickBot="1">
      <c r="A40" s="19"/>
      <c r="B40" s="8" t="s">
        <v>3</v>
      </c>
      <c r="C40" s="52" t="s">
        <v>0</v>
      </c>
      <c r="D40" s="52">
        <v>1990</v>
      </c>
      <c r="E40" s="52">
        <v>1995</v>
      </c>
      <c r="F40" s="52">
        <v>2000</v>
      </c>
      <c r="G40" s="52">
        <v>2001</v>
      </c>
      <c r="H40" s="52">
        <v>2002</v>
      </c>
      <c r="I40" s="52">
        <v>2003</v>
      </c>
      <c r="J40" s="52">
        <v>2004</v>
      </c>
      <c r="K40" s="52">
        <v>2005</v>
      </c>
      <c r="L40" s="52">
        <v>2006</v>
      </c>
      <c r="M40" s="52">
        <v>2007</v>
      </c>
      <c r="N40" s="52">
        <v>2008</v>
      </c>
      <c r="O40" s="52">
        <v>2009</v>
      </c>
      <c r="P40" s="52">
        <v>2010</v>
      </c>
      <c r="Q40" s="52">
        <v>2011</v>
      </c>
      <c r="R40" s="52">
        <v>2012</v>
      </c>
      <c r="S40" s="52">
        <v>2013</v>
      </c>
    </row>
    <row r="41" spans="1:19" s="2" customFormat="1" ht="16.5" thickBot="1">
      <c r="A41" s="17">
        <v>25</v>
      </c>
      <c r="B41" s="42" t="s">
        <v>26</v>
      </c>
      <c r="C41" s="34" t="s">
        <v>41</v>
      </c>
      <c r="D41" s="105">
        <v>0</v>
      </c>
      <c r="E41" s="106">
        <v>0</v>
      </c>
      <c r="F41" s="105">
        <v>0</v>
      </c>
      <c r="G41" s="106">
        <v>0</v>
      </c>
      <c r="H41" s="105">
        <v>0</v>
      </c>
      <c r="I41" s="106">
        <v>0</v>
      </c>
      <c r="J41" s="107">
        <v>0</v>
      </c>
      <c r="K41" s="108">
        <v>0</v>
      </c>
      <c r="L41" s="107">
        <v>0</v>
      </c>
      <c r="M41" s="108">
        <v>0</v>
      </c>
      <c r="N41" s="107">
        <v>0</v>
      </c>
      <c r="O41" s="108">
        <v>0</v>
      </c>
      <c r="P41" s="107">
        <v>0</v>
      </c>
      <c r="Q41" s="108">
        <v>0</v>
      </c>
      <c r="R41" s="107">
        <v>0</v>
      </c>
      <c r="S41" s="107">
        <v>0</v>
      </c>
    </row>
    <row r="42" spans="1:19" ht="16.5" thickBot="1">
      <c r="A42" s="17">
        <v>26</v>
      </c>
      <c r="B42" s="42" t="s">
        <v>68</v>
      </c>
      <c r="C42" s="35" t="s">
        <v>45</v>
      </c>
      <c r="D42" s="109">
        <f>IF(D41="","n/a",D41*0.04)</f>
        <v>0</v>
      </c>
      <c r="E42" s="109">
        <f aca="true" t="shared" si="13" ref="E42:R42">IF(E41="","n/a",E41*0.04)</f>
        <v>0</v>
      </c>
      <c r="F42" s="109">
        <f t="shared" si="13"/>
        <v>0</v>
      </c>
      <c r="G42" s="109">
        <f t="shared" si="13"/>
        <v>0</v>
      </c>
      <c r="H42" s="109">
        <f t="shared" si="13"/>
        <v>0</v>
      </c>
      <c r="I42" s="109">
        <f t="shared" si="13"/>
        <v>0</v>
      </c>
      <c r="J42" s="109">
        <f t="shared" si="13"/>
        <v>0</v>
      </c>
      <c r="K42" s="109">
        <f t="shared" si="13"/>
        <v>0</v>
      </c>
      <c r="L42" s="109">
        <f t="shared" si="13"/>
        <v>0</v>
      </c>
      <c r="M42" s="109">
        <f t="shared" si="13"/>
        <v>0</v>
      </c>
      <c r="N42" s="109">
        <f t="shared" si="13"/>
        <v>0</v>
      </c>
      <c r="O42" s="109">
        <f t="shared" si="13"/>
        <v>0</v>
      </c>
      <c r="P42" s="109">
        <f t="shared" si="13"/>
        <v>0</v>
      </c>
      <c r="Q42" s="109">
        <f t="shared" si="13"/>
        <v>0</v>
      </c>
      <c r="R42" s="109">
        <f t="shared" si="13"/>
        <v>0</v>
      </c>
      <c r="S42" s="109">
        <f>IF(S41="","n/a",S41*0.04)</f>
        <v>0</v>
      </c>
    </row>
    <row r="43" spans="1:19" s="6" customFormat="1" ht="16.5" thickBot="1">
      <c r="A43" s="17">
        <v>27</v>
      </c>
      <c r="B43" s="42" t="s">
        <v>27</v>
      </c>
      <c r="C43" s="36" t="s">
        <v>41</v>
      </c>
      <c r="D43" s="110">
        <v>0</v>
      </c>
      <c r="E43" s="111">
        <v>0</v>
      </c>
      <c r="F43" s="112">
        <v>0</v>
      </c>
      <c r="G43" s="111">
        <v>0</v>
      </c>
      <c r="H43" s="112">
        <v>0</v>
      </c>
      <c r="I43" s="111">
        <v>0</v>
      </c>
      <c r="J43" s="107">
        <v>27.83</v>
      </c>
      <c r="K43" s="108">
        <v>17.2</v>
      </c>
      <c r="L43" s="107">
        <v>12.08</v>
      </c>
      <c r="M43" s="108">
        <v>38.6</v>
      </c>
      <c r="N43" s="107">
        <v>51.3</v>
      </c>
      <c r="O43" s="108">
        <v>21.1</v>
      </c>
      <c r="P43" s="107">
        <v>12.9</v>
      </c>
      <c r="Q43" s="108">
        <v>23.8</v>
      </c>
      <c r="R43" s="107">
        <v>34.2</v>
      </c>
      <c r="S43" s="107">
        <v>18.08</v>
      </c>
    </row>
    <row r="44" spans="1:19" s="6" customFormat="1" ht="16.5" thickBot="1">
      <c r="A44" s="17">
        <v>28</v>
      </c>
      <c r="B44" s="46" t="s">
        <v>69</v>
      </c>
      <c r="C44" s="35" t="s">
        <v>45</v>
      </c>
      <c r="D44" s="109">
        <f>IF(D43="","n/a",D43*0.055)</f>
        <v>0</v>
      </c>
      <c r="E44" s="109">
        <f aca="true" t="shared" si="14" ref="E44:R44">IF(E43="","n/a",E43*0.055)</f>
        <v>0</v>
      </c>
      <c r="F44" s="109">
        <f t="shared" si="14"/>
        <v>0</v>
      </c>
      <c r="G44" s="109">
        <f t="shared" si="14"/>
        <v>0</v>
      </c>
      <c r="H44" s="109">
        <f t="shared" si="14"/>
        <v>0</v>
      </c>
      <c r="I44" s="109">
        <f t="shared" si="14"/>
        <v>0</v>
      </c>
      <c r="J44" s="109">
        <f>IF(J43="","n/a",J43*0.055)</f>
        <v>1.5306499999999998</v>
      </c>
      <c r="K44" s="109">
        <f t="shared" si="14"/>
        <v>0.946</v>
      </c>
      <c r="L44" s="109">
        <f t="shared" si="14"/>
        <v>0.6644</v>
      </c>
      <c r="M44" s="109">
        <f t="shared" si="14"/>
        <v>2.123</v>
      </c>
      <c r="N44" s="109">
        <f t="shared" si="14"/>
        <v>2.8215</v>
      </c>
      <c r="O44" s="109">
        <f t="shared" si="14"/>
        <v>1.1605</v>
      </c>
      <c r="P44" s="109">
        <f t="shared" si="14"/>
        <v>0.7095</v>
      </c>
      <c r="Q44" s="109">
        <f t="shared" si="14"/>
        <v>1.309</v>
      </c>
      <c r="R44" s="109">
        <f t="shared" si="14"/>
        <v>1.8810000000000002</v>
      </c>
      <c r="S44" s="109">
        <f>IF(S43="","n/a",S43*0.055)</f>
        <v>0.9944</v>
      </c>
    </row>
    <row r="45" spans="1:19" s="6" customFormat="1" ht="16.5" thickBot="1">
      <c r="A45" s="17">
        <v>29</v>
      </c>
      <c r="B45" s="44" t="s">
        <v>28</v>
      </c>
      <c r="C45" s="36" t="s">
        <v>41</v>
      </c>
      <c r="D45" s="110">
        <v>0</v>
      </c>
      <c r="E45" s="111">
        <v>0</v>
      </c>
      <c r="F45" s="112">
        <v>0</v>
      </c>
      <c r="G45" s="111">
        <v>0</v>
      </c>
      <c r="H45" s="112">
        <v>0</v>
      </c>
      <c r="I45" s="111">
        <v>0</v>
      </c>
      <c r="J45" s="107">
        <v>0</v>
      </c>
      <c r="K45" s="108">
        <v>0</v>
      </c>
      <c r="L45" s="107">
        <v>0</v>
      </c>
      <c r="M45" s="108">
        <v>0</v>
      </c>
      <c r="N45" s="107">
        <v>0</v>
      </c>
      <c r="O45" s="108">
        <v>0</v>
      </c>
      <c r="P45" s="107">
        <v>0</v>
      </c>
      <c r="Q45" s="108">
        <v>0</v>
      </c>
      <c r="R45" s="107">
        <v>0</v>
      </c>
      <c r="S45" s="107">
        <v>0</v>
      </c>
    </row>
    <row r="46" spans="1:19" ht="16.5" thickBot="1">
      <c r="A46" s="17">
        <v>30</v>
      </c>
      <c r="B46" s="43" t="s">
        <v>70</v>
      </c>
      <c r="C46" s="35" t="s">
        <v>45</v>
      </c>
      <c r="D46" s="109">
        <f>IF(D45="","n/a",D45*0.02)</f>
        <v>0</v>
      </c>
      <c r="E46" s="109">
        <f aca="true" t="shared" si="15" ref="E46:R46">IF(E45="","n/a",E45*0.02)</f>
        <v>0</v>
      </c>
      <c r="F46" s="109">
        <f t="shared" si="15"/>
        <v>0</v>
      </c>
      <c r="G46" s="109">
        <f t="shared" si="15"/>
        <v>0</v>
      </c>
      <c r="H46" s="109">
        <f t="shared" si="15"/>
        <v>0</v>
      </c>
      <c r="I46" s="109">
        <f t="shared" si="15"/>
        <v>0</v>
      </c>
      <c r="J46" s="109">
        <f t="shared" si="15"/>
        <v>0</v>
      </c>
      <c r="K46" s="109">
        <f t="shared" si="15"/>
        <v>0</v>
      </c>
      <c r="L46" s="109">
        <f t="shared" si="15"/>
        <v>0</v>
      </c>
      <c r="M46" s="109">
        <f t="shared" si="15"/>
        <v>0</v>
      </c>
      <c r="N46" s="109">
        <f t="shared" si="15"/>
        <v>0</v>
      </c>
      <c r="O46" s="109">
        <f t="shared" si="15"/>
        <v>0</v>
      </c>
      <c r="P46" s="109">
        <f t="shared" si="15"/>
        <v>0</v>
      </c>
      <c r="Q46" s="109">
        <f t="shared" si="15"/>
        <v>0</v>
      </c>
      <c r="R46" s="109">
        <f t="shared" si="15"/>
        <v>0</v>
      </c>
      <c r="S46" s="109">
        <f>IF(S45="","n/a",S45*0.02)</f>
        <v>0</v>
      </c>
    </row>
    <row r="47" spans="1:19" ht="16.5" thickBot="1">
      <c r="A47" s="17">
        <v>31</v>
      </c>
      <c r="B47" s="44" t="s">
        <v>29</v>
      </c>
      <c r="C47" s="36" t="s">
        <v>41</v>
      </c>
      <c r="D47" s="110">
        <v>0</v>
      </c>
      <c r="E47" s="111">
        <v>0</v>
      </c>
      <c r="F47" s="112">
        <v>0</v>
      </c>
      <c r="G47" s="111">
        <v>0</v>
      </c>
      <c r="H47" s="112">
        <v>0</v>
      </c>
      <c r="I47" s="111">
        <v>0</v>
      </c>
      <c r="J47" s="107">
        <v>0</v>
      </c>
      <c r="K47" s="108">
        <v>0</v>
      </c>
      <c r="L47" s="107">
        <v>0</v>
      </c>
      <c r="M47" s="108">
        <v>0</v>
      </c>
      <c r="N47" s="107">
        <v>0</v>
      </c>
      <c r="O47" s="108">
        <v>0</v>
      </c>
      <c r="P47" s="107">
        <v>0</v>
      </c>
      <c r="Q47" s="108">
        <v>0</v>
      </c>
      <c r="R47" s="107">
        <v>0</v>
      </c>
      <c r="S47" s="107">
        <v>0</v>
      </c>
    </row>
    <row r="48" spans="1:19" ht="16.5" thickBot="1">
      <c r="A48" s="17">
        <v>32</v>
      </c>
      <c r="B48" s="43" t="s">
        <v>71</v>
      </c>
      <c r="C48" s="35" t="s">
        <v>45</v>
      </c>
      <c r="D48" s="109">
        <f aca="true" t="shared" si="16" ref="D48:R48">IF(D47="","n/a",D47*0.02)</f>
        <v>0</v>
      </c>
      <c r="E48" s="109">
        <f t="shared" si="16"/>
        <v>0</v>
      </c>
      <c r="F48" s="109">
        <f t="shared" si="16"/>
        <v>0</v>
      </c>
      <c r="G48" s="109">
        <f t="shared" si="16"/>
        <v>0</v>
      </c>
      <c r="H48" s="109">
        <f t="shared" si="16"/>
        <v>0</v>
      </c>
      <c r="I48" s="109">
        <f t="shared" si="16"/>
        <v>0</v>
      </c>
      <c r="J48" s="109">
        <f t="shared" si="16"/>
        <v>0</v>
      </c>
      <c r="K48" s="109">
        <f t="shared" si="16"/>
        <v>0</v>
      </c>
      <c r="L48" s="109">
        <f t="shared" si="16"/>
        <v>0</v>
      </c>
      <c r="M48" s="109">
        <f t="shared" si="16"/>
        <v>0</v>
      </c>
      <c r="N48" s="109">
        <f t="shared" si="16"/>
        <v>0</v>
      </c>
      <c r="O48" s="109">
        <f t="shared" si="16"/>
        <v>0</v>
      </c>
      <c r="P48" s="109">
        <f t="shared" si="16"/>
        <v>0</v>
      </c>
      <c r="Q48" s="109">
        <f t="shared" si="16"/>
        <v>0</v>
      </c>
      <c r="R48" s="109">
        <f t="shared" si="16"/>
        <v>0</v>
      </c>
      <c r="S48" s="109">
        <f>IF(S47="","n/a",S47*0.02)</f>
        <v>0</v>
      </c>
    </row>
    <row r="49" spans="1:19" ht="16.5" thickBot="1">
      <c r="A49" s="17">
        <v>33</v>
      </c>
      <c r="B49" s="43" t="s">
        <v>30</v>
      </c>
      <c r="C49" s="36" t="s">
        <v>41</v>
      </c>
      <c r="D49" s="110">
        <v>0</v>
      </c>
      <c r="E49" s="113">
        <v>0</v>
      </c>
      <c r="F49" s="114">
        <v>0</v>
      </c>
      <c r="G49" s="113">
        <v>0</v>
      </c>
      <c r="H49" s="114">
        <v>0</v>
      </c>
      <c r="I49" s="113">
        <v>0</v>
      </c>
      <c r="J49" s="115">
        <v>0</v>
      </c>
      <c r="K49" s="116">
        <v>0</v>
      </c>
      <c r="L49" s="115">
        <v>0</v>
      </c>
      <c r="M49" s="116">
        <v>0</v>
      </c>
      <c r="N49" s="115">
        <v>0</v>
      </c>
      <c r="O49" s="116">
        <v>0</v>
      </c>
      <c r="P49" s="115">
        <v>0</v>
      </c>
      <c r="Q49" s="116">
        <v>0</v>
      </c>
      <c r="R49" s="115">
        <v>0</v>
      </c>
      <c r="S49" s="115">
        <v>0</v>
      </c>
    </row>
    <row r="50" spans="1:19" ht="16.5" thickBot="1">
      <c r="A50" s="17">
        <v>34</v>
      </c>
      <c r="B50" s="43" t="s">
        <v>72</v>
      </c>
      <c r="C50" s="35" t="s">
        <v>45</v>
      </c>
      <c r="D50" s="109">
        <f>IF(D49="","n/a",D49*0.022)</f>
        <v>0</v>
      </c>
      <c r="E50" s="109">
        <f aca="true" t="shared" si="17" ref="E50:R50">IF(E49="","n/a",E49*0.022)</f>
        <v>0</v>
      </c>
      <c r="F50" s="109">
        <f t="shared" si="17"/>
        <v>0</v>
      </c>
      <c r="G50" s="109">
        <f t="shared" si="17"/>
        <v>0</v>
      </c>
      <c r="H50" s="109">
        <f t="shared" si="17"/>
        <v>0</v>
      </c>
      <c r="I50" s="109">
        <f t="shared" si="17"/>
        <v>0</v>
      </c>
      <c r="J50" s="109">
        <f t="shared" si="17"/>
        <v>0</v>
      </c>
      <c r="K50" s="109">
        <f t="shared" si="17"/>
        <v>0</v>
      </c>
      <c r="L50" s="109">
        <f t="shared" si="17"/>
        <v>0</v>
      </c>
      <c r="M50" s="109">
        <f t="shared" si="17"/>
        <v>0</v>
      </c>
      <c r="N50" s="109">
        <f t="shared" si="17"/>
        <v>0</v>
      </c>
      <c r="O50" s="109">
        <f t="shared" si="17"/>
        <v>0</v>
      </c>
      <c r="P50" s="109">
        <f t="shared" si="17"/>
        <v>0</v>
      </c>
      <c r="Q50" s="109">
        <f t="shared" si="17"/>
        <v>0</v>
      </c>
      <c r="R50" s="109">
        <f t="shared" si="17"/>
        <v>0</v>
      </c>
      <c r="S50" s="109">
        <f>IF(S49="","n/a",S49*0.022)</f>
        <v>0</v>
      </c>
    </row>
    <row r="51" spans="1:19" ht="16.5" thickBot="1">
      <c r="A51" s="17">
        <v>35</v>
      </c>
      <c r="B51" s="43" t="s">
        <v>31</v>
      </c>
      <c r="C51" s="36" t="s">
        <v>41</v>
      </c>
      <c r="D51" s="110">
        <v>0</v>
      </c>
      <c r="E51" s="119">
        <v>0</v>
      </c>
      <c r="F51" s="119"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119">
        <v>0</v>
      </c>
      <c r="N51" s="119">
        <v>0</v>
      </c>
      <c r="O51" s="119">
        <v>0</v>
      </c>
      <c r="P51" s="119">
        <v>0</v>
      </c>
      <c r="Q51" s="119">
        <v>0</v>
      </c>
      <c r="R51" s="119">
        <v>0</v>
      </c>
      <c r="S51" s="119">
        <v>0</v>
      </c>
    </row>
    <row r="52" spans="1:19" ht="16.5" thickBot="1">
      <c r="A52" s="17">
        <v>36</v>
      </c>
      <c r="B52" s="43" t="s">
        <v>73</v>
      </c>
      <c r="C52" s="35" t="s">
        <v>45</v>
      </c>
      <c r="D52" s="109">
        <f>IF(D51="","n/a",D51*0.06)</f>
        <v>0</v>
      </c>
      <c r="E52" s="109">
        <f aca="true" t="shared" si="18" ref="E52:R52">IF(E51="","n/a",E51*0.06)</f>
        <v>0</v>
      </c>
      <c r="F52" s="109">
        <f t="shared" si="18"/>
        <v>0</v>
      </c>
      <c r="G52" s="109">
        <f t="shared" si="18"/>
        <v>0</v>
      </c>
      <c r="H52" s="109">
        <f t="shared" si="18"/>
        <v>0</v>
      </c>
      <c r="I52" s="109">
        <f t="shared" si="18"/>
        <v>0</v>
      </c>
      <c r="J52" s="109">
        <f t="shared" si="18"/>
        <v>0</v>
      </c>
      <c r="K52" s="109">
        <f t="shared" si="18"/>
        <v>0</v>
      </c>
      <c r="L52" s="109">
        <f t="shared" si="18"/>
        <v>0</v>
      </c>
      <c r="M52" s="109">
        <f t="shared" si="18"/>
        <v>0</v>
      </c>
      <c r="N52" s="109">
        <f t="shared" si="18"/>
        <v>0</v>
      </c>
      <c r="O52" s="109">
        <f t="shared" si="18"/>
        <v>0</v>
      </c>
      <c r="P52" s="109">
        <f t="shared" si="18"/>
        <v>0</v>
      </c>
      <c r="Q52" s="109">
        <f t="shared" si="18"/>
        <v>0</v>
      </c>
      <c r="R52" s="109">
        <f t="shared" si="18"/>
        <v>0</v>
      </c>
      <c r="S52" s="109">
        <f>IF(S51="","n/a",S51*0.06)</f>
        <v>0</v>
      </c>
    </row>
    <row r="53" spans="1:19" s="2" customFormat="1" ht="16.5" thickBot="1">
      <c r="A53" s="17">
        <v>37</v>
      </c>
      <c r="B53" s="42" t="s">
        <v>32</v>
      </c>
      <c r="C53" s="34" t="s">
        <v>41</v>
      </c>
      <c r="D53" s="105">
        <v>0</v>
      </c>
      <c r="E53" s="106">
        <v>0</v>
      </c>
      <c r="F53" s="105">
        <v>0</v>
      </c>
      <c r="G53" s="106">
        <v>0</v>
      </c>
      <c r="H53" s="105">
        <v>0</v>
      </c>
      <c r="I53" s="106">
        <v>0</v>
      </c>
      <c r="J53" s="107">
        <v>0</v>
      </c>
      <c r="K53" s="108">
        <v>0</v>
      </c>
      <c r="L53" s="107">
        <v>0</v>
      </c>
      <c r="M53" s="108">
        <v>0</v>
      </c>
      <c r="N53" s="107">
        <v>0</v>
      </c>
      <c r="O53" s="108">
        <v>0</v>
      </c>
      <c r="P53" s="107">
        <v>0</v>
      </c>
      <c r="Q53" s="108">
        <v>0</v>
      </c>
      <c r="R53" s="107">
        <v>0</v>
      </c>
      <c r="S53" s="107">
        <v>0</v>
      </c>
    </row>
    <row r="54" spans="1:19" ht="16.5" thickBot="1">
      <c r="A54" s="17">
        <v>38</v>
      </c>
      <c r="B54" s="42" t="s">
        <v>74</v>
      </c>
      <c r="C54" s="35" t="s">
        <v>45</v>
      </c>
      <c r="D54" s="109">
        <f>IF(D53="","n/a",D53*0.11)</f>
        <v>0</v>
      </c>
      <c r="E54" s="109">
        <f aca="true" t="shared" si="19" ref="E54:R54">IF(E53="","n/a",E53*0.11)</f>
        <v>0</v>
      </c>
      <c r="F54" s="109">
        <f t="shared" si="19"/>
        <v>0</v>
      </c>
      <c r="G54" s="109">
        <f t="shared" si="19"/>
        <v>0</v>
      </c>
      <c r="H54" s="109">
        <f t="shared" si="19"/>
        <v>0</v>
      </c>
      <c r="I54" s="109">
        <f t="shared" si="19"/>
        <v>0</v>
      </c>
      <c r="J54" s="109">
        <f t="shared" si="19"/>
        <v>0</v>
      </c>
      <c r="K54" s="109">
        <f t="shared" si="19"/>
        <v>0</v>
      </c>
      <c r="L54" s="109">
        <f t="shared" si="19"/>
        <v>0</v>
      </c>
      <c r="M54" s="109">
        <f t="shared" si="19"/>
        <v>0</v>
      </c>
      <c r="N54" s="109">
        <f t="shared" si="19"/>
        <v>0</v>
      </c>
      <c r="O54" s="109">
        <f t="shared" si="19"/>
        <v>0</v>
      </c>
      <c r="P54" s="109">
        <f t="shared" si="19"/>
        <v>0</v>
      </c>
      <c r="Q54" s="109">
        <f t="shared" si="19"/>
        <v>0</v>
      </c>
      <c r="R54" s="109">
        <f t="shared" si="19"/>
        <v>0</v>
      </c>
      <c r="S54" s="109">
        <f>IF(S53="","n/a",S53*0.11)</f>
        <v>0</v>
      </c>
    </row>
    <row r="55" spans="1:19" s="6" customFormat="1" ht="16.5" thickBot="1">
      <c r="A55" s="17">
        <v>39</v>
      </c>
      <c r="B55" s="42" t="s">
        <v>33</v>
      </c>
      <c r="C55" s="36" t="s">
        <v>41</v>
      </c>
      <c r="D55" s="110">
        <v>0</v>
      </c>
      <c r="E55" s="111">
        <v>0</v>
      </c>
      <c r="F55" s="112">
        <v>0</v>
      </c>
      <c r="G55" s="111">
        <v>0</v>
      </c>
      <c r="H55" s="112">
        <v>0</v>
      </c>
      <c r="I55" s="111">
        <v>0</v>
      </c>
      <c r="J55" s="107">
        <v>0</v>
      </c>
      <c r="K55" s="108">
        <v>0</v>
      </c>
      <c r="L55" s="107">
        <v>0</v>
      </c>
      <c r="M55" s="108">
        <v>0</v>
      </c>
      <c r="N55" s="107">
        <v>0</v>
      </c>
      <c r="O55" s="108">
        <v>0</v>
      </c>
      <c r="P55" s="107">
        <v>0</v>
      </c>
      <c r="Q55" s="108">
        <v>0</v>
      </c>
      <c r="R55" s="107">
        <v>0</v>
      </c>
      <c r="S55" s="107">
        <v>0</v>
      </c>
    </row>
    <row r="56" spans="1:19" s="6" customFormat="1" ht="16.5" thickBot="1">
      <c r="A56" s="17">
        <v>40</v>
      </c>
      <c r="B56" s="46" t="s">
        <v>75</v>
      </c>
      <c r="C56" s="35" t="s">
        <v>45</v>
      </c>
      <c r="D56" s="109">
        <f>IF(D55="","n/a",D55*0.065)</f>
        <v>0</v>
      </c>
      <c r="E56" s="109">
        <f aca="true" t="shared" si="20" ref="E56:R56">IF(E55="","n/a",E55*0.065)</f>
        <v>0</v>
      </c>
      <c r="F56" s="109">
        <f t="shared" si="20"/>
        <v>0</v>
      </c>
      <c r="G56" s="109">
        <f t="shared" si="20"/>
        <v>0</v>
      </c>
      <c r="H56" s="109">
        <f t="shared" si="20"/>
        <v>0</v>
      </c>
      <c r="I56" s="109">
        <f t="shared" si="20"/>
        <v>0</v>
      </c>
      <c r="J56" s="109">
        <f t="shared" si="20"/>
        <v>0</v>
      </c>
      <c r="K56" s="109">
        <f t="shared" si="20"/>
        <v>0</v>
      </c>
      <c r="L56" s="109">
        <f t="shared" si="20"/>
        <v>0</v>
      </c>
      <c r="M56" s="109">
        <f t="shared" si="20"/>
        <v>0</v>
      </c>
      <c r="N56" s="109">
        <f t="shared" si="20"/>
        <v>0</v>
      </c>
      <c r="O56" s="109">
        <f t="shared" si="20"/>
        <v>0</v>
      </c>
      <c r="P56" s="109">
        <f t="shared" si="20"/>
        <v>0</v>
      </c>
      <c r="Q56" s="109">
        <f t="shared" si="20"/>
        <v>0</v>
      </c>
      <c r="R56" s="109">
        <f t="shared" si="20"/>
        <v>0</v>
      </c>
      <c r="S56" s="109">
        <f>IF(S55="","n/a",S55*0.065)</f>
        <v>0</v>
      </c>
    </row>
    <row r="57" spans="1:19" s="6" customFormat="1" ht="16.5" thickBot="1">
      <c r="A57" s="17">
        <v>41</v>
      </c>
      <c r="B57" s="44" t="s">
        <v>34</v>
      </c>
      <c r="C57" s="36" t="s">
        <v>41</v>
      </c>
      <c r="D57" s="110">
        <v>0</v>
      </c>
      <c r="E57" s="111">
        <v>0</v>
      </c>
      <c r="F57" s="112">
        <v>0</v>
      </c>
      <c r="G57" s="111">
        <v>0</v>
      </c>
      <c r="H57" s="112">
        <v>0</v>
      </c>
      <c r="I57" s="111">
        <v>0</v>
      </c>
      <c r="J57" s="107">
        <v>0</v>
      </c>
      <c r="K57" s="108">
        <v>0</v>
      </c>
      <c r="L57" s="107">
        <v>0</v>
      </c>
      <c r="M57" s="108">
        <v>0</v>
      </c>
      <c r="N57" s="107">
        <v>0</v>
      </c>
      <c r="O57" s="108">
        <v>0</v>
      </c>
      <c r="P57" s="107">
        <v>0</v>
      </c>
      <c r="Q57" s="108">
        <v>0</v>
      </c>
      <c r="R57" s="107">
        <v>0</v>
      </c>
      <c r="S57" s="107">
        <v>0</v>
      </c>
    </row>
    <row r="58" spans="1:19" ht="16.5" thickBot="1">
      <c r="A58" s="17">
        <v>42</v>
      </c>
      <c r="B58" s="43" t="s">
        <v>76</v>
      </c>
      <c r="C58" s="35" t="s">
        <v>45</v>
      </c>
      <c r="D58" s="109">
        <f>IF(D57="","n/a",D57*0.07)</f>
        <v>0</v>
      </c>
      <c r="E58" s="109">
        <f aca="true" t="shared" si="21" ref="E58:R58">IF(E57="","n/a",E57*0.07)</f>
        <v>0</v>
      </c>
      <c r="F58" s="109">
        <f t="shared" si="21"/>
        <v>0</v>
      </c>
      <c r="G58" s="109">
        <f t="shared" si="21"/>
        <v>0</v>
      </c>
      <c r="H58" s="109">
        <f t="shared" si="21"/>
        <v>0</v>
      </c>
      <c r="I58" s="109">
        <f t="shared" si="21"/>
        <v>0</v>
      </c>
      <c r="J58" s="109">
        <f t="shared" si="21"/>
        <v>0</v>
      </c>
      <c r="K58" s="109">
        <f t="shared" si="21"/>
        <v>0</v>
      </c>
      <c r="L58" s="109">
        <f t="shared" si="21"/>
        <v>0</v>
      </c>
      <c r="M58" s="109">
        <f t="shared" si="21"/>
        <v>0</v>
      </c>
      <c r="N58" s="109">
        <f t="shared" si="21"/>
        <v>0</v>
      </c>
      <c r="O58" s="109">
        <f t="shared" si="21"/>
        <v>0</v>
      </c>
      <c r="P58" s="109">
        <f t="shared" si="21"/>
        <v>0</v>
      </c>
      <c r="Q58" s="109">
        <f t="shared" si="21"/>
        <v>0</v>
      </c>
      <c r="R58" s="109">
        <f t="shared" si="21"/>
        <v>0</v>
      </c>
      <c r="S58" s="109">
        <f>IF(S57="","n/a",S57*0.07)</f>
        <v>0</v>
      </c>
    </row>
    <row r="59" spans="1:19" ht="16.5" thickBot="1">
      <c r="A59" s="17">
        <v>43</v>
      </c>
      <c r="B59" s="44" t="s">
        <v>35</v>
      </c>
      <c r="C59" s="36" t="s">
        <v>41</v>
      </c>
      <c r="D59" s="110">
        <v>0</v>
      </c>
      <c r="E59" s="111">
        <v>0</v>
      </c>
      <c r="F59" s="112">
        <v>0</v>
      </c>
      <c r="G59" s="111">
        <v>0</v>
      </c>
      <c r="H59" s="112">
        <v>0</v>
      </c>
      <c r="I59" s="111">
        <v>0</v>
      </c>
      <c r="J59" s="107">
        <v>0</v>
      </c>
      <c r="K59" s="108">
        <v>0</v>
      </c>
      <c r="L59" s="107">
        <v>0</v>
      </c>
      <c r="M59" s="108">
        <v>0</v>
      </c>
      <c r="N59" s="107">
        <v>0</v>
      </c>
      <c r="O59" s="108">
        <v>0</v>
      </c>
      <c r="P59" s="107">
        <v>0</v>
      </c>
      <c r="Q59" s="108">
        <v>0</v>
      </c>
      <c r="R59" s="107">
        <v>0</v>
      </c>
      <c r="S59" s="107">
        <v>0</v>
      </c>
    </row>
    <row r="60" spans="1:19" ht="16.5" thickBot="1">
      <c r="A60" s="17">
        <v>44</v>
      </c>
      <c r="B60" s="43" t="s">
        <v>77</v>
      </c>
      <c r="C60" s="35" t="s">
        <v>45</v>
      </c>
      <c r="D60" s="109">
        <f>IF(D59="","n/a",D59*0.025)</f>
        <v>0</v>
      </c>
      <c r="E60" s="109">
        <f aca="true" t="shared" si="22" ref="E60:R60">IF(E59="","n/a",E59*0.025)</f>
        <v>0</v>
      </c>
      <c r="F60" s="109">
        <f t="shared" si="22"/>
        <v>0</v>
      </c>
      <c r="G60" s="109">
        <f t="shared" si="22"/>
        <v>0</v>
      </c>
      <c r="H60" s="109">
        <f t="shared" si="22"/>
        <v>0</v>
      </c>
      <c r="I60" s="109">
        <f t="shared" si="22"/>
        <v>0</v>
      </c>
      <c r="J60" s="109">
        <f t="shared" si="22"/>
        <v>0</v>
      </c>
      <c r="K60" s="109">
        <f t="shared" si="22"/>
        <v>0</v>
      </c>
      <c r="L60" s="109">
        <f t="shared" si="22"/>
        <v>0</v>
      </c>
      <c r="M60" s="109">
        <f t="shared" si="22"/>
        <v>0</v>
      </c>
      <c r="N60" s="109">
        <f t="shared" si="22"/>
        <v>0</v>
      </c>
      <c r="O60" s="109">
        <f t="shared" si="22"/>
        <v>0</v>
      </c>
      <c r="P60" s="109">
        <f t="shared" si="22"/>
        <v>0</v>
      </c>
      <c r="Q60" s="109">
        <f t="shared" si="22"/>
        <v>0</v>
      </c>
      <c r="R60" s="109">
        <f t="shared" si="22"/>
        <v>0</v>
      </c>
      <c r="S60" s="109">
        <f>IF(S59="","n/a",S59*0.025)</f>
        <v>0</v>
      </c>
    </row>
    <row r="61" spans="1:19" ht="16.5" thickBot="1">
      <c r="A61" s="17">
        <v>45</v>
      </c>
      <c r="B61" s="43" t="s">
        <v>36</v>
      </c>
      <c r="C61" s="36" t="s">
        <v>41</v>
      </c>
      <c r="D61" s="110">
        <v>0</v>
      </c>
      <c r="E61" s="113">
        <v>0</v>
      </c>
      <c r="F61" s="114">
        <v>0</v>
      </c>
      <c r="G61" s="113">
        <v>0</v>
      </c>
      <c r="H61" s="114">
        <v>0</v>
      </c>
      <c r="I61" s="113">
        <v>0</v>
      </c>
      <c r="J61" s="115">
        <v>0</v>
      </c>
      <c r="K61" s="116">
        <v>0</v>
      </c>
      <c r="L61" s="115">
        <v>0</v>
      </c>
      <c r="M61" s="116">
        <v>0</v>
      </c>
      <c r="N61" s="115">
        <v>0</v>
      </c>
      <c r="O61" s="116">
        <v>0</v>
      </c>
      <c r="P61" s="115">
        <v>0</v>
      </c>
      <c r="Q61" s="116">
        <v>0</v>
      </c>
      <c r="R61" s="115">
        <v>0</v>
      </c>
      <c r="S61" s="115">
        <v>0</v>
      </c>
    </row>
    <row r="62" spans="1:19" ht="16.5" thickBot="1">
      <c r="A62" s="17">
        <v>46</v>
      </c>
      <c r="B62" s="43" t="s">
        <v>78</v>
      </c>
      <c r="C62" s="35" t="s">
        <v>45</v>
      </c>
      <c r="D62" s="109">
        <f>IF(D61="","n/a",D61*0.033)</f>
        <v>0</v>
      </c>
      <c r="E62" s="109">
        <f aca="true" t="shared" si="23" ref="E62:R62">IF(E61="","n/a",E61*0.033)</f>
        <v>0</v>
      </c>
      <c r="F62" s="109">
        <f t="shared" si="23"/>
        <v>0</v>
      </c>
      <c r="G62" s="109">
        <f t="shared" si="23"/>
        <v>0</v>
      </c>
      <c r="H62" s="109">
        <f t="shared" si="23"/>
        <v>0</v>
      </c>
      <c r="I62" s="109">
        <f t="shared" si="23"/>
        <v>0</v>
      </c>
      <c r="J62" s="109">
        <f t="shared" si="23"/>
        <v>0</v>
      </c>
      <c r="K62" s="109">
        <f t="shared" si="23"/>
        <v>0</v>
      </c>
      <c r="L62" s="109">
        <f t="shared" si="23"/>
        <v>0</v>
      </c>
      <c r="M62" s="109">
        <f t="shared" si="23"/>
        <v>0</v>
      </c>
      <c r="N62" s="109">
        <f t="shared" si="23"/>
        <v>0</v>
      </c>
      <c r="O62" s="109">
        <f t="shared" si="23"/>
        <v>0</v>
      </c>
      <c r="P62" s="109">
        <f t="shared" si="23"/>
        <v>0</v>
      </c>
      <c r="Q62" s="109">
        <f t="shared" si="23"/>
        <v>0</v>
      </c>
      <c r="R62" s="109">
        <f t="shared" si="23"/>
        <v>0</v>
      </c>
      <c r="S62" s="109">
        <f>IF(S61="","n/a",S61*0.033)</f>
        <v>0</v>
      </c>
    </row>
    <row r="63" spans="1:19" ht="16.5" thickBot="1">
      <c r="A63" s="17">
        <v>47</v>
      </c>
      <c r="B63" s="50" t="s">
        <v>66</v>
      </c>
      <c r="C63" s="35" t="s">
        <v>45</v>
      </c>
      <c r="D63" s="120">
        <f>SUM(D60,D62,D58,D56,D54,D52,D50,D48,D46,D44,D42)</f>
        <v>0</v>
      </c>
      <c r="E63" s="120">
        <f aca="true" t="shared" si="24" ref="E63:R63">SUM(E60,E62,E58,E56,E54,E52,E50,E48,E46,E44,E42)</f>
        <v>0</v>
      </c>
      <c r="F63" s="120">
        <f t="shared" si="24"/>
        <v>0</v>
      </c>
      <c r="G63" s="120">
        <f t="shared" si="24"/>
        <v>0</v>
      </c>
      <c r="H63" s="120">
        <f t="shared" si="24"/>
        <v>0</v>
      </c>
      <c r="I63" s="120">
        <f t="shared" si="24"/>
        <v>0</v>
      </c>
      <c r="J63" s="120">
        <f t="shared" si="24"/>
        <v>1.5306499999999998</v>
      </c>
      <c r="K63" s="120">
        <f t="shared" si="24"/>
        <v>0.946</v>
      </c>
      <c r="L63" s="120">
        <f t="shared" si="24"/>
        <v>0.6644</v>
      </c>
      <c r="M63" s="120">
        <f t="shared" si="24"/>
        <v>2.123</v>
      </c>
      <c r="N63" s="120">
        <f t="shared" si="24"/>
        <v>2.8215</v>
      </c>
      <c r="O63" s="120">
        <f t="shared" si="24"/>
        <v>1.1605</v>
      </c>
      <c r="P63" s="120">
        <f t="shared" si="24"/>
        <v>0.7095</v>
      </c>
      <c r="Q63" s="120">
        <f t="shared" si="24"/>
        <v>1.309</v>
      </c>
      <c r="R63" s="120">
        <f t="shared" si="24"/>
        <v>1.8810000000000002</v>
      </c>
      <c r="S63" s="120">
        <f>SUM(S60,S62,S58,S56,S54,S52,S50,S48,S46,S44,S42)</f>
        <v>0.9944</v>
      </c>
    </row>
    <row r="64" spans="1:19" ht="16.5" thickBot="1">
      <c r="A64" s="40"/>
      <c r="B64" s="41"/>
      <c r="C64" s="56" t="s">
        <v>81</v>
      </c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8"/>
    </row>
    <row r="65" spans="1:19" ht="16.5" thickBot="1">
      <c r="A65" s="19"/>
      <c r="B65" s="8" t="s">
        <v>3</v>
      </c>
      <c r="C65" s="52" t="s">
        <v>0</v>
      </c>
      <c r="D65" s="52">
        <v>1990</v>
      </c>
      <c r="E65" s="52">
        <v>1995</v>
      </c>
      <c r="F65" s="52">
        <v>2000</v>
      </c>
      <c r="G65" s="52">
        <v>2001</v>
      </c>
      <c r="H65" s="52">
        <v>2002</v>
      </c>
      <c r="I65" s="52">
        <v>2003</v>
      </c>
      <c r="J65" s="52">
        <v>2004</v>
      </c>
      <c r="K65" s="52">
        <v>2005</v>
      </c>
      <c r="L65" s="52">
        <v>2006</v>
      </c>
      <c r="M65" s="52">
        <v>2007</v>
      </c>
      <c r="N65" s="52">
        <v>2008</v>
      </c>
      <c r="O65" s="52">
        <v>2009</v>
      </c>
      <c r="P65" s="52">
        <v>2010</v>
      </c>
      <c r="Q65" s="52">
        <v>2011</v>
      </c>
      <c r="R65" s="52">
        <v>2012</v>
      </c>
      <c r="S65" s="52">
        <v>2013</v>
      </c>
    </row>
    <row r="66" spans="1:19" ht="16.5" thickBot="1">
      <c r="A66" s="17">
        <v>48</v>
      </c>
      <c r="B66" s="49" t="s">
        <v>4</v>
      </c>
      <c r="C66" s="34" t="s">
        <v>41</v>
      </c>
      <c r="D66" s="105">
        <v>0</v>
      </c>
      <c r="E66" s="106">
        <v>1.16</v>
      </c>
      <c r="F66" s="105">
        <v>0</v>
      </c>
      <c r="G66" s="106">
        <v>0</v>
      </c>
      <c r="H66" s="105">
        <v>0</v>
      </c>
      <c r="I66" s="106">
        <v>0</v>
      </c>
      <c r="J66" s="107">
        <v>0</v>
      </c>
      <c r="K66" s="108">
        <v>0</v>
      </c>
      <c r="L66" s="107">
        <v>0</v>
      </c>
      <c r="M66" s="108">
        <v>0</v>
      </c>
      <c r="N66" s="107">
        <v>0</v>
      </c>
      <c r="O66" s="108">
        <v>0</v>
      </c>
      <c r="P66" s="107">
        <v>0</v>
      </c>
      <c r="Q66" s="108">
        <v>0</v>
      </c>
      <c r="R66" s="107">
        <v>0</v>
      </c>
      <c r="S66" s="107">
        <v>0</v>
      </c>
    </row>
    <row r="67" spans="1:19" ht="16.5" thickBot="1">
      <c r="A67" s="17">
        <v>49</v>
      </c>
      <c r="B67" s="50" t="s">
        <v>67</v>
      </c>
      <c r="C67" s="34" t="s">
        <v>45</v>
      </c>
      <c r="D67" s="109">
        <f>IF(D66="","n/a",D66*0.6)</f>
        <v>0</v>
      </c>
      <c r="E67" s="109">
        <f aca="true" t="shared" si="25" ref="E67:R67">IF(E66="","n/a",E66*0.6)</f>
        <v>0.696</v>
      </c>
      <c r="F67" s="109">
        <f t="shared" si="25"/>
        <v>0</v>
      </c>
      <c r="G67" s="109">
        <f t="shared" si="25"/>
        <v>0</v>
      </c>
      <c r="H67" s="109">
        <f t="shared" si="25"/>
        <v>0</v>
      </c>
      <c r="I67" s="109">
        <f t="shared" si="25"/>
        <v>0</v>
      </c>
      <c r="J67" s="109">
        <f t="shared" si="25"/>
        <v>0</v>
      </c>
      <c r="K67" s="109">
        <f t="shared" si="25"/>
        <v>0</v>
      </c>
      <c r="L67" s="109">
        <f t="shared" si="25"/>
        <v>0</v>
      </c>
      <c r="M67" s="109">
        <f t="shared" si="25"/>
        <v>0</v>
      </c>
      <c r="N67" s="109">
        <f t="shared" si="25"/>
        <v>0</v>
      </c>
      <c r="O67" s="109">
        <f t="shared" si="25"/>
        <v>0</v>
      </c>
      <c r="P67" s="109">
        <f t="shared" si="25"/>
        <v>0</v>
      </c>
      <c r="Q67" s="109">
        <f t="shared" si="25"/>
        <v>0</v>
      </c>
      <c r="R67" s="109">
        <f t="shared" si="25"/>
        <v>0</v>
      </c>
      <c r="S67" s="109">
        <f>IF(S66="","n/a",S66*0.6)</f>
        <v>0</v>
      </c>
    </row>
    <row r="68" spans="1:19" ht="16.5" thickBot="1">
      <c r="A68" s="40"/>
      <c r="B68" s="41"/>
      <c r="C68" s="56" t="s">
        <v>46</v>
      </c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8"/>
    </row>
    <row r="69" spans="1:19" ht="16.5" thickBot="1">
      <c r="A69" s="19"/>
      <c r="B69" s="8" t="s">
        <v>3</v>
      </c>
      <c r="C69" s="52" t="s">
        <v>0</v>
      </c>
      <c r="D69" s="52">
        <v>1990</v>
      </c>
      <c r="E69" s="52">
        <v>1995</v>
      </c>
      <c r="F69" s="52">
        <v>2000</v>
      </c>
      <c r="G69" s="52">
        <v>2001</v>
      </c>
      <c r="H69" s="52">
        <v>2002</v>
      </c>
      <c r="I69" s="52">
        <v>2003</v>
      </c>
      <c r="J69" s="52">
        <v>2004</v>
      </c>
      <c r="K69" s="52">
        <v>2005</v>
      </c>
      <c r="L69" s="52">
        <v>2006</v>
      </c>
      <c r="M69" s="52">
        <v>2007</v>
      </c>
      <c r="N69" s="52">
        <v>2008</v>
      </c>
      <c r="O69" s="52">
        <v>2009</v>
      </c>
      <c r="P69" s="52">
        <v>2010</v>
      </c>
      <c r="Q69" s="52">
        <v>2011</v>
      </c>
      <c r="R69" s="52">
        <v>2012</v>
      </c>
      <c r="S69" s="52">
        <v>2013</v>
      </c>
    </row>
    <row r="70" spans="1:19" ht="99" customHeight="1" thickBot="1">
      <c r="A70" s="18">
        <v>50</v>
      </c>
      <c r="B70" s="51" t="s">
        <v>80</v>
      </c>
      <c r="C70" s="35" t="s">
        <v>45</v>
      </c>
      <c r="D70" s="38">
        <f>SUM(D67,D63,D38,D34,D30,D26,D17)</f>
        <v>0</v>
      </c>
      <c r="E70" s="38">
        <f aca="true" t="shared" si="26" ref="E70:R70">SUM(E67,E63,E38,E34,E30,E26,E17)</f>
        <v>86.096</v>
      </c>
      <c r="F70" s="38">
        <f t="shared" si="26"/>
        <v>31.7</v>
      </c>
      <c r="G70" s="38">
        <f t="shared" si="26"/>
        <v>23.5</v>
      </c>
      <c r="H70" s="38">
        <f t="shared" si="26"/>
        <v>29.6</v>
      </c>
      <c r="I70" s="38">
        <f t="shared" si="26"/>
        <v>18.9</v>
      </c>
      <c r="J70" s="38">
        <f t="shared" si="26"/>
        <v>21.53065</v>
      </c>
      <c r="K70" s="38">
        <f t="shared" si="26"/>
        <v>15.346</v>
      </c>
      <c r="L70" s="38">
        <f t="shared" si="26"/>
        <v>12.6644</v>
      </c>
      <c r="M70" s="38">
        <f t="shared" si="26"/>
        <v>11.323</v>
      </c>
      <c r="N70" s="38">
        <f t="shared" si="26"/>
        <v>2.8215</v>
      </c>
      <c r="O70" s="38">
        <f t="shared" si="26"/>
        <v>1.1605</v>
      </c>
      <c r="P70" s="38">
        <f t="shared" si="26"/>
        <v>0.7095</v>
      </c>
      <c r="Q70" s="38">
        <f t="shared" si="26"/>
        <v>1.309</v>
      </c>
      <c r="R70" s="38">
        <f t="shared" si="26"/>
        <v>1.8810000000000002</v>
      </c>
      <c r="S70" s="38">
        <f>SUM(S67,S63,S38,S34,S30,S26,S17)</f>
        <v>0.9944</v>
      </c>
    </row>
    <row r="71" spans="1:2" ht="16.5" thickBot="1">
      <c r="A71" s="20"/>
      <c r="B71" s="3"/>
    </row>
    <row r="72" spans="1:19" ht="15">
      <c r="A72" s="6"/>
      <c r="B72" s="59" t="s">
        <v>1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1"/>
    </row>
    <row r="73" spans="1:19" ht="49.5" customHeight="1" thickBot="1">
      <c r="A73" s="6"/>
      <c r="B73" s="62" t="s">
        <v>82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4"/>
    </row>
    <row r="74" spans="1:18" ht="15">
      <c r="A74" s="6"/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ht="15.75">
      <c r="B75" s="3"/>
    </row>
    <row r="76" ht="15.75">
      <c r="B76" s="3"/>
    </row>
    <row r="134" ht="15">
      <c r="B134" s="4"/>
    </row>
    <row r="135" ht="15">
      <c r="B135" s="4"/>
    </row>
    <row r="136" ht="15">
      <c r="B136" s="4"/>
    </row>
    <row r="137" ht="15">
      <c r="B137" s="4"/>
    </row>
    <row r="138" ht="15">
      <c r="B138" s="4"/>
    </row>
  </sheetData>
  <sheetProtection/>
  <mergeCells count="12">
    <mergeCell ref="B73:S73"/>
    <mergeCell ref="B1:S1"/>
    <mergeCell ref="C5:S5"/>
    <mergeCell ref="C18:S18"/>
    <mergeCell ref="C27:S27"/>
    <mergeCell ref="B3:R3"/>
    <mergeCell ref="C31:S31"/>
    <mergeCell ref="C35:S35"/>
    <mergeCell ref="C39:S39"/>
    <mergeCell ref="C64:S64"/>
    <mergeCell ref="C68:S68"/>
    <mergeCell ref="B72:S7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/>
  <rowBreaks count="2" manualBreakCount="2">
    <brk id="38" max="18" man="1"/>
    <brk id="7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7">
      <selection activeCell="G41" sqref="G41"/>
    </sheetView>
  </sheetViews>
  <sheetFormatPr defaultColWidth="9.140625" defaultRowHeight="15"/>
  <cols>
    <col min="1" max="3" width="9.140625" style="1" customWidth="1"/>
    <col min="4" max="4" width="0.13671875" style="1" customWidth="1"/>
    <col min="5" max="9" width="9.140625" style="1" customWidth="1"/>
    <col min="10" max="10" width="3.28125" style="1" customWidth="1"/>
    <col min="11" max="11" width="5.8515625" style="1" hidden="1" customWidth="1"/>
    <col min="12" max="12" width="9.140625" style="1" hidden="1" customWidth="1"/>
    <col min="13" max="13" width="11.8515625" style="1" customWidth="1"/>
    <col min="14" max="16384" width="9.140625" style="1" customWidth="1"/>
  </cols>
  <sheetData>
    <row r="1" spans="1:15" ht="15.75" customHeight="1">
      <c r="A1" s="79" t="s">
        <v>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9"/>
      <c r="O1" s="9"/>
    </row>
    <row r="2" ht="15.75">
      <c r="A2" s="2"/>
    </row>
    <row r="3" spans="1:15" ht="48" customHeight="1">
      <c r="A3" s="92" t="s">
        <v>42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10"/>
      <c r="O3" s="5"/>
    </row>
    <row r="4" spans="13:14" ht="15.75" thickBot="1">
      <c r="M4" s="16"/>
      <c r="N4" s="11"/>
    </row>
    <row r="5" spans="1:14" ht="22.5" customHeight="1" thickBot="1">
      <c r="A5" s="70" t="s">
        <v>6</v>
      </c>
      <c r="B5" s="71"/>
      <c r="C5" s="71"/>
      <c r="D5" s="72"/>
      <c r="E5" s="80" t="s">
        <v>3</v>
      </c>
      <c r="F5" s="71"/>
      <c r="G5" s="71"/>
      <c r="H5" s="71"/>
      <c r="I5" s="71"/>
      <c r="J5" s="71"/>
      <c r="K5" s="71"/>
      <c r="L5" s="81"/>
      <c r="M5" s="25" t="s">
        <v>7</v>
      </c>
      <c r="N5" s="11"/>
    </row>
    <row r="6" spans="1:14" ht="18.75" customHeight="1">
      <c r="A6" s="82" t="s">
        <v>8</v>
      </c>
      <c r="B6" s="83"/>
      <c r="C6" s="83"/>
      <c r="D6" s="84"/>
      <c r="E6" s="73" t="s">
        <v>9</v>
      </c>
      <c r="F6" s="74"/>
      <c r="G6" s="74"/>
      <c r="H6" s="74"/>
      <c r="I6" s="74"/>
      <c r="J6" s="74"/>
      <c r="K6" s="74"/>
      <c r="L6" s="75"/>
      <c r="M6" s="26">
        <v>1</v>
      </c>
      <c r="N6" s="12"/>
    </row>
    <row r="7" spans="1:14" ht="18.75" customHeight="1">
      <c r="A7" s="85"/>
      <c r="B7" s="86"/>
      <c r="C7" s="86"/>
      <c r="D7" s="87"/>
      <c r="E7" s="67" t="s">
        <v>10</v>
      </c>
      <c r="F7" s="68"/>
      <c r="G7" s="68"/>
      <c r="H7" s="68"/>
      <c r="I7" s="68"/>
      <c r="J7" s="68"/>
      <c r="K7" s="68"/>
      <c r="L7" s="69"/>
      <c r="M7" s="27">
        <v>1</v>
      </c>
      <c r="N7" s="12"/>
    </row>
    <row r="8" spans="1:14" ht="18.75" customHeight="1">
      <c r="A8" s="85"/>
      <c r="B8" s="86"/>
      <c r="C8" s="86"/>
      <c r="D8" s="87"/>
      <c r="E8" s="67" t="s">
        <v>11</v>
      </c>
      <c r="F8" s="68"/>
      <c r="G8" s="68"/>
      <c r="H8" s="68"/>
      <c r="I8" s="68"/>
      <c r="J8" s="68"/>
      <c r="K8" s="68"/>
      <c r="L8" s="69"/>
      <c r="M8" s="28">
        <v>0.8</v>
      </c>
      <c r="N8" s="12"/>
    </row>
    <row r="9" spans="1:14" ht="18.75" customHeight="1">
      <c r="A9" s="85"/>
      <c r="B9" s="86"/>
      <c r="C9" s="86"/>
      <c r="D9" s="87"/>
      <c r="E9" s="67" t="s">
        <v>12</v>
      </c>
      <c r="F9" s="68"/>
      <c r="G9" s="68"/>
      <c r="H9" s="68"/>
      <c r="I9" s="68"/>
      <c r="J9" s="68"/>
      <c r="K9" s="68"/>
      <c r="L9" s="69"/>
      <c r="M9" s="27">
        <v>1</v>
      </c>
      <c r="N9" s="12"/>
    </row>
    <row r="10" spans="1:14" ht="18.75" customHeight="1" thickBot="1">
      <c r="A10" s="62"/>
      <c r="B10" s="63"/>
      <c r="C10" s="63"/>
      <c r="D10" s="64"/>
      <c r="E10" s="76" t="s">
        <v>13</v>
      </c>
      <c r="F10" s="77"/>
      <c r="G10" s="77"/>
      <c r="H10" s="77"/>
      <c r="I10" s="77"/>
      <c r="J10" s="77"/>
      <c r="K10" s="77"/>
      <c r="L10" s="78"/>
      <c r="M10" s="29">
        <v>0.6</v>
      </c>
      <c r="N10" s="12"/>
    </row>
    <row r="11" spans="1:14" ht="18.75" customHeight="1">
      <c r="A11" s="82" t="s">
        <v>14</v>
      </c>
      <c r="B11" s="83"/>
      <c r="C11" s="83"/>
      <c r="D11" s="84"/>
      <c r="E11" s="73" t="s">
        <v>15</v>
      </c>
      <c r="F11" s="74"/>
      <c r="G11" s="74"/>
      <c r="H11" s="74"/>
      <c r="I11" s="74"/>
      <c r="J11" s="74"/>
      <c r="K11" s="74"/>
      <c r="L11" s="75"/>
      <c r="M11" s="26">
        <v>3</v>
      </c>
      <c r="N11" s="12"/>
    </row>
    <row r="12" spans="1:14" ht="18.75" customHeight="1">
      <c r="A12" s="85"/>
      <c r="B12" s="86"/>
      <c r="C12" s="86"/>
      <c r="D12" s="87"/>
      <c r="E12" s="67" t="s">
        <v>16</v>
      </c>
      <c r="F12" s="68"/>
      <c r="G12" s="68"/>
      <c r="H12" s="68"/>
      <c r="I12" s="68"/>
      <c r="J12" s="68"/>
      <c r="K12" s="68"/>
      <c r="L12" s="69"/>
      <c r="M12" s="27">
        <v>10</v>
      </c>
      <c r="N12" s="12"/>
    </row>
    <row r="13" spans="1:14" ht="18.75" customHeight="1" thickBot="1">
      <c r="A13" s="62"/>
      <c r="B13" s="63"/>
      <c r="C13" s="63"/>
      <c r="D13" s="64"/>
      <c r="E13" s="76" t="s">
        <v>17</v>
      </c>
      <c r="F13" s="77"/>
      <c r="G13" s="77"/>
      <c r="H13" s="77"/>
      <c r="I13" s="77"/>
      <c r="J13" s="77"/>
      <c r="K13" s="77"/>
      <c r="L13" s="78"/>
      <c r="M13" s="30">
        <v>6</v>
      </c>
      <c r="N13" s="12"/>
    </row>
    <row r="14" spans="1:14" ht="18.75" customHeight="1">
      <c r="A14" s="82" t="s">
        <v>18</v>
      </c>
      <c r="B14" s="83"/>
      <c r="C14" s="83"/>
      <c r="D14" s="84"/>
      <c r="E14" s="73" t="s">
        <v>19</v>
      </c>
      <c r="F14" s="74"/>
      <c r="G14" s="74"/>
      <c r="H14" s="74"/>
      <c r="I14" s="74"/>
      <c r="J14" s="74"/>
      <c r="K14" s="74"/>
      <c r="L14" s="75"/>
      <c r="M14" s="26">
        <v>1</v>
      </c>
      <c r="N14" s="12"/>
    </row>
    <row r="15" spans="1:14" ht="18.75" customHeight="1">
      <c r="A15" s="85"/>
      <c r="B15" s="86"/>
      <c r="C15" s="86"/>
      <c r="D15" s="87"/>
      <c r="E15" s="99" t="s">
        <v>20</v>
      </c>
      <c r="F15" s="100"/>
      <c r="G15" s="100"/>
      <c r="H15" s="100"/>
      <c r="I15" s="100"/>
      <c r="J15" s="100"/>
      <c r="K15" s="100"/>
      <c r="L15" s="101"/>
      <c r="M15" s="27">
        <v>1</v>
      </c>
      <c r="N15" s="12"/>
    </row>
    <row r="16" spans="1:14" ht="18.75" customHeight="1">
      <c r="A16" s="85"/>
      <c r="B16" s="86"/>
      <c r="C16" s="86"/>
      <c r="D16" s="87"/>
      <c r="E16" s="99" t="s">
        <v>21</v>
      </c>
      <c r="F16" s="100"/>
      <c r="G16" s="100"/>
      <c r="H16" s="100"/>
      <c r="I16" s="100"/>
      <c r="J16" s="100"/>
      <c r="K16" s="100"/>
      <c r="L16" s="101"/>
      <c r="M16" s="27">
        <v>1</v>
      </c>
      <c r="N16" s="12"/>
    </row>
    <row r="17" spans="1:14" ht="18.75" customHeight="1" thickBot="1">
      <c r="A17" s="62"/>
      <c r="B17" s="63"/>
      <c r="C17" s="63"/>
      <c r="D17" s="64"/>
      <c r="E17" s="96" t="s">
        <v>22</v>
      </c>
      <c r="F17" s="97"/>
      <c r="G17" s="97"/>
      <c r="H17" s="97"/>
      <c r="I17" s="97"/>
      <c r="J17" s="97"/>
      <c r="K17" s="97"/>
      <c r="L17" s="98"/>
      <c r="M17" s="30">
        <v>1</v>
      </c>
      <c r="N17" s="12"/>
    </row>
    <row r="18" spans="1:14" ht="18.75" customHeight="1" thickBot="1">
      <c r="A18" s="102" t="s">
        <v>23</v>
      </c>
      <c r="B18" s="103"/>
      <c r="C18" s="103"/>
      <c r="D18" s="104"/>
      <c r="E18" s="93" t="s">
        <v>39</v>
      </c>
      <c r="F18" s="94"/>
      <c r="G18" s="94"/>
      <c r="H18" s="94"/>
      <c r="I18" s="94"/>
      <c r="J18" s="94"/>
      <c r="K18" s="94"/>
      <c r="L18" s="95"/>
      <c r="M18" s="31">
        <v>1.1</v>
      </c>
      <c r="N18" s="12"/>
    </row>
    <row r="19" spans="1:14" ht="18.75" customHeight="1" thickBot="1">
      <c r="A19" s="102" t="s">
        <v>24</v>
      </c>
      <c r="B19" s="103"/>
      <c r="C19" s="103"/>
      <c r="D19" s="104"/>
      <c r="E19" s="93" t="s">
        <v>40</v>
      </c>
      <c r="F19" s="94"/>
      <c r="G19" s="94"/>
      <c r="H19" s="94"/>
      <c r="I19" s="94"/>
      <c r="J19" s="94"/>
      <c r="K19" s="94"/>
      <c r="L19" s="95"/>
      <c r="M19" s="32">
        <v>0.1</v>
      </c>
      <c r="N19" s="12"/>
    </row>
    <row r="20" spans="1:14" ht="18.75" customHeight="1">
      <c r="A20" s="82" t="s">
        <v>25</v>
      </c>
      <c r="B20" s="83"/>
      <c r="C20" s="83"/>
      <c r="D20" s="84"/>
      <c r="E20" s="73" t="s">
        <v>26</v>
      </c>
      <c r="F20" s="74"/>
      <c r="G20" s="74"/>
      <c r="H20" s="74"/>
      <c r="I20" s="74"/>
      <c r="J20" s="74"/>
      <c r="K20" s="74"/>
      <c r="L20" s="75"/>
      <c r="M20" s="33">
        <v>0.04</v>
      </c>
      <c r="N20" s="13"/>
    </row>
    <row r="21" spans="1:14" ht="18.75" customHeight="1">
      <c r="A21" s="85"/>
      <c r="B21" s="86"/>
      <c r="C21" s="86"/>
      <c r="D21" s="87"/>
      <c r="E21" s="67" t="s">
        <v>27</v>
      </c>
      <c r="F21" s="68"/>
      <c r="G21" s="68"/>
      <c r="H21" s="68"/>
      <c r="I21" s="68"/>
      <c r="J21" s="68"/>
      <c r="K21" s="68"/>
      <c r="L21" s="69"/>
      <c r="M21" s="28">
        <v>0.055</v>
      </c>
      <c r="N21" s="14"/>
    </row>
    <row r="22" spans="1:14" ht="18.75" customHeight="1">
      <c r="A22" s="85"/>
      <c r="B22" s="86"/>
      <c r="C22" s="86"/>
      <c r="D22" s="87"/>
      <c r="E22" s="67" t="s">
        <v>28</v>
      </c>
      <c r="F22" s="68"/>
      <c r="G22" s="68"/>
      <c r="H22" s="68"/>
      <c r="I22" s="68"/>
      <c r="J22" s="68"/>
      <c r="K22" s="68"/>
      <c r="L22" s="69"/>
      <c r="M22" s="28">
        <v>0.02</v>
      </c>
      <c r="N22" s="13"/>
    </row>
    <row r="23" spans="1:14" ht="18.75" customHeight="1">
      <c r="A23" s="85"/>
      <c r="B23" s="86"/>
      <c r="C23" s="86"/>
      <c r="D23" s="87"/>
      <c r="E23" s="67" t="s">
        <v>29</v>
      </c>
      <c r="F23" s="68"/>
      <c r="G23" s="68"/>
      <c r="H23" s="68"/>
      <c r="I23" s="68"/>
      <c r="J23" s="68"/>
      <c r="K23" s="68"/>
      <c r="L23" s="69"/>
      <c r="M23" s="28">
        <v>0.02</v>
      </c>
      <c r="N23" s="13"/>
    </row>
    <row r="24" spans="1:14" ht="18.75" customHeight="1">
      <c r="A24" s="85"/>
      <c r="B24" s="86"/>
      <c r="C24" s="86"/>
      <c r="D24" s="87"/>
      <c r="E24" s="67" t="s">
        <v>30</v>
      </c>
      <c r="F24" s="68"/>
      <c r="G24" s="68"/>
      <c r="H24" s="68"/>
      <c r="I24" s="68"/>
      <c r="J24" s="68"/>
      <c r="K24" s="68"/>
      <c r="L24" s="69"/>
      <c r="M24" s="28">
        <v>0.022</v>
      </c>
      <c r="N24" s="14"/>
    </row>
    <row r="25" spans="1:14" ht="18.75" customHeight="1">
      <c r="A25" s="85"/>
      <c r="B25" s="86"/>
      <c r="C25" s="86"/>
      <c r="D25" s="87"/>
      <c r="E25" s="67" t="s">
        <v>31</v>
      </c>
      <c r="F25" s="68"/>
      <c r="G25" s="68"/>
      <c r="H25" s="68"/>
      <c r="I25" s="68"/>
      <c r="J25" s="68"/>
      <c r="K25" s="68"/>
      <c r="L25" s="69"/>
      <c r="M25" s="28">
        <v>0.06</v>
      </c>
      <c r="N25" s="12"/>
    </row>
    <row r="26" spans="1:14" ht="18.75" customHeight="1">
      <c r="A26" s="85"/>
      <c r="B26" s="86"/>
      <c r="C26" s="86"/>
      <c r="D26" s="87"/>
      <c r="E26" s="67" t="s">
        <v>32</v>
      </c>
      <c r="F26" s="68"/>
      <c r="G26" s="68"/>
      <c r="H26" s="68"/>
      <c r="I26" s="68"/>
      <c r="J26" s="68"/>
      <c r="K26" s="68"/>
      <c r="L26" s="69"/>
      <c r="M26" s="28">
        <v>0.11</v>
      </c>
      <c r="N26" s="13"/>
    </row>
    <row r="27" spans="1:14" ht="18.75" customHeight="1">
      <c r="A27" s="85"/>
      <c r="B27" s="86"/>
      <c r="C27" s="86"/>
      <c r="D27" s="87"/>
      <c r="E27" s="67" t="s">
        <v>33</v>
      </c>
      <c r="F27" s="68"/>
      <c r="G27" s="68"/>
      <c r="H27" s="68"/>
      <c r="I27" s="68"/>
      <c r="J27" s="68"/>
      <c r="K27" s="68"/>
      <c r="L27" s="69"/>
      <c r="M27" s="28">
        <v>0.065</v>
      </c>
      <c r="N27" s="14"/>
    </row>
    <row r="28" spans="1:14" ht="18.75" customHeight="1">
      <c r="A28" s="85"/>
      <c r="B28" s="86"/>
      <c r="C28" s="86"/>
      <c r="D28" s="87"/>
      <c r="E28" s="67" t="s">
        <v>34</v>
      </c>
      <c r="F28" s="68"/>
      <c r="G28" s="68"/>
      <c r="H28" s="68"/>
      <c r="I28" s="68"/>
      <c r="J28" s="68"/>
      <c r="K28" s="68"/>
      <c r="L28" s="69"/>
      <c r="M28" s="28">
        <v>0.07</v>
      </c>
      <c r="N28" s="12"/>
    </row>
    <row r="29" spans="1:14" ht="18.75" customHeight="1">
      <c r="A29" s="85"/>
      <c r="B29" s="86"/>
      <c r="C29" s="86"/>
      <c r="D29" s="87"/>
      <c r="E29" s="67" t="s">
        <v>35</v>
      </c>
      <c r="F29" s="68"/>
      <c r="G29" s="68"/>
      <c r="H29" s="68"/>
      <c r="I29" s="68"/>
      <c r="J29" s="68"/>
      <c r="K29" s="68"/>
      <c r="L29" s="69"/>
      <c r="M29" s="28">
        <v>0.025</v>
      </c>
      <c r="N29" s="14"/>
    </row>
    <row r="30" spans="1:14" ht="18.75" customHeight="1" thickBot="1">
      <c r="A30" s="62"/>
      <c r="B30" s="63"/>
      <c r="C30" s="63"/>
      <c r="D30" s="64"/>
      <c r="E30" s="76" t="s">
        <v>36</v>
      </c>
      <c r="F30" s="77"/>
      <c r="G30" s="77"/>
      <c r="H30" s="77"/>
      <c r="I30" s="77"/>
      <c r="J30" s="77"/>
      <c r="K30" s="77"/>
      <c r="L30" s="78"/>
      <c r="M30" s="29">
        <v>0.033</v>
      </c>
      <c r="N30" s="14"/>
    </row>
    <row r="31" spans="1:14" ht="18.75" customHeight="1" thickBot="1">
      <c r="A31" s="102" t="s">
        <v>37</v>
      </c>
      <c r="B31" s="103"/>
      <c r="C31" s="103"/>
      <c r="D31" s="104"/>
      <c r="E31" s="93" t="s">
        <v>4</v>
      </c>
      <c r="F31" s="94"/>
      <c r="G31" s="94"/>
      <c r="H31" s="94"/>
      <c r="I31" s="94"/>
      <c r="J31" s="94"/>
      <c r="K31" s="94"/>
      <c r="L31" s="95"/>
      <c r="M31" s="32">
        <v>0.6</v>
      </c>
      <c r="N31" s="15"/>
    </row>
    <row r="32" spans="1:13" ht="22.5" customHeight="1">
      <c r="A32" s="23" t="s">
        <v>44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/>
    </row>
    <row r="33" ht="15.75" thickBot="1">
      <c r="M33" s="55"/>
    </row>
    <row r="34" spans="1:13" s="24" customFormat="1" ht="15">
      <c r="A34" s="91" t="s">
        <v>2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4"/>
    </row>
    <row r="35" spans="1:13" ht="33.75" customHeight="1">
      <c r="A35" s="88" t="s">
        <v>43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90"/>
    </row>
    <row r="36" spans="1:13" ht="36.75" customHeight="1" thickBot="1">
      <c r="A36" s="62" t="s">
        <v>38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4"/>
    </row>
    <row r="37" ht="15">
      <c r="A37" s="4"/>
    </row>
    <row r="38" ht="15">
      <c r="A38" s="4"/>
    </row>
  </sheetData>
  <sheetProtection/>
  <mergeCells count="40">
    <mergeCell ref="E14:L14"/>
    <mergeCell ref="E25:L25"/>
    <mergeCell ref="E24:L24"/>
    <mergeCell ref="E23:L23"/>
    <mergeCell ref="E22:L22"/>
    <mergeCell ref="A31:D31"/>
    <mergeCell ref="A19:D19"/>
    <mergeCell ref="A18:D18"/>
    <mergeCell ref="E26:L26"/>
    <mergeCell ref="E31:L31"/>
    <mergeCell ref="A36:M36"/>
    <mergeCell ref="A35:M35"/>
    <mergeCell ref="A34:M34"/>
    <mergeCell ref="A3:M3"/>
    <mergeCell ref="A14:D17"/>
    <mergeCell ref="E19:L19"/>
    <mergeCell ref="E18:L18"/>
    <mergeCell ref="E17:L17"/>
    <mergeCell ref="E16:L16"/>
    <mergeCell ref="E15:L15"/>
    <mergeCell ref="A1:M1"/>
    <mergeCell ref="E7:L7"/>
    <mergeCell ref="E6:L6"/>
    <mergeCell ref="E5:L5"/>
    <mergeCell ref="A11:D13"/>
    <mergeCell ref="A20:D30"/>
    <mergeCell ref="E30:L30"/>
    <mergeCell ref="A6:D10"/>
    <mergeCell ref="E13:L13"/>
    <mergeCell ref="E12:L12"/>
    <mergeCell ref="E29:L29"/>
    <mergeCell ref="E28:L28"/>
    <mergeCell ref="E27:L27"/>
    <mergeCell ref="A5:D5"/>
    <mergeCell ref="E21:L21"/>
    <mergeCell ref="E20:L20"/>
    <mergeCell ref="E11:L11"/>
    <mergeCell ref="E10:L10"/>
    <mergeCell ref="E9:L9"/>
    <mergeCell ref="E8:L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VeLo</cp:lastModifiedBy>
  <cp:lastPrinted>2014-01-21T15:40:52Z</cp:lastPrinted>
  <dcterms:created xsi:type="dcterms:W3CDTF">2011-05-01T09:55:58Z</dcterms:created>
  <dcterms:modified xsi:type="dcterms:W3CDTF">2015-08-12T08:53:40Z</dcterms:modified>
  <cp:category/>
  <cp:version/>
  <cp:contentType/>
  <cp:contentStatus/>
</cp:coreProperties>
</file>