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tabRatio="960" firstSheet="2" activeTab="2"/>
  </bookViews>
  <sheets>
    <sheet name="main1" sheetId="8" state="hidden" r:id="rId1"/>
    <sheet name="main" sheetId="1" state="hidden" r:id="rId2"/>
    <sheet name="BPN" sheetId="2" r:id="rId3"/>
    <sheet name="BCC" sheetId="7" r:id="rId4"/>
    <sheet name="BS" sheetId="3" r:id="rId5"/>
    <sheet name="BASS" sheetId="5" r:id="rId6"/>
    <sheet name="FAOAM" sheetId="6" r:id="rId7"/>
    <sheet name="functii" sheetId="9" state="hidden" r:id="rId8"/>
    <sheet name="BL" sheetId="4" r:id="rId9"/>
    <sheet name="public" sheetId="12" state="hidden" r:id="rId10"/>
    <sheet name="central" sheetId="13" state="hidden" r:id="rId11"/>
    <sheet name="stat" sheetId="14" state="hidden" r:id="rId12"/>
    <sheet name="cnas" sheetId="15" state="hidden" r:id="rId13"/>
    <sheet name="cnam" sheetId="17" state="hidden" r:id="rId14"/>
    <sheet name="locale" sheetId="16" state="hidden" r:id="rId15"/>
    <sheet name="venituri BPN" sheetId="20" state="hidden" r:id="rId16"/>
    <sheet name="chelt funct BPN " sheetId="21" state="hidden" r:id="rId17"/>
    <sheet name="solduri BPN" sheetId="18" state="hidden" r:id="rId18"/>
    <sheet name="admin venit BS" sheetId="25" state="hidden" r:id="rId19"/>
    <sheet name="venituri BS" sheetId="22" state="hidden" r:id="rId20"/>
    <sheet name="chelt funct BS" sheetId="19" state="hidden" r:id="rId21"/>
    <sheet name="venituri BL" sheetId="23" state="hidden" r:id="rId22"/>
    <sheet name="chelt funct BL" sheetId="24" state="hidden" r:id="rId23"/>
    <sheet name="Sheet1" sheetId="26" state="hidden" r:id="rId24"/>
  </sheets>
  <externalReferences>
    <externalReference r:id="rId25"/>
    <externalReference r:id="rId26"/>
    <externalReference r:id="rId27"/>
  </externalReferences>
  <definedNames>
    <definedName name="_xlnm._FilterDatabase" localSheetId="0" hidden="1">main1!#REF!</definedName>
    <definedName name="_xlnm.Print_Area" localSheetId="5">BASS!$A$1:$I$52</definedName>
    <definedName name="_xlnm.Print_Area" localSheetId="3">BCC!$A$1:$H$156</definedName>
    <definedName name="_xlnm.Print_Area" localSheetId="8">BL!$A$1:$H$134</definedName>
    <definedName name="_xlnm.Print_Area" localSheetId="2">BPN!$A$1:$M$141</definedName>
    <definedName name="_xlnm.Print_Area" localSheetId="4">BS!$A$1:$H$158</definedName>
    <definedName name="_xlnm.Print_Area" localSheetId="10">central!$A$1:$H$32</definedName>
    <definedName name="_xlnm.Print_Area" localSheetId="6">FAOAM!$A$1:$I$29</definedName>
    <definedName name="_xlnm.Print_Area" localSheetId="7">functii!$A$1:$F$77</definedName>
    <definedName name="_xlnm.Print_Area" localSheetId="0">main1!$A$2:$AX$197</definedName>
    <definedName name="_xlnm.Print_Area" localSheetId="9">public!$A$1:$E$34</definedName>
    <definedName name="_xlnm.Print_Area" localSheetId="11">stat!$A$1:$H$35</definedName>
    <definedName name="_xlnm.Print_Titles" localSheetId="5">BASS!$6:$9</definedName>
    <definedName name="_xlnm.Print_Titles" localSheetId="3">BCC!$6:$9</definedName>
    <definedName name="_xlnm.Print_Titles" localSheetId="8">BL!$5:$8</definedName>
    <definedName name="_xlnm.Print_Titles" localSheetId="2">BPN!$5:$8</definedName>
    <definedName name="_xlnm.Print_Titles" localSheetId="4">BS!$6:$9</definedName>
    <definedName name="_xlnm.Print_Titles" localSheetId="6">FAOAM!$6:$9</definedName>
    <definedName name="_xlnm.Print_Titles" localSheetId="0">main1!$A:$K</definedName>
  </definedNames>
  <calcPr calcId="124519" fullCalcOnLoad="1"/>
</workbook>
</file>

<file path=xl/calcChain.xml><?xml version="1.0" encoding="utf-8"?>
<calcChain xmlns="http://schemas.openxmlformats.org/spreadsheetml/2006/main">
  <c r="L141" i="2"/>
  <c r="K141"/>
  <c r="J141"/>
  <c r="I141"/>
  <c r="H141"/>
  <c r="F141"/>
  <c r="E141"/>
  <c r="D141"/>
  <c r="L140"/>
  <c r="K140"/>
  <c r="J140"/>
  <c r="I140"/>
  <c r="H140"/>
  <c r="G140"/>
  <c r="F140"/>
  <c r="E140"/>
  <c r="D140"/>
  <c r="L139"/>
  <c r="K139"/>
  <c r="J139"/>
  <c r="I139"/>
  <c r="H139"/>
  <c r="G139"/>
  <c r="F139"/>
  <c r="E139"/>
  <c r="D139"/>
  <c r="L138"/>
  <c r="K138"/>
  <c r="J138"/>
  <c r="I138"/>
  <c r="H138"/>
  <c r="G138"/>
  <c r="F138"/>
  <c r="E138"/>
  <c r="D138"/>
  <c r="I137"/>
  <c r="H137"/>
  <c r="G137"/>
  <c r="F137"/>
  <c r="E137"/>
  <c r="D137"/>
  <c r="L136"/>
  <c r="K136"/>
  <c r="J136"/>
  <c r="I136"/>
  <c r="H136"/>
  <c r="G136"/>
  <c r="F136"/>
  <c r="E136"/>
  <c r="D136"/>
  <c r="L135"/>
  <c r="K135"/>
  <c r="J135"/>
  <c r="I135"/>
  <c r="H135"/>
  <c r="G135"/>
  <c r="F135"/>
  <c r="E135"/>
  <c r="D135"/>
  <c r="L134"/>
  <c r="K134"/>
  <c r="J134"/>
  <c r="I134"/>
  <c r="H134"/>
  <c r="G134"/>
  <c r="F134"/>
  <c r="E134"/>
  <c r="D134"/>
  <c r="L133"/>
  <c r="K133"/>
  <c r="J133"/>
  <c r="I133"/>
  <c r="H133"/>
  <c r="G133"/>
  <c r="F133"/>
  <c r="E133"/>
  <c r="D133"/>
  <c r="L132"/>
  <c r="K132"/>
  <c r="J132"/>
  <c r="I132"/>
  <c r="H132"/>
  <c r="G132"/>
  <c r="F132"/>
  <c r="E132"/>
  <c r="D132"/>
  <c r="L131"/>
  <c r="K131"/>
  <c r="J131"/>
  <c r="I131"/>
  <c r="H131"/>
  <c r="G131"/>
  <c r="F131"/>
  <c r="E131"/>
  <c r="D131"/>
  <c r="L130"/>
  <c r="K130"/>
  <c r="J130"/>
  <c r="I130"/>
  <c r="H130"/>
  <c r="G130"/>
  <c r="F130"/>
  <c r="E130"/>
  <c r="D130"/>
  <c r="L129"/>
  <c r="K129"/>
  <c r="J129"/>
  <c r="I129"/>
  <c r="H129"/>
  <c r="G129"/>
  <c r="F129"/>
  <c r="E129"/>
  <c r="D129"/>
  <c r="L128"/>
  <c r="K128"/>
  <c r="J128"/>
  <c r="I128"/>
  <c r="H128"/>
  <c r="G128"/>
  <c r="F128"/>
  <c r="E128"/>
  <c r="D128"/>
  <c r="L127"/>
  <c r="K127"/>
  <c r="J127"/>
  <c r="I127"/>
  <c r="H127"/>
  <c r="G127"/>
  <c r="F127"/>
  <c r="E127"/>
  <c r="D127"/>
  <c r="L126"/>
  <c r="K126"/>
  <c r="J126"/>
  <c r="I126"/>
  <c r="H126"/>
  <c r="G126"/>
  <c r="F126"/>
  <c r="E126"/>
  <c r="D126"/>
  <c r="L125"/>
  <c r="K125"/>
  <c r="J125"/>
  <c r="I125"/>
  <c r="H125"/>
  <c r="G125"/>
  <c r="F125"/>
  <c r="E125"/>
  <c r="D125"/>
  <c r="L124"/>
  <c r="K124"/>
  <c r="J124"/>
  <c r="I124"/>
  <c r="H124"/>
  <c r="G124"/>
  <c r="F124"/>
  <c r="E124"/>
  <c r="D124"/>
  <c r="L123"/>
  <c r="K123"/>
  <c r="J123"/>
  <c r="I123"/>
  <c r="H123"/>
  <c r="G123"/>
  <c r="F123"/>
  <c r="E123"/>
  <c r="D123"/>
  <c r="L122"/>
  <c r="K122"/>
  <c r="J122"/>
  <c r="I122"/>
  <c r="H122"/>
  <c r="G122"/>
  <c r="F122"/>
  <c r="E122"/>
  <c r="D122"/>
  <c r="L121"/>
  <c r="K121"/>
  <c r="J121"/>
  <c r="I121"/>
  <c r="H121"/>
  <c r="G121"/>
  <c r="F121"/>
  <c r="E121"/>
  <c r="D121"/>
  <c r="L120"/>
  <c r="K120"/>
  <c r="J120"/>
  <c r="I120"/>
  <c r="H120"/>
  <c r="G120"/>
  <c r="F120"/>
  <c r="E120"/>
  <c r="D120"/>
  <c r="L119"/>
  <c r="K119"/>
  <c r="J119"/>
  <c r="I119"/>
  <c r="H119"/>
  <c r="G119"/>
  <c r="F119"/>
  <c r="E119"/>
  <c r="D119"/>
  <c r="L118"/>
  <c r="K118"/>
  <c r="J118"/>
  <c r="I118"/>
  <c r="H118"/>
  <c r="G118"/>
  <c r="F118"/>
  <c r="E118"/>
  <c r="D118"/>
  <c r="L117"/>
  <c r="K117"/>
  <c r="J117"/>
  <c r="I117"/>
  <c r="H117"/>
  <c r="G117"/>
  <c r="F117"/>
  <c r="E117"/>
  <c r="D117"/>
  <c r="L116"/>
  <c r="K116"/>
  <c r="J116"/>
  <c r="I116"/>
  <c r="H116"/>
  <c r="G116"/>
  <c r="F116"/>
  <c r="E116"/>
  <c r="D116"/>
  <c r="L115"/>
  <c r="K115"/>
  <c r="J115"/>
  <c r="I115"/>
  <c r="H115"/>
  <c r="G115"/>
  <c r="F115"/>
  <c r="E115"/>
  <c r="D115"/>
  <c r="L114"/>
  <c r="K114"/>
  <c r="J114"/>
  <c r="I114"/>
  <c r="H114"/>
  <c r="G114"/>
  <c r="F114"/>
  <c r="E114"/>
  <c r="D114"/>
  <c r="L113"/>
  <c r="K113"/>
  <c r="J113"/>
  <c r="I113"/>
  <c r="H113"/>
  <c r="G113"/>
  <c r="F113"/>
  <c r="E113"/>
  <c r="D113"/>
  <c r="L112"/>
  <c r="K112"/>
  <c r="J112"/>
  <c r="I112"/>
  <c r="H112"/>
  <c r="G112"/>
  <c r="F112"/>
  <c r="E112"/>
  <c r="D112"/>
  <c r="L111"/>
  <c r="K111"/>
  <c r="J111"/>
  <c r="I111"/>
  <c r="H111"/>
  <c r="G111"/>
  <c r="F111"/>
  <c r="E111"/>
  <c r="D111"/>
  <c r="L110"/>
  <c r="K110"/>
  <c r="J110"/>
  <c r="I110"/>
  <c r="H110"/>
  <c r="G110"/>
  <c r="F110"/>
  <c r="E110"/>
  <c r="D110"/>
  <c r="L109"/>
  <c r="K109"/>
  <c r="J109"/>
  <c r="I109"/>
  <c r="H109"/>
  <c r="G109"/>
  <c r="F109"/>
  <c r="E109"/>
  <c r="D109"/>
  <c r="L108"/>
  <c r="K108"/>
  <c r="J108"/>
  <c r="I108"/>
  <c r="H108"/>
  <c r="G108"/>
  <c r="F108"/>
  <c r="E108"/>
  <c r="D108"/>
  <c r="L107"/>
  <c r="K107"/>
  <c r="J107"/>
  <c r="I107"/>
  <c r="H107"/>
  <c r="G107"/>
  <c r="F107"/>
  <c r="E107"/>
  <c r="D107"/>
  <c r="L106"/>
  <c r="K106"/>
  <c r="J106"/>
  <c r="I106"/>
  <c r="H106"/>
  <c r="G106"/>
  <c r="F106"/>
  <c r="E106"/>
  <c r="D106"/>
  <c r="L105"/>
  <c r="K105"/>
  <c r="J105"/>
  <c r="I105"/>
  <c r="H105"/>
  <c r="G105"/>
  <c r="F105"/>
  <c r="E105"/>
  <c r="D105"/>
  <c r="L104"/>
  <c r="K104"/>
  <c r="J104"/>
  <c r="I104"/>
  <c r="H104"/>
  <c r="G104"/>
  <c r="F104"/>
  <c r="E104"/>
  <c r="D104"/>
  <c r="L103"/>
  <c r="K103"/>
  <c r="J103"/>
  <c r="I103"/>
  <c r="H103"/>
  <c r="G103"/>
  <c r="F103"/>
  <c r="E103"/>
  <c r="D103"/>
  <c r="L102"/>
  <c r="K102"/>
  <c r="J102"/>
  <c r="I102"/>
  <c r="H102"/>
  <c r="G102"/>
  <c r="F102"/>
  <c r="E102"/>
  <c r="D102"/>
  <c r="L101"/>
  <c r="K101"/>
  <c r="J101"/>
  <c r="I101"/>
  <c r="H101"/>
  <c r="G101"/>
  <c r="F101"/>
  <c r="E101"/>
  <c r="D101"/>
  <c r="L100"/>
  <c r="K100"/>
  <c r="J100"/>
  <c r="I100"/>
  <c r="H100"/>
  <c r="G100"/>
  <c r="F100"/>
  <c r="E100"/>
  <c r="D100"/>
  <c r="L99"/>
  <c r="K99"/>
  <c r="J99"/>
  <c r="I99"/>
  <c r="H99"/>
  <c r="G99"/>
  <c r="F99"/>
  <c r="E99"/>
  <c r="D99"/>
  <c r="L98"/>
  <c r="K98"/>
  <c r="J98"/>
  <c r="I98"/>
  <c r="H98"/>
  <c r="G98"/>
  <c r="F98"/>
  <c r="E98"/>
  <c r="D98"/>
  <c r="L97"/>
  <c r="K97"/>
  <c r="J97"/>
  <c r="I97"/>
  <c r="H97"/>
  <c r="G97"/>
  <c r="F97"/>
  <c r="E97"/>
  <c r="D97"/>
  <c r="L96"/>
  <c r="K96"/>
  <c r="J96"/>
  <c r="I96"/>
  <c r="H96"/>
  <c r="G96"/>
  <c r="F96"/>
  <c r="E96"/>
  <c r="D96"/>
  <c r="L95"/>
  <c r="K95"/>
  <c r="J95"/>
  <c r="I95"/>
  <c r="H95"/>
  <c r="G95"/>
  <c r="F95"/>
  <c r="E95"/>
  <c r="D95"/>
  <c r="L94"/>
  <c r="K94"/>
  <c r="J94"/>
  <c r="I94"/>
  <c r="H94"/>
  <c r="G94"/>
  <c r="F94"/>
  <c r="E94"/>
  <c r="D94"/>
  <c r="L93"/>
  <c r="K93"/>
  <c r="J93"/>
  <c r="I93"/>
  <c r="H93"/>
  <c r="G93"/>
  <c r="F93"/>
  <c r="E93"/>
  <c r="D93"/>
  <c r="L92"/>
  <c r="K92"/>
  <c r="J92"/>
  <c r="I92"/>
  <c r="H92"/>
  <c r="G92"/>
  <c r="F92"/>
  <c r="E92"/>
  <c r="D92"/>
  <c r="L91"/>
  <c r="K91"/>
  <c r="J91"/>
  <c r="I91"/>
  <c r="H91"/>
  <c r="G91"/>
  <c r="F91"/>
  <c r="E91"/>
  <c r="D91"/>
  <c r="L90"/>
  <c r="K90"/>
  <c r="J90"/>
  <c r="I90"/>
  <c r="H90"/>
  <c r="G90"/>
  <c r="F90"/>
  <c r="E90"/>
  <c r="D90"/>
  <c r="L89"/>
  <c r="K89"/>
  <c r="J89"/>
  <c r="I89"/>
  <c r="H89"/>
  <c r="G89"/>
  <c r="F89"/>
  <c r="E89"/>
  <c r="D89"/>
  <c r="L88"/>
  <c r="K88"/>
  <c r="J88"/>
  <c r="I88"/>
  <c r="H88"/>
  <c r="G88"/>
  <c r="F88"/>
  <c r="E88"/>
  <c r="D88"/>
  <c r="L87"/>
  <c r="K87"/>
  <c r="J87"/>
  <c r="I87"/>
  <c r="H87"/>
  <c r="G87"/>
  <c r="F87"/>
  <c r="E87"/>
  <c r="D87"/>
  <c r="L86"/>
  <c r="K86"/>
  <c r="J86"/>
  <c r="I86"/>
  <c r="H86"/>
  <c r="G86"/>
  <c r="F86"/>
  <c r="E86"/>
  <c r="D86"/>
  <c r="L85"/>
  <c r="K85"/>
  <c r="J85"/>
  <c r="I85"/>
  <c r="H85"/>
  <c r="G85"/>
  <c r="F85"/>
  <c r="E85"/>
  <c r="D85"/>
  <c r="L84"/>
  <c r="K84"/>
  <c r="J84"/>
  <c r="I84"/>
  <c r="H84"/>
  <c r="G84"/>
  <c r="F84"/>
  <c r="E84"/>
  <c r="D84"/>
  <c r="L83"/>
  <c r="K83"/>
  <c r="J83"/>
  <c r="I83"/>
  <c r="H83"/>
  <c r="G83"/>
  <c r="F83"/>
  <c r="E83"/>
  <c r="D83"/>
  <c r="L82"/>
  <c r="K82"/>
  <c r="J82"/>
  <c r="I82"/>
  <c r="H82"/>
  <c r="G82"/>
  <c r="F82"/>
  <c r="E82"/>
  <c r="D82"/>
  <c r="L81"/>
  <c r="K81"/>
  <c r="J81"/>
  <c r="I81"/>
  <c r="H81"/>
  <c r="G81"/>
  <c r="F81"/>
  <c r="E81"/>
  <c r="D81"/>
  <c r="L80"/>
  <c r="K80"/>
  <c r="J80"/>
  <c r="I80"/>
  <c r="H80"/>
  <c r="G80"/>
  <c r="F80"/>
  <c r="E80"/>
  <c r="D80"/>
  <c r="L79"/>
  <c r="K79"/>
  <c r="J79"/>
  <c r="I79"/>
  <c r="H79"/>
  <c r="G79"/>
  <c r="F79"/>
  <c r="E79"/>
  <c r="D79"/>
  <c r="L78"/>
  <c r="K78"/>
  <c r="J78"/>
  <c r="I78"/>
  <c r="H78"/>
  <c r="G78"/>
  <c r="F78"/>
  <c r="E78"/>
  <c r="D78"/>
  <c r="L77"/>
  <c r="K77"/>
  <c r="J77"/>
  <c r="I77"/>
  <c r="H77"/>
  <c r="G77"/>
  <c r="F77"/>
  <c r="E77"/>
  <c r="D77"/>
  <c r="L76"/>
  <c r="K76"/>
  <c r="J76"/>
  <c r="I76"/>
  <c r="H76"/>
  <c r="G76"/>
  <c r="F76"/>
  <c r="E76"/>
  <c r="D76"/>
  <c r="L75"/>
  <c r="K75"/>
  <c r="J75"/>
  <c r="I75"/>
  <c r="H75"/>
  <c r="G75"/>
  <c r="F75"/>
  <c r="E75"/>
  <c r="D75"/>
  <c r="L74"/>
  <c r="K74"/>
  <c r="J74"/>
  <c r="I74"/>
  <c r="H74"/>
  <c r="G74"/>
  <c r="F74"/>
  <c r="E74"/>
  <c r="D74"/>
  <c r="L73"/>
  <c r="K73"/>
  <c r="J73"/>
  <c r="I73"/>
  <c r="H73"/>
  <c r="G73"/>
  <c r="F73"/>
  <c r="E73"/>
  <c r="D73"/>
  <c r="L72"/>
  <c r="K72"/>
  <c r="J72"/>
  <c r="I72"/>
  <c r="H72"/>
  <c r="G72"/>
  <c r="F72"/>
  <c r="E72"/>
  <c r="D72"/>
  <c r="L71"/>
  <c r="K71"/>
  <c r="J71"/>
  <c r="I71"/>
  <c r="H71"/>
  <c r="G71"/>
  <c r="F71"/>
  <c r="E71"/>
  <c r="D71"/>
  <c r="L70"/>
  <c r="K70"/>
  <c r="J70"/>
  <c r="I70"/>
  <c r="H70"/>
  <c r="G70"/>
  <c r="F70"/>
  <c r="E70"/>
  <c r="D70"/>
  <c r="L69"/>
  <c r="K69"/>
  <c r="J69"/>
  <c r="I69"/>
  <c r="H69"/>
  <c r="G69"/>
  <c r="F69"/>
  <c r="E69"/>
  <c r="D69"/>
  <c r="L68"/>
  <c r="K68"/>
  <c r="J68"/>
  <c r="I68"/>
  <c r="H68"/>
  <c r="G68"/>
  <c r="F68"/>
  <c r="E68"/>
  <c r="D68"/>
  <c r="L67"/>
  <c r="K67"/>
  <c r="J67"/>
  <c r="I67"/>
  <c r="H67"/>
  <c r="G67"/>
  <c r="F67"/>
  <c r="E67"/>
  <c r="D67"/>
  <c r="L66"/>
  <c r="K66"/>
  <c r="J66"/>
  <c r="I66"/>
  <c r="H66"/>
  <c r="G66"/>
  <c r="F66"/>
  <c r="E66"/>
  <c r="D66"/>
  <c r="L65"/>
  <c r="K65"/>
  <c r="J65"/>
  <c r="I65"/>
  <c r="H65"/>
  <c r="G65"/>
  <c r="F65"/>
  <c r="E65"/>
  <c r="D65"/>
  <c r="L64"/>
  <c r="K64"/>
  <c r="J64"/>
  <c r="I64"/>
  <c r="H64"/>
  <c r="G64"/>
  <c r="F64"/>
  <c r="E64"/>
  <c r="D64"/>
  <c r="L63"/>
  <c r="K63"/>
  <c r="J63"/>
  <c r="I63"/>
  <c r="H63"/>
  <c r="G63"/>
  <c r="F63"/>
  <c r="E63"/>
  <c r="D63"/>
  <c r="L61"/>
  <c r="K61"/>
  <c r="J61"/>
  <c r="I61"/>
  <c r="H61"/>
  <c r="G61"/>
  <c r="F61"/>
  <c r="E61"/>
  <c r="D61"/>
  <c r="L60"/>
  <c r="K60"/>
  <c r="J60"/>
  <c r="I60"/>
  <c r="H60"/>
  <c r="G60"/>
  <c r="F60"/>
  <c r="E60"/>
  <c r="D60"/>
  <c r="L59"/>
  <c r="K59"/>
  <c r="J59"/>
  <c r="I59"/>
  <c r="H59"/>
  <c r="G59"/>
  <c r="F59"/>
  <c r="E59"/>
  <c r="D59"/>
  <c r="L58"/>
  <c r="K58"/>
  <c r="J58"/>
  <c r="I58"/>
  <c r="H58"/>
  <c r="G58"/>
  <c r="F58"/>
  <c r="E58"/>
  <c r="D58"/>
  <c r="I57"/>
  <c r="H57"/>
  <c r="G57"/>
  <c r="F57"/>
  <c r="E57"/>
  <c r="D57"/>
  <c r="I56"/>
  <c r="H56"/>
  <c r="G56"/>
  <c r="F56"/>
  <c r="E56"/>
  <c r="D56"/>
  <c r="L55"/>
  <c r="K55"/>
  <c r="J55"/>
  <c r="I55"/>
  <c r="H55"/>
  <c r="G55"/>
  <c r="F55"/>
  <c r="E55"/>
  <c r="D55"/>
  <c r="G54"/>
  <c r="F54"/>
  <c r="E54"/>
  <c r="I53"/>
  <c r="H53"/>
  <c r="G53"/>
  <c r="F53"/>
  <c r="E53"/>
  <c r="D53"/>
  <c r="I52"/>
  <c r="H52"/>
  <c r="G52"/>
  <c r="F52"/>
  <c r="E52"/>
  <c r="D52"/>
  <c r="L51"/>
  <c r="K51"/>
  <c r="J51"/>
  <c r="I51"/>
  <c r="H51"/>
  <c r="G51"/>
  <c r="F51"/>
  <c r="E51"/>
  <c r="D51"/>
  <c r="L50"/>
  <c r="K50"/>
  <c r="J50"/>
  <c r="I50"/>
  <c r="H50"/>
  <c r="G50"/>
  <c r="F50"/>
  <c r="E50"/>
  <c r="D50"/>
  <c r="L49"/>
  <c r="K49"/>
  <c r="J49"/>
  <c r="I49"/>
  <c r="H49"/>
  <c r="G49"/>
  <c r="F49"/>
  <c r="E49"/>
  <c r="D49"/>
  <c r="L48"/>
  <c r="K48"/>
  <c r="J48"/>
  <c r="I48"/>
  <c r="H48"/>
  <c r="G48"/>
  <c r="F48"/>
  <c r="E48"/>
  <c r="D48"/>
  <c r="L47"/>
  <c r="K47"/>
  <c r="J47"/>
  <c r="I47"/>
  <c r="H47"/>
  <c r="G47"/>
  <c r="F47"/>
  <c r="E47"/>
  <c r="D47"/>
  <c r="L46"/>
  <c r="K46"/>
  <c r="J46"/>
  <c r="I46"/>
  <c r="H46"/>
  <c r="G46"/>
  <c r="F46"/>
  <c r="E46"/>
  <c r="D46"/>
  <c r="L45"/>
  <c r="K45"/>
  <c r="J45"/>
  <c r="I45"/>
  <c r="H45"/>
  <c r="G45"/>
  <c r="F45"/>
  <c r="E45"/>
  <c r="D45"/>
  <c r="L44"/>
  <c r="K44"/>
  <c r="J44"/>
  <c r="I44"/>
  <c r="H44"/>
  <c r="G44"/>
  <c r="F44"/>
  <c r="E44"/>
  <c r="D44"/>
  <c r="I43"/>
  <c r="H43"/>
  <c r="G43"/>
  <c r="F43"/>
  <c r="E43"/>
  <c r="D43"/>
  <c r="I42"/>
  <c r="H42"/>
  <c r="G42"/>
  <c r="F42"/>
  <c r="E42"/>
  <c r="D42"/>
  <c r="I41"/>
  <c r="H41"/>
  <c r="G41"/>
  <c r="F41"/>
  <c r="E41"/>
  <c r="D41"/>
  <c r="I40"/>
  <c r="H40"/>
  <c r="G40"/>
  <c r="F40"/>
  <c r="E40"/>
  <c r="D40"/>
  <c r="I39"/>
  <c r="H39"/>
  <c r="G39"/>
  <c r="F39"/>
  <c r="E39"/>
  <c r="D39"/>
  <c r="I38"/>
  <c r="H38"/>
  <c r="G38"/>
  <c r="F38"/>
  <c r="E38"/>
  <c r="D38"/>
  <c r="I37"/>
  <c r="H37"/>
  <c r="G37"/>
  <c r="F37"/>
  <c r="E37"/>
  <c r="D37"/>
  <c r="I36"/>
  <c r="H36"/>
  <c r="G36"/>
  <c r="F36"/>
  <c r="E36"/>
  <c r="D36"/>
  <c r="I35"/>
  <c r="H35"/>
  <c r="G35"/>
  <c r="F35"/>
  <c r="E35"/>
  <c r="D35"/>
  <c r="I34"/>
  <c r="H34"/>
  <c r="G34"/>
  <c r="F34"/>
  <c r="E34"/>
  <c r="D34"/>
  <c r="I33"/>
  <c r="H33"/>
  <c r="G33"/>
  <c r="F33"/>
  <c r="E33"/>
  <c r="D33"/>
  <c r="I32"/>
  <c r="H32"/>
  <c r="G32"/>
  <c r="F32"/>
  <c r="E32"/>
  <c r="D32"/>
  <c r="I31"/>
  <c r="H31"/>
  <c r="G31"/>
  <c r="F31"/>
  <c r="E31"/>
  <c r="D31"/>
  <c r="I30"/>
  <c r="H30"/>
  <c r="G30"/>
  <c r="F30"/>
  <c r="E30"/>
  <c r="D30"/>
  <c r="I29"/>
  <c r="H29"/>
  <c r="G29"/>
  <c r="F29"/>
  <c r="E29"/>
  <c r="D29"/>
  <c r="I28"/>
  <c r="H28"/>
  <c r="G28"/>
  <c r="F28"/>
  <c r="E28"/>
  <c r="D28"/>
  <c r="L27"/>
  <c r="K27"/>
  <c r="J27"/>
  <c r="I27"/>
  <c r="H27"/>
  <c r="G27"/>
  <c r="F27"/>
  <c r="E27"/>
  <c r="D27"/>
  <c r="L26"/>
  <c r="K26"/>
  <c r="J26"/>
  <c r="I26"/>
  <c r="H26"/>
  <c r="G26"/>
  <c r="F26"/>
  <c r="E26"/>
  <c r="D26"/>
  <c r="L25"/>
  <c r="K25"/>
  <c r="J25"/>
  <c r="I25"/>
  <c r="H25"/>
  <c r="G25"/>
  <c r="F25"/>
  <c r="E25"/>
  <c r="D25"/>
  <c r="L24"/>
  <c r="K24"/>
  <c r="J24"/>
  <c r="I24"/>
  <c r="H24"/>
  <c r="G24"/>
  <c r="F24"/>
  <c r="E24"/>
  <c r="D24"/>
  <c r="L23"/>
  <c r="K23"/>
  <c r="J23"/>
  <c r="I23"/>
  <c r="H23"/>
  <c r="G23"/>
  <c r="F23"/>
  <c r="E23"/>
  <c r="D23"/>
  <c r="L22"/>
  <c r="K22"/>
  <c r="J22"/>
  <c r="I22"/>
  <c r="H22"/>
  <c r="G22"/>
  <c r="F22"/>
  <c r="E22"/>
  <c r="D22"/>
  <c r="L21"/>
  <c r="K21"/>
  <c r="J21"/>
  <c r="I21"/>
  <c r="H21"/>
  <c r="G21"/>
  <c r="F21"/>
  <c r="E21"/>
  <c r="D21"/>
  <c r="L20"/>
  <c r="K20"/>
  <c r="J20"/>
  <c r="I20"/>
  <c r="H20"/>
  <c r="G20"/>
  <c r="F20"/>
  <c r="E20"/>
  <c r="D20"/>
  <c r="L19"/>
  <c r="K19"/>
  <c r="J19"/>
  <c r="I19"/>
  <c r="H19"/>
  <c r="G19"/>
  <c r="F19"/>
  <c r="E19"/>
  <c r="D19"/>
  <c r="G18"/>
  <c r="F18"/>
  <c r="E18"/>
  <c r="I17"/>
  <c r="H17"/>
  <c r="G17"/>
  <c r="F17"/>
  <c r="E17"/>
  <c r="D17"/>
  <c r="L16"/>
  <c r="K16"/>
  <c r="J16"/>
  <c r="I16"/>
  <c r="H16"/>
  <c r="G16"/>
  <c r="F16"/>
  <c r="E16"/>
  <c r="D16"/>
  <c r="L15"/>
  <c r="K15"/>
  <c r="J15"/>
  <c r="I15"/>
  <c r="H15"/>
  <c r="G15"/>
  <c r="F15"/>
  <c r="E15"/>
  <c r="D15"/>
  <c r="L14"/>
  <c r="K14"/>
  <c r="J14"/>
  <c r="I14"/>
  <c r="H14"/>
  <c r="G14"/>
  <c r="F14"/>
  <c r="E14"/>
  <c r="D14"/>
  <c r="L13"/>
  <c r="K13"/>
  <c r="J13"/>
  <c r="I13"/>
  <c r="H13"/>
  <c r="G13"/>
  <c r="F13"/>
  <c r="E13"/>
  <c r="D13"/>
  <c r="L12"/>
  <c r="K12"/>
  <c r="J12"/>
  <c r="I12"/>
  <c r="H12"/>
  <c r="G12"/>
  <c r="F12"/>
  <c r="E12"/>
  <c r="D12"/>
  <c r="L11"/>
  <c r="K11"/>
  <c r="J11"/>
  <c r="I11"/>
  <c r="H11"/>
  <c r="G11"/>
  <c r="F11"/>
  <c r="E11"/>
  <c r="D11"/>
  <c r="L10"/>
  <c r="K10"/>
  <c r="J10"/>
  <c r="I10"/>
  <c r="H10"/>
  <c r="G10"/>
  <c r="F10"/>
  <c r="E10"/>
  <c r="D10"/>
  <c r="L9"/>
  <c r="K9"/>
  <c r="J9"/>
  <c r="I9"/>
  <c r="H9"/>
  <c r="G9"/>
  <c r="F9"/>
  <c r="E9"/>
  <c r="D9"/>
  <c r="A4"/>
  <c r="K156" i="7"/>
  <c r="J156"/>
  <c r="I156"/>
  <c r="H156"/>
  <c r="G156"/>
  <c r="F156"/>
  <c r="E156"/>
  <c r="D156"/>
  <c r="C156"/>
  <c r="K155"/>
  <c r="J155"/>
  <c r="I155"/>
  <c r="H155"/>
  <c r="G155"/>
  <c r="F155"/>
  <c r="E155"/>
  <c r="D155"/>
  <c r="C155"/>
  <c r="K154"/>
  <c r="J154"/>
  <c r="I154"/>
  <c r="H154"/>
  <c r="G154"/>
  <c r="F154"/>
  <c r="E154"/>
  <c r="D154"/>
  <c r="C154"/>
  <c r="K153"/>
  <c r="J153"/>
  <c r="I153"/>
  <c r="H153"/>
  <c r="G153"/>
  <c r="F153"/>
  <c r="E153"/>
  <c r="D153"/>
  <c r="C153"/>
  <c r="H152"/>
  <c r="G152"/>
  <c r="F152"/>
  <c r="E152"/>
  <c r="D152"/>
  <c r="C152"/>
  <c r="K151"/>
  <c r="J151"/>
  <c r="I151"/>
  <c r="H151"/>
  <c r="G151"/>
  <c r="F151"/>
  <c r="E151"/>
  <c r="D151"/>
  <c r="C151"/>
  <c r="K150"/>
  <c r="J150"/>
  <c r="I150"/>
  <c r="H150"/>
  <c r="G150"/>
  <c r="F150"/>
  <c r="E150"/>
  <c r="D150"/>
  <c r="C150"/>
  <c r="K149"/>
  <c r="J149"/>
  <c r="I149"/>
  <c r="H149"/>
  <c r="G149"/>
  <c r="F149"/>
  <c r="E149"/>
  <c r="D149"/>
  <c r="C149"/>
  <c r="K148"/>
  <c r="J148"/>
  <c r="I148"/>
  <c r="H148"/>
  <c r="G148"/>
  <c r="F148"/>
  <c r="E148"/>
  <c r="D148"/>
  <c r="C148"/>
  <c r="K147"/>
  <c r="J147"/>
  <c r="I147"/>
  <c r="H147"/>
  <c r="G147"/>
  <c r="F147"/>
  <c r="E147"/>
  <c r="D147"/>
  <c r="C147"/>
  <c r="K146"/>
  <c r="J146"/>
  <c r="I146"/>
  <c r="H146"/>
  <c r="G146"/>
  <c r="F146"/>
  <c r="E146"/>
  <c r="D146"/>
  <c r="C146"/>
  <c r="K145"/>
  <c r="J145"/>
  <c r="I145"/>
  <c r="H145"/>
  <c r="G145"/>
  <c r="F145"/>
  <c r="E145"/>
  <c r="D145"/>
  <c r="C145"/>
  <c r="K144"/>
  <c r="J144"/>
  <c r="I144"/>
  <c r="H144"/>
  <c r="G144"/>
  <c r="F144"/>
  <c r="E144"/>
  <c r="D144"/>
  <c r="C144"/>
  <c r="K143"/>
  <c r="J143"/>
  <c r="I143"/>
  <c r="H143"/>
  <c r="G143"/>
  <c r="F143"/>
  <c r="E143"/>
  <c r="D143"/>
  <c r="C143"/>
  <c r="K142"/>
  <c r="J142"/>
  <c r="I142"/>
  <c r="H142"/>
  <c r="G142"/>
  <c r="F142"/>
  <c r="E142"/>
  <c r="D142"/>
  <c r="C142"/>
  <c r="K141"/>
  <c r="J141"/>
  <c r="I141"/>
  <c r="H141"/>
  <c r="G141"/>
  <c r="F141"/>
  <c r="E141"/>
  <c r="D141"/>
  <c r="C141"/>
  <c r="K140"/>
  <c r="J140"/>
  <c r="I140"/>
  <c r="H140"/>
  <c r="G140"/>
  <c r="F140"/>
  <c r="E140"/>
  <c r="D140"/>
  <c r="C140"/>
  <c r="K139"/>
  <c r="J139"/>
  <c r="I139"/>
  <c r="H139"/>
  <c r="G139"/>
  <c r="F139"/>
  <c r="E139"/>
  <c r="D139"/>
  <c r="C139"/>
  <c r="K138"/>
  <c r="J138"/>
  <c r="I138"/>
  <c r="H138"/>
  <c r="G138"/>
  <c r="F138"/>
  <c r="E138"/>
  <c r="D138"/>
  <c r="C138"/>
  <c r="K137"/>
  <c r="J137"/>
  <c r="I137"/>
  <c r="H137"/>
  <c r="G137"/>
  <c r="F137"/>
  <c r="E137"/>
  <c r="D137"/>
  <c r="C137"/>
  <c r="K136"/>
  <c r="J136"/>
  <c r="I136"/>
  <c r="H136"/>
  <c r="G136"/>
  <c r="F136"/>
  <c r="E136"/>
  <c r="D136"/>
  <c r="C136"/>
  <c r="K135"/>
  <c r="J135"/>
  <c r="I135"/>
  <c r="H135"/>
  <c r="G135"/>
  <c r="F135"/>
  <c r="E135"/>
  <c r="D135"/>
  <c r="C135"/>
  <c r="K134"/>
  <c r="J134"/>
  <c r="I134"/>
  <c r="H134"/>
  <c r="G134"/>
  <c r="F134"/>
  <c r="E134"/>
  <c r="D134"/>
  <c r="C134"/>
  <c r="K133"/>
  <c r="J133"/>
  <c r="I133"/>
  <c r="H133"/>
  <c r="G133"/>
  <c r="F133"/>
  <c r="E133"/>
  <c r="D133"/>
  <c r="C133"/>
  <c r="K132"/>
  <c r="J132"/>
  <c r="I132"/>
  <c r="H132"/>
  <c r="G132"/>
  <c r="F132"/>
  <c r="E132"/>
  <c r="D132"/>
  <c r="C132"/>
  <c r="K131"/>
  <c r="J131"/>
  <c r="I131"/>
  <c r="H131"/>
  <c r="G131"/>
  <c r="F131"/>
  <c r="E131"/>
  <c r="D131"/>
  <c r="C131"/>
  <c r="K130"/>
  <c r="J130"/>
  <c r="I130"/>
  <c r="H130"/>
  <c r="G130"/>
  <c r="F130"/>
  <c r="E130"/>
  <c r="D130"/>
  <c r="C130"/>
  <c r="K129"/>
  <c r="J129"/>
  <c r="I129"/>
  <c r="H129"/>
  <c r="G129"/>
  <c r="F129"/>
  <c r="E129"/>
  <c r="D129"/>
  <c r="C129"/>
  <c r="K128"/>
  <c r="J128"/>
  <c r="I128"/>
  <c r="H128"/>
  <c r="G128"/>
  <c r="F128"/>
  <c r="E128"/>
  <c r="D128"/>
  <c r="C128"/>
  <c r="K127"/>
  <c r="J127"/>
  <c r="I127"/>
  <c r="H127"/>
  <c r="G127"/>
  <c r="F127"/>
  <c r="E127"/>
  <c r="D127"/>
  <c r="C127"/>
  <c r="K126"/>
  <c r="J126"/>
  <c r="I126"/>
  <c r="H126"/>
  <c r="G126"/>
  <c r="F126"/>
  <c r="E126"/>
  <c r="D126"/>
  <c r="C126"/>
  <c r="K125"/>
  <c r="J125"/>
  <c r="I125"/>
  <c r="H125"/>
  <c r="G125"/>
  <c r="F125"/>
  <c r="E125"/>
  <c r="D125"/>
  <c r="C125"/>
  <c r="K124"/>
  <c r="J124"/>
  <c r="I124"/>
  <c r="H124"/>
  <c r="G124"/>
  <c r="F124"/>
  <c r="E124"/>
  <c r="D124"/>
  <c r="C124"/>
  <c r="K123"/>
  <c r="J123"/>
  <c r="I123"/>
  <c r="H123"/>
  <c r="G123"/>
  <c r="F123"/>
  <c r="E123"/>
  <c r="D123"/>
  <c r="C123"/>
  <c r="K122"/>
  <c r="J122"/>
  <c r="I122"/>
  <c r="H122"/>
  <c r="G122"/>
  <c r="F122"/>
  <c r="E122"/>
  <c r="D122"/>
  <c r="C122"/>
  <c r="K121"/>
  <c r="J121"/>
  <c r="I121"/>
  <c r="H121"/>
  <c r="G121"/>
  <c r="F121"/>
  <c r="E121"/>
  <c r="D121"/>
  <c r="C121"/>
  <c r="K120"/>
  <c r="J120"/>
  <c r="I120"/>
  <c r="H120"/>
  <c r="G120"/>
  <c r="F120"/>
  <c r="E120"/>
  <c r="D120"/>
  <c r="C120"/>
  <c r="K119"/>
  <c r="J119"/>
  <c r="I119"/>
  <c r="H119"/>
  <c r="G119"/>
  <c r="F119"/>
  <c r="E119"/>
  <c r="D119"/>
  <c r="C119"/>
  <c r="K118"/>
  <c r="J118"/>
  <c r="I118"/>
  <c r="H118"/>
  <c r="G118"/>
  <c r="F118"/>
  <c r="E118"/>
  <c r="D118"/>
  <c r="C118"/>
  <c r="K117"/>
  <c r="J117"/>
  <c r="I117"/>
  <c r="H117"/>
  <c r="G117"/>
  <c r="F117"/>
  <c r="E117"/>
  <c r="D117"/>
  <c r="C117"/>
  <c r="K116"/>
  <c r="J116"/>
  <c r="I116"/>
  <c r="H116"/>
  <c r="G116"/>
  <c r="F116"/>
  <c r="E116"/>
  <c r="D116"/>
  <c r="C116"/>
  <c r="K115"/>
  <c r="J115"/>
  <c r="I115"/>
  <c r="H115"/>
  <c r="G115"/>
  <c r="F115"/>
  <c r="E115"/>
  <c r="D115"/>
  <c r="C115"/>
  <c r="K114"/>
  <c r="J114"/>
  <c r="I114"/>
  <c r="H114"/>
  <c r="G114"/>
  <c r="F114"/>
  <c r="E114"/>
  <c r="D114"/>
  <c r="C114"/>
  <c r="K113"/>
  <c r="J113"/>
  <c r="I113"/>
  <c r="H113"/>
  <c r="G113"/>
  <c r="F113"/>
  <c r="E113"/>
  <c r="D113"/>
  <c r="C113"/>
  <c r="K112"/>
  <c r="J112"/>
  <c r="I112"/>
  <c r="H112"/>
  <c r="G112"/>
  <c r="F112"/>
  <c r="E112"/>
  <c r="D112"/>
  <c r="C112"/>
  <c r="K111"/>
  <c r="J111"/>
  <c r="I111"/>
  <c r="H111"/>
  <c r="G111"/>
  <c r="F111"/>
  <c r="E111"/>
  <c r="D111"/>
  <c r="C111"/>
  <c r="K110"/>
  <c r="J110"/>
  <c r="I110"/>
  <c r="H110"/>
  <c r="G110"/>
  <c r="F110"/>
  <c r="E110"/>
  <c r="D110"/>
  <c r="C110"/>
  <c r="K109"/>
  <c r="J109"/>
  <c r="I109"/>
  <c r="H109"/>
  <c r="G109"/>
  <c r="F109"/>
  <c r="E109"/>
  <c r="D109"/>
  <c r="C109"/>
  <c r="K108"/>
  <c r="J108"/>
  <c r="I108"/>
  <c r="H108"/>
  <c r="G108"/>
  <c r="F108"/>
  <c r="E108"/>
  <c r="D108"/>
  <c r="C108"/>
  <c r="K107"/>
  <c r="J107"/>
  <c r="I107"/>
  <c r="H107"/>
  <c r="G107"/>
  <c r="F107"/>
  <c r="E107"/>
  <c r="D107"/>
  <c r="C107"/>
  <c r="K106"/>
  <c r="J106"/>
  <c r="I106"/>
  <c r="H106"/>
  <c r="G106"/>
  <c r="F106"/>
  <c r="E106"/>
  <c r="D106"/>
  <c r="C106"/>
  <c r="K105"/>
  <c r="J105"/>
  <c r="I105"/>
  <c r="H105"/>
  <c r="G105"/>
  <c r="F105"/>
  <c r="E105"/>
  <c r="D105"/>
  <c r="C105"/>
  <c r="K104"/>
  <c r="J104"/>
  <c r="I104"/>
  <c r="H104"/>
  <c r="G104"/>
  <c r="F104"/>
  <c r="E104"/>
  <c r="D104"/>
  <c r="C104"/>
  <c r="K103"/>
  <c r="J103"/>
  <c r="I103"/>
  <c r="H103"/>
  <c r="G103"/>
  <c r="F103"/>
  <c r="E103"/>
  <c r="D103"/>
  <c r="C103"/>
  <c r="K102"/>
  <c r="J102"/>
  <c r="I102"/>
  <c r="H102"/>
  <c r="G102"/>
  <c r="F102"/>
  <c r="E102"/>
  <c r="D102"/>
  <c r="C102"/>
  <c r="K101"/>
  <c r="J101"/>
  <c r="I101"/>
  <c r="H101"/>
  <c r="G101"/>
  <c r="F101"/>
  <c r="E101"/>
  <c r="D101"/>
  <c r="C101"/>
  <c r="K100"/>
  <c r="J100"/>
  <c r="I100"/>
  <c r="H100"/>
  <c r="G100"/>
  <c r="F100"/>
  <c r="E100"/>
  <c r="D100"/>
  <c r="C100"/>
  <c r="K99"/>
  <c r="J99"/>
  <c r="I99"/>
  <c r="H99"/>
  <c r="G99"/>
  <c r="F99"/>
  <c r="E99"/>
  <c r="D99"/>
  <c r="C99"/>
  <c r="K98"/>
  <c r="J98"/>
  <c r="I98"/>
  <c r="H98"/>
  <c r="G98"/>
  <c r="F98"/>
  <c r="E98"/>
  <c r="D98"/>
  <c r="C98"/>
  <c r="K97"/>
  <c r="J97"/>
  <c r="I97"/>
  <c r="H97"/>
  <c r="G97"/>
  <c r="F97"/>
  <c r="E97"/>
  <c r="D97"/>
  <c r="C97"/>
  <c r="K96"/>
  <c r="J96"/>
  <c r="I96"/>
  <c r="H96"/>
  <c r="G96"/>
  <c r="F96"/>
  <c r="E96"/>
  <c r="D96"/>
  <c r="C96"/>
  <c r="K95"/>
  <c r="J95"/>
  <c r="I95"/>
  <c r="H95"/>
  <c r="G95"/>
  <c r="F95"/>
  <c r="E95"/>
  <c r="D95"/>
  <c r="C95"/>
  <c r="K94"/>
  <c r="J94"/>
  <c r="I94"/>
  <c r="H94"/>
  <c r="G94"/>
  <c r="F94"/>
  <c r="E94"/>
  <c r="D94"/>
  <c r="C94"/>
  <c r="K93"/>
  <c r="J93"/>
  <c r="I93"/>
  <c r="H93"/>
  <c r="G93"/>
  <c r="F93"/>
  <c r="E93"/>
  <c r="D93"/>
  <c r="C93"/>
  <c r="K92"/>
  <c r="J92"/>
  <c r="I92"/>
  <c r="H92"/>
  <c r="G92"/>
  <c r="F92"/>
  <c r="E92"/>
  <c r="D92"/>
  <c r="C92"/>
  <c r="K91"/>
  <c r="J91"/>
  <c r="I91"/>
  <c r="H91"/>
  <c r="G91"/>
  <c r="F91"/>
  <c r="E91"/>
  <c r="D91"/>
  <c r="C91"/>
  <c r="K90"/>
  <c r="J90"/>
  <c r="I90"/>
  <c r="H90"/>
  <c r="G90"/>
  <c r="F90"/>
  <c r="E90"/>
  <c r="D90"/>
  <c r="C90"/>
  <c r="K89"/>
  <c r="J89"/>
  <c r="I89"/>
  <c r="H89"/>
  <c r="G89"/>
  <c r="F89"/>
  <c r="E89"/>
  <c r="D89"/>
  <c r="C89"/>
  <c r="K88"/>
  <c r="J88"/>
  <c r="I88"/>
  <c r="H88"/>
  <c r="G88"/>
  <c r="F88"/>
  <c r="E88"/>
  <c r="D88"/>
  <c r="C88"/>
  <c r="K87"/>
  <c r="J87"/>
  <c r="I87"/>
  <c r="H87"/>
  <c r="G87"/>
  <c r="F87"/>
  <c r="E87"/>
  <c r="D87"/>
  <c r="C87"/>
  <c r="K86"/>
  <c r="J86"/>
  <c r="I86"/>
  <c r="H86"/>
  <c r="G86"/>
  <c r="F86"/>
  <c r="E86"/>
  <c r="D86"/>
  <c r="C86"/>
  <c r="K85"/>
  <c r="J85"/>
  <c r="I85"/>
  <c r="H85"/>
  <c r="G85"/>
  <c r="F85"/>
  <c r="E85"/>
  <c r="D85"/>
  <c r="C85"/>
  <c r="K84"/>
  <c r="J84"/>
  <c r="I84"/>
  <c r="H84"/>
  <c r="G84"/>
  <c r="F84"/>
  <c r="E84"/>
  <c r="D84"/>
  <c r="C84"/>
  <c r="K83"/>
  <c r="J83"/>
  <c r="I83"/>
  <c r="H83"/>
  <c r="G83"/>
  <c r="F83"/>
  <c r="E83"/>
  <c r="D83"/>
  <c r="C83"/>
  <c r="K82"/>
  <c r="J82"/>
  <c r="I82"/>
  <c r="H82"/>
  <c r="G82"/>
  <c r="F82"/>
  <c r="E82"/>
  <c r="D82"/>
  <c r="C82"/>
  <c r="K81"/>
  <c r="J81"/>
  <c r="I81"/>
  <c r="H81"/>
  <c r="G81"/>
  <c r="F81"/>
  <c r="E81"/>
  <c r="D81"/>
  <c r="C81"/>
  <c r="K80"/>
  <c r="J80"/>
  <c r="I80"/>
  <c r="H80"/>
  <c r="G80"/>
  <c r="F80"/>
  <c r="E80"/>
  <c r="D80"/>
  <c r="C80"/>
  <c r="K79"/>
  <c r="J79"/>
  <c r="I79"/>
  <c r="H79"/>
  <c r="G79"/>
  <c r="F79"/>
  <c r="E79"/>
  <c r="D79"/>
  <c r="C79"/>
  <c r="K78"/>
  <c r="J78"/>
  <c r="I78"/>
  <c r="H78"/>
  <c r="G78"/>
  <c r="F78"/>
  <c r="E78"/>
  <c r="D78"/>
  <c r="C78"/>
  <c r="K77"/>
  <c r="J77"/>
  <c r="I77"/>
  <c r="H77"/>
  <c r="G77"/>
  <c r="F77"/>
  <c r="E77"/>
  <c r="D77"/>
  <c r="C77"/>
  <c r="K76"/>
  <c r="J76"/>
  <c r="I76"/>
  <c r="H76"/>
  <c r="G76"/>
  <c r="F76"/>
  <c r="E76"/>
  <c r="D76"/>
  <c r="C76"/>
  <c r="K75"/>
  <c r="J75"/>
  <c r="I75"/>
  <c r="H75"/>
  <c r="G75"/>
  <c r="F75"/>
  <c r="E75"/>
  <c r="D75"/>
  <c r="C75"/>
  <c r="K74"/>
  <c r="J74"/>
  <c r="I74"/>
  <c r="H74"/>
  <c r="G74"/>
  <c r="F74"/>
  <c r="E74"/>
  <c r="D74"/>
  <c r="C74"/>
  <c r="K73"/>
  <c r="J73"/>
  <c r="I73"/>
  <c r="H73"/>
  <c r="G73"/>
  <c r="F73"/>
  <c r="E73"/>
  <c r="D73"/>
  <c r="C73"/>
  <c r="K72"/>
  <c r="J72"/>
  <c r="I72"/>
  <c r="H72"/>
  <c r="G72"/>
  <c r="F72"/>
  <c r="E72"/>
  <c r="D72"/>
  <c r="C72"/>
  <c r="K71"/>
  <c r="J71"/>
  <c r="I71"/>
  <c r="H71"/>
  <c r="G71"/>
  <c r="F71"/>
  <c r="E71"/>
  <c r="D71"/>
  <c r="C71"/>
  <c r="K70"/>
  <c r="J70"/>
  <c r="I70"/>
  <c r="H70"/>
  <c r="G70"/>
  <c r="F70"/>
  <c r="E70"/>
  <c r="D70"/>
  <c r="C70"/>
  <c r="K69"/>
  <c r="J69"/>
  <c r="I69"/>
  <c r="H69"/>
  <c r="G69"/>
  <c r="F69"/>
  <c r="E69"/>
  <c r="D69"/>
  <c r="C69"/>
  <c r="K68"/>
  <c r="J68"/>
  <c r="I68"/>
  <c r="H68"/>
  <c r="G68"/>
  <c r="F68"/>
  <c r="E68"/>
  <c r="D68"/>
  <c r="C68"/>
  <c r="K66"/>
  <c r="J66"/>
  <c r="I66"/>
  <c r="H66"/>
  <c r="G66"/>
  <c r="F66"/>
  <c r="E66"/>
  <c r="D66"/>
  <c r="C66"/>
  <c r="H65"/>
  <c r="G65"/>
  <c r="F65"/>
  <c r="E65"/>
  <c r="D65"/>
  <c r="C65"/>
  <c r="K63"/>
  <c r="J63"/>
  <c r="I63"/>
  <c r="H63"/>
  <c r="G63"/>
  <c r="F63"/>
  <c r="E63"/>
  <c r="D63"/>
  <c r="C63"/>
  <c r="K62"/>
  <c r="J62"/>
  <c r="I62"/>
  <c r="H62"/>
  <c r="G62"/>
  <c r="F62"/>
  <c r="E62"/>
  <c r="D62"/>
  <c r="C62"/>
  <c r="K61"/>
  <c r="J61"/>
  <c r="I61"/>
  <c r="H61"/>
  <c r="G61"/>
  <c r="F61"/>
  <c r="E61"/>
  <c r="D61"/>
  <c r="C61"/>
  <c r="H60"/>
  <c r="G60"/>
  <c r="F60"/>
  <c r="E60"/>
  <c r="D60"/>
  <c r="C60"/>
  <c r="H59"/>
  <c r="G59"/>
  <c r="F59"/>
  <c r="E59"/>
  <c r="D59"/>
  <c r="C59"/>
  <c r="K58"/>
  <c r="J58"/>
  <c r="I58"/>
  <c r="H58"/>
  <c r="G58"/>
  <c r="F58"/>
  <c r="E58"/>
  <c r="D58"/>
  <c r="C58"/>
  <c r="H57"/>
  <c r="G57"/>
  <c r="F57"/>
  <c r="E57"/>
  <c r="D57"/>
  <c r="C57"/>
  <c r="H56"/>
  <c r="G56"/>
  <c r="F56"/>
  <c r="E56"/>
  <c r="D56"/>
  <c r="C56"/>
  <c r="H55"/>
  <c r="G55"/>
  <c r="F55"/>
  <c r="E55"/>
  <c r="D55"/>
  <c r="C55"/>
  <c r="K54"/>
  <c r="J54"/>
  <c r="I54"/>
  <c r="H54"/>
  <c r="G54"/>
  <c r="F54"/>
  <c r="E54"/>
  <c r="D54"/>
  <c r="C54"/>
  <c r="K53"/>
  <c r="J53"/>
  <c r="I53"/>
  <c r="H53"/>
  <c r="G53"/>
  <c r="F53"/>
  <c r="E53"/>
  <c r="D53"/>
  <c r="C53"/>
  <c r="K52"/>
  <c r="J52"/>
  <c r="I52"/>
  <c r="H52"/>
  <c r="G52"/>
  <c r="F52"/>
  <c r="E52"/>
  <c r="D52"/>
  <c r="C52"/>
  <c r="K51"/>
  <c r="J51"/>
  <c r="I51"/>
  <c r="H51"/>
  <c r="G51"/>
  <c r="F51"/>
  <c r="E51"/>
  <c r="D51"/>
  <c r="C51"/>
  <c r="K50"/>
  <c r="J50"/>
  <c r="I50"/>
  <c r="H50"/>
  <c r="G50"/>
  <c r="F50"/>
  <c r="E50"/>
  <c r="D50"/>
  <c r="C50"/>
  <c r="K49"/>
  <c r="J49"/>
  <c r="I49"/>
  <c r="H49"/>
  <c r="G49"/>
  <c r="F49"/>
  <c r="E49"/>
  <c r="D49"/>
  <c r="C49"/>
  <c r="K48"/>
  <c r="J48"/>
  <c r="I48"/>
  <c r="H48"/>
  <c r="G48"/>
  <c r="F48"/>
  <c r="E48"/>
  <c r="D48"/>
  <c r="C48"/>
  <c r="K47"/>
  <c r="J47"/>
  <c r="I47"/>
  <c r="H47"/>
  <c r="G47"/>
  <c r="F47"/>
  <c r="E47"/>
  <c r="D47"/>
  <c r="C47"/>
  <c r="H46"/>
  <c r="G46"/>
  <c r="F46"/>
  <c r="E46"/>
  <c r="D46"/>
  <c r="C46"/>
  <c r="H45"/>
  <c r="G45"/>
  <c r="F45"/>
  <c r="E45"/>
  <c r="D45"/>
  <c r="C45"/>
  <c r="C44"/>
  <c r="K43"/>
  <c r="J43"/>
  <c r="I43"/>
  <c r="H43"/>
  <c r="G43"/>
  <c r="F43"/>
  <c r="E43"/>
  <c r="D43"/>
  <c r="C43"/>
  <c r="K42"/>
  <c r="J42"/>
  <c r="I42"/>
  <c r="H42"/>
  <c r="G42"/>
  <c r="F42"/>
  <c r="E42"/>
  <c r="D42"/>
  <c r="C42"/>
  <c r="K41"/>
  <c r="J41"/>
  <c r="I41"/>
  <c r="H41"/>
  <c r="G41"/>
  <c r="F41"/>
  <c r="E41"/>
  <c r="D41"/>
  <c r="C41"/>
  <c r="K40"/>
  <c r="J40"/>
  <c r="I40"/>
  <c r="H40"/>
  <c r="G40"/>
  <c r="F40"/>
  <c r="E40"/>
  <c r="D40"/>
  <c r="C40"/>
  <c r="H39"/>
  <c r="G39"/>
  <c r="F39"/>
  <c r="E39"/>
  <c r="D39"/>
  <c r="C39"/>
  <c r="H38"/>
  <c r="G38"/>
  <c r="F38"/>
  <c r="E38"/>
  <c r="D38"/>
  <c r="C38"/>
  <c r="H37"/>
  <c r="G37"/>
  <c r="F37"/>
  <c r="E37"/>
  <c r="D37"/>
  <c r="C37"/>
  <c r="H36"/>
  <c r="G36"/>
  <c r="F36"/>
  <c r="E36"/>
  <c r="D36"/>
  <c r="C36"/>
  <c r="H35"/>
  <c r="G35"/>
  <c r="F35"/>
  <c r="E35"/>
  <c r="D35"/>
  <c r="C35"/>
  <c r="H34"/>
  <c r="G34"/>
  <c r="F34"/>
  <c r="E34"/>
  <c r="D34"/>
  <c r="C34"/>
  <c r="H33"/>
  <c r="G33"/>
  <c r="F33"/>
  <c r="E33"/>
  <c r="D33"/>
  <c r="C33"/>
  <c r="H32"/>
  <c r="G32"/>
  <c r="F32"/>
  <c r="E32"/>
  <c r="D32"/>
  <c r="C32"/>
  <c r="H31"/>
  <c r="G31"/>
  <c r="F31"/>
  <c r="E31"/>
  <c r="D31"/>
  <c r="C31"/>
  <c r="H30"/>
  <c r="G30"/>
  <c r="F30"/>
  <c r="E30"/>
  <c r="D30"/>
  <c r="C30"/>
  <c r="K29"/>
  <c r="J29"/>
  <c r="I29"/>
  <c r="K28"/>
  <c r="J28"/>
  <c r="I28"/>
  <c r="H28"/>
  <c r="G28"/>
  <c r="F28"/>
  <c r="E28"/>
  <c r="D28"/>
  <c r="C28"/>
  <c r="K27"/>
  <c r="J27"/>
  <c r="I27"/>
  <c r="H27"/>
  <c r="G27"/>
  <c r="F27"/>
  <c r="E27"/>
  <c r="D27"/>
  <c r="C27"/>
  <c r="K26"/>
  <c r="J26"/>
  <c r="I26"/>
  <c r="H26"/>
  <c r="G26"/>
  <c r="F26"/>
  <c r="E26"/>
  <c r="D26"/>
  <c r="C26"/>
  <c r="K25"/>
  <c r="J25"/>
  <c r="I25"/>
  <c r="H25"/>
  <c r="G25"/>
  <c r="F25"/>
  <c r="E25"/>
  <c r="D25"/>
  <c r="C25"/>
  <c r="K24"/>
  <c r="J24"/>
  <c r="I24"/>
  <c r="K23"/>
  <c r="J23"/>
  <c r="I23"/>
  <c r="H23"/>
  <c r="G23"/>
  <c r="F23"/>
  <c r="E23"/>
  <c r="D23"/>
  <c r="C23"/>
  <c r="K22"/>
  <c r="J22"/>
  <c r="I22"/>
  <c r="K21"/>
  <c r="J21"/>
  <c r="I21"/>
  <c r="H21"/>
  <c r="G21"/>
  <c r="F21"/>
  <c r="E21"/>
  <c r="D21"/>
  <c r="C21"/>
  <c r="H20"/>
  <c r="G20"/>
  <c r="F20"/>
  <c r="E20"/>
  <c r="D20"/>
  <c r="C20"/>
  <c r="K19"/>
  <c r="J19"/>
  <c r="I19"/>
  <c r="H19"/>
  <c r="G19"/>
  <c r="F19"/>
  <c r="E19"/>
  <c r="D19"/>
  <c r="C19"/>
  <c r="K18"/>
  <c r="J18"/>
  <c r="I18"/>
  <c r="H18"/>
  <c r="G18"/>
  <c r="F18"/>
  <c r="E18"/>
  <c r="D18"/>
  <c r="C18"/>
  <c r="K17"/>
  <c r="J17"/>
  <c r="I17"/>
  <c r="K16"/>
  <c r="J16"/>
  <c r="I16"/>
  <c r="H16"/>
  <c r="G16"/>
  <c r="F16"/>
  <c r="E16"/>
  <c r="D16"/>
  <c r="C16"/>
  <c r="K15"/>
  <c r="J15"/>
  <c r="I15"/>
  <c r="H15"/>
  <c r="G15"/>
  <c r="F15"/>
  <c r="E15"/>
  <c r="D15"/>
  <c r="C15"/>
  <c r="K14"/>
  <c r="J14"/>
  <c r="I14"/>
  <c r="H14"/>
  <c r="G14"/>
  <c r="F14"/>
  <c r="E14"/>
  <c r="D14"/>
  <c r="C14"/>
  <c r="K13"/>
  <c r="J13"/>
  <c r="I13"/>
  <c r="K12"/>
  <c r="J12"/>
  <c r="I12"/>
  <c r="H12"/>
  <c r="G12"/>
  <c r="F12"/>
  <c r="E12"/>
  <c r="D12"/>
  <c r="C12"/>
  <c r="K11"/>
  <c r="J11"/>
  <c r="I11"/>
  <c r="H11"/>
  <c r="G11"/>
  <c r="F11"/>
  <c r="E11"/>
  <c r="D11"/>
  <c r="C11"/>
  <c r="K10"/>
  <c r="J10"/>
  <c r="I10"/>
  <c r="H10"/>
  <c r="G10"/>
  <c r="F10"/>
  <c r="E10"/>
  <c r="D10"/>
  <c r="C10"/>
  <c r="A4"/>
  <c r="H64"/>
  <c r="E64"/>
  <c r="D64"/>
  <c r="K159" i="3"/>
  <c r="J159"/>
  <c r="I159"/>
  <c r="H159"/>
  <c r="G159"/>
  <c r="F159"/>
  <c r="E159"/>
  <c r="D159"/>
  <c r="C159"/>
  <c r="K158"/>
  <c r="J158"/>
  <c r="I158"/>
  <c r="H158"/>
  <c r="G158"/>
  <c r="F158"/>
  <c r="E158"/>
  <c r="D158"/>
  <c r="C158"/>
  <c r="K157"/>
  <c r="J157"/>
  <c r="I157"/>
  <c r="H157"/>
  <c r="G157"/>
  <c r="F157"/>
  <c r="E157"/>
  <c r="D157"/>
  <c r="C157"/>
  <c r="H156"/>
  <c r="G156"/>
  <c r="F156"/>
  <c r="E156"/>
  <c r="D156"/>
  <c r="C156"/>
  <c r="K155"/>
  <c r="J155"/>
  <c r="I155"/>
  <c r="H155"/>
  <c r="G155"/>
  <c r="F155"/>
  <c r="E155"/>
  <c r="D155"/>
  <c r="C155"/>
  <c r="K154"/>
  <c r="J154"/>
  <c r="I154"/>
  <c r="H154"/>
  <c r="G154"/>
  <c r="F154"/>
  <c r="E154"/>
  <c r="D154"/>
  <c r="C154"/>
  <c r="K153"/>
  <c r="J153"/>
  <c r="I153"/>
  <c r="H153"/>
  <c r="G153"/>
  <c r="F153"/>
  <c r="E153"/>
  <c r="D153"/>
  <c r="C153"/>
  <c r="K152"/>
  <c r="J152"/>
  <c r="I152"/>
  <c r="H152"/>
  <c r="G152"/>
  <c r="F152"/>
  <c r="E152"/>
  <c r="D152"/>
  <c r="C152"/>
  <c r="K151"/>
  <c r="J151"/>
  <c r="I151"/>
  <c r="H151"/>
  <c r="G151"/>
  <c r="F151"/>
  <c r="E151"/>
  <c r="D151"/>
  <c r="C151"/>
  <c r="K150"/>
  <c r="J150"/>
  <c r="I150"/>
  <c r="H150"/>
  <c r="G150"/>
  <c r="F150"/>
  <c r="E150"/>
  <c r="D150"/>
  <c r="C150"/>
  <c r="K149"/>
  <c r="J149"/>
  <c r="I149"/>
  <c r="H149"/>
  <c r="G149"/>
  <c r="F149"/>
  <c r="E149"/>
  <c r="D149"/>
  <c r="C149"/>
  <c r="K148"/>
  <c r="J148"/>
  <c r="I148"/>
  <c r="H148"/>
  <c r="G148"/>
  <c r="F148"/>
  <c r="E148"/>
  <c r="D148"/>
  <c r="C148"/>
  <c r="K147"/>
  <c r="J147"/>
  <c r="I147"/>
  <c r="H147"/>
  <c r="G147"/>
  <c r="F147"/>
  <c r="E147"/>
  <c r="D147"/>
  <c r="C147"/>
  <c r="K146"/>
  <c r="J146"/>
  <c r="I146"/>
  <c r="H146"/>
  <c r="G146"/>
  <c r="F146"/>
  <c r="E146"/>
  <c r="D146"/>
  <c r="C146"/>
  <c r="K145"/>
  <c r="J145"/>
  <c r="I145"/>
  <c r="H145"/>
  <c r="G145"/>
  <c r="F145"/>
  <c r="E145"/>
  <c r="D145"/>
  <c r="C145"/>
  <c r="K144"/>
  <c r="J144"/>
  <c r="I144"/>
  <c r="H144"/>
  <c r="G144"/>
  <c r="F144"/>
  <c r="E144"/>
  <c r="D144"/>
  <c r="C144"/>
  <c r="K143"/>
  <c r="J143"/>
  <c r="I143"/>
  <c r="H143"/>
  <c r="G143"/>
  <c r="F143"/>
  <c r="E143"/>
  <c r="D143"/>
  <c r="C143"/>
  <c r="K142"/>
  <c r="J142"/>
  <c r="I142"/>
  <c r="H142"/>
  <c r="G142"/>
  <c r="F142"/>
  <c r="E142"/>
  <c r="D142"/>
  <c r="C142"/>
  <c r="K141"/>
  <c r="J141"/>
  <c r="I141"/>
  <c r="H141"/>
  <c r="G141"/>
  <c r="F141"/>
  <c r="E141"/>
  <c r="D141"/>
  <c r="C141"/>
  <c r="K140"/>
  <c r="J140"/>
  <c r="I140"/>
  <c r="H140"/>
  <c r="G140"/>
  <c r="F140"/>
  <c r="E140"/>
  <c r="D140"/>
  <c r="C140"/>
  <c r="K139"/>
  <c r="J139"/>
  <c r="I139"/>
  <c r="H139"/>
  <c r="G139"/>
  <c r="F139"/>
  <c r="E139"/>
  <c r="D139"/>
  <c r="C139"/>
  <c r="K138"/>
  <c r="J138"/>
  <c r="I138"/>
  <c r="H138"/>
  <c r="G138"/>
  <c r="F138"/>
  <c r="E138"/>
  <c r="D138"/>
  <c r="C138"/>
  <c r="K137"/>
  <c r="J137"/>
  <c r="I137"/>
  <c r="H137"/>
  <c r="G137"/>
  <c r="F137"/>
  <c r="E137"/>
  <c r="D137"/>
  <c r="C137"/>
  <c r="K136"/>
  <c r="J136"/>
  <c r="I136"/>
  <c r="H136"/>
  <c r="G136"/>
  <c r="F136"/>
  <c r="E136"/>
  <c r="D136"/>
  <c r="C136"/>
  <c r="K135"/>
  <c r="J135"/>
  <c r="I135"/>
  <c r="H135"/>
  <c r="G135"/>
  <c r="F135"/>
  <c r="E135"/>
  <c r="D135"/>
  <c r="C135"/>
  <c r="K134"/>
  <c r="J134"/>
  <c r="I134"/>
  <c r="H134"/>
  <c r="G134"/>
  <c r="F134"/>
  <c r="E134"/>
  <c r="D134"/>
  <c r="C134"/>
  <c r="K133"/>
  <c r="J133"/>
  <c r="I133"/>
  <c r="H133"/>
  <c r="G133"/>
  <c r="F133"/>
  <c r="E133"/>
  <c r="D133"/>
  <c r="C133"/>
  <c r="K132"/>
  <c r="J132"/>
  <c r="I132"/>
  <c r="H132"/>
  <c r="G132"/>
  <c r="F132"/>
  <c r="E132"/>
  <c r="D132"/>
  <c r="C132"/>
  <c r="K131"/>
  <c r="J131"/>
  <c r="I131"/>
  <c r="H131"/>
  <c r="G131"/>
  <c r="F131"/>
  <c r="E131"/>
  <c r="D131"/>
  <c r="C131"/>
  <c r="K130"/>
  <c r="J130"/>
  <c r="I130"/>
  <c r="H130"/>
  <c r="G130"/>
  <c r="F130"/>
  <c r="E130"/>
  <c r="D130"/>
  <c r="C130"/>
  <c r="K129"/>
  <c r="J129"/>
  <c r="I129"/>
  <c r="H129"/>
  <c r="G129"/>
  <c r="F129"/>
  <c r="E129"/>
  <c r="D129"/>
  <c r="C129"/>
  <c r="K128"/>
  <c r="J128"/>
  <c r="I128"/>
  <c r="H128"/>
  <c r="G128"/>
  <c r="F128"/>
  <c r="E128"/>
  <c r="D128"/>
  <c r="C128"/>
  <c r="K127"/>
  <c r="J127"/>
  <c r="I127"/>
  <c r="H127"/>
  <c r="G127"/>
  <c r="F127"/>
  <c r="E127"/>
  <c r="D127"/>
  <c r="C127"/>
  <c r="K126"/>
  <c r="J126"/>
  <c r="I126"/>
  <c r="H126"/>
  <c r="G126"/>
  <c r="F126"/>
  <c r="E126"/>
  <c r="D126"/>
  <c r="C126"/>
  <c r="K125"/>
  <c r="J125"/>
  <c r="I125"/>
  <c r="H125"/>
  <c r="G125"/>
  <c r="F125"/>
  <c r="E125"/>
  <c r="D125"/>
  <c r="C125"/>
  <c r="K124"/>
  <c r="J124"/>
  <c r="I124"/>
  <c r="H124"/>
  <c r="G124"/>
  <c r="F124"/>
  <c r="E124"/>
  <c r="D124"/>
  <c r="C124"/>
  <c r="K123"/>
  <c r="J123"/>
  <c r="I123"/>
  <c r="H123"/>
  <c r="G123"/>
  <c r="F123"/>
  <c r="E123"/>
  <c r="D123"/>
  <c r="C123"/>
  <c r="K122"/>
  <c r="J122"/>
  <c r="I122"/>
  <c r="H122"/>
  <c r="G122"/>
  <c r="F122"/>
  <c r="E122"/>
  <c r="D122"/>
  <c r="C122"/>
  <c r="K121"/>
  <c r="J121"/>
  <c r="I121"/>
  <c r="H121"/>
  <c r="G121"/>
  <c r="F121"/>
  <c r="E121"/>
  <c r="D121"/>
  <c r="C121"/>
  <c r="K120"/>
  <c r="J120"/>
  <c r="I120"/>
  <c r="H120"/>
  <c r="G120"/>
  <c r="F120"/>
  <c r="E120"/>
  <c r="D120"/>
  <c r="C120"/>
  <c r="K119"/>
  <c r="J119"/>
  <c r="I119"/>
  <c r="H119"/>
  <c r="G119"/>
  <c r="F119"/>
  <c r="E119"/>
  <c r="D119"/>
  <c r="C119"/>
  <c r="K118"/>
  <c r="J118"/>
  <c r="I118"/>
  <c r="H118"/>
  <c r="G118"/>
  <c r="F118"/>
  <c r="E118"/>
  <c r="D118"/>
  <c r="C118"/>
  <c r="K117"/>
  <c r="J117"/>
  <c r="I117"/>
  <c r="H117"/>
  <c r="G117"/>
  <c r="F117"/>
  <c r="E117"/>
  <c r="D117"/>
  <c r="C117"/>
  <c r="K116"/>
  <c r="J116"/>
  <c r="I116"/>
  <c r="H116"/>
  <c r="G116"/>
  <c r="F116"/>
  <c r="E116"/>
  <c r="D116"/>
  <c r="C116"/>
  <c r="K115"/>
  <c r="J115"/>
  <c r="I115"/>
  <c r="H115"/>
  <c r="G115"/>
  <c r="F115"/>
  <c r="E115"/>
  <c r="D115"/>
  <c r="C115"/>
  <c r="K114"/>
  <c r="J114"/>
  <c r="I114"/>
  <c r="H114"/>
  <c r="G114"/>
  <c r="F114"/>
  <c r="E114"/>
  <c r="D114"/>
  <c r="C114"/>
  <c r="K113"/>
  <c r="J113"/>
  <c r="I113"/>
  <c r="H113"/>
  <c r="G113"/>
  <c r="F113"/>
  <c r="E113"/>
  <c r="D113"/>
  <c r="C113"/>
  <c r="K112"/>
  <c r="J112"/>
  <c r="I112"/>
  <c r="H112"/>
  <c r="G112"/>
  <c r="F112"/>
  <c r="E112"/>
  <c r="D112"/>
  <c r="C112"/>
  <c r="K111"/>
  <c r="J111"/>
  <c r="I111"/>
  <c r="H111"/>
  <c r="G111"/>
  <c r="F111"/>
  <c r="E111"/>
  <c r="D111"/>
  <c r="C111"/>
  <c r="K110"/>
  <c r="J110"/>
  <c r="I110"/>
  <c r="H110"/>
  <c r="G110"/>
  <c r="F110"/>
  <c r="E110"/>
  <c r="D110"/>
  <c r="C110"/>
  <c r="K109"/>
  <c r="J109"/>
  <c r="I109"/>
  <c r="H109"/>
  <c r="G109"/>
  <c r="F109"/>
  <c r="E109"/>
  <c r="D109"/>
  <c r="C109"/>
  <c r="K108"/>
  <c r="J108"/>
  <c r="I108"/>
  <c r="H108"/>
  <c r="G108"/>
  <c r="F108"/>
  <c r="E108"/>
  <c r="D108"/>
  <c r="C108"/>
  <c r="K107"/>
  <c r="J107"/>
  <c r="I107"/>
  <c r="H107"/>
  <c r="G107"/>
  <c r="F107"/>
  <c r="E107"/>
  <c r="D107"/>
  <c r="C107"/>
  <c r="K106"/>
  <c r="J106"/>
  <c r="I106"/>
  <c r="H106"/>
  <c r="G106"/>
  <c r="F106"/>
  <c r="E106"/>
  <c r="D106"/>
  <c r="C106"/>
  <c r="K105"/>
  <c r="J105"/>
  <c r="I105"/>
  <c r="H105"/>
  <c r="G105"/>
  <c r="F105"/>
  <c r="E105"/>
  <c r="D105"/>
  <c r="C105"/>
  <c r="K104"/>
  <c r="J104"/>
  <c r="I104"/>
  <c r="H104"/>
  <c r="G104"/>
  <c r="F104"/>
  <c r="E104"/>
  <c r="D104"/>
  <c r="C104"/>
  <c r="K103"/>
  <c r="J103"/>
  <c r="I103"/>
  <c r="H103"/>
  <c r="G103"/>
  <c r="F103"/>
  <c r="E103"/>
  <c r="D103"/>
  <c r="C103"/>
  <c r="K102"/>
  <c r="J102"/>
  <c r="I102"/>
  <c r="H102"/>
  <c r="G102"/>
  <c r="F102"/>
  <c r="E102"/>
  <c r="D102"/>
  <c r="C102"/>
  <c r="K101"/>
  <c r="J101"/>
  <c r="I101"/>
  <c r="H101"/>
  <c r="G101"/>
  <c r="F101"/>
  <c r="E101"/>
  <c r="D101"/>
  <c r="C101"/>
  <c r="K100"/>
  <c r="J100"/>
  <c r="I100"/>
  <c r="H100"/>
  <c r="G100"/>
  <c r="F100"/>
  <c r="E100"/>
  <c r="D100"/>
  <c r="C100"/>
  <c r="K99"/>
  <c r="J99"/>
  <c r="I99"/>
  <c r="H99"/>
  <c r="G99"/>
  <c r="F99"/>
  <c r="E99"/>
  <c r="D99"/>
  <c r="C99"/>
  <c r="K98"/>
  <c r="J98"/>
  <c r="I98"/>
  <c r="H98"/>
  <c r="G98"/>
  <c r="F98"/>
  <c r="E98"/>
  <c r="D98"/>
  <c r="C98"/>
  <c r="K97"/>
  <c r="J97"/>
  <c r="I97"/>
  <c r="H97"/>
  <c r="G97"/>
  <c r="F97"/>
  <c r="E97"/>
  <c r="D97"/>
  <c r="C97"/>
  <c r="K96"/>
  <c r="J96"/>
  <c r="I96"/>
  <c r="H96"/>
  <c r="G96"/>
  <c r="F96"/>
  <c r="E96"/>
  <c r="D96"/>
  <c r="C96"/>
  <c r="K95"/>
  <c r="J95"/>
  <c r="I95"/>
  <c r="H95"/>
  <c r="G95"/>
  <c r="F95"/>
  <c r="E95"/>
  <c r="D95"/>
  <c r="C95"/>
  <c r="K94"/>
  <c r="J94"/>
  <c r="I94"/>
  <c r="H94"/>
  <c r="G94"/>
  <c r="F94"/>
  <c r="E94"/>
  <c r="D94"/>
  <c r="C94"/>
  <c r="K93"/>
  <c r="J93"/>
  <c r="I93"/>
  <c r="H93"/>
  <c r="G93"/>
  <c r="F93"/>
  <c r="E93"/>
  <c r="D93"/>
  <c r="C93"/>
  <c r="K92"/>
  <c r="J92"/>
  <c r="I92"/>
  <c r="H92"/>
  <c r="G92"/>
  <c r="F92"/>
  <c r="E92"/>
  <c r="D92"/>
  <c r="C92"/>
  <c r="K91"/>
  <c r="J91"/>
  <c r="I91"/>
  <c r="H91"/>
  <c r="G91"/>
  <c r="F91"/>
  <c r="E91"/>
  <c r="D91"/>
  <c r="C91"/>
  <c r="K90"/>
  <c r="J90"/>
  <c r="I90"/>
  <c r="H90"/>
  <c r="G90"/>
  <c r="F90"/>
  <c r="E90"/>
  <c r="D90"/>
  <c r="C90"/>
  <c r="K89"/>
  <c r="J89"/>
  <c r="I89"/>
  <c r="H89"/>
  <c r="G89"/>
  <c r="F89"/>
  <c r="E89"/>
  <c r="D89"/>
  <c r="C89"/>
  <c r="K88"/>
  <c r="J88"/>
  <c r="I88"/>
  <c r="H88"/>
  <c r="G88"/>
  <c r="F88"/>
  <c r="E88"/>
  <c r="D88"/>
  <c r="C88"/>
  <c r="K87"/>
  <c r="J87"/>
  <c r="I87"/>
  <c r="H87"/>
  <c r="G87"/>
  <c r="F87"/>
  <c r="E87"/>
  <c r="D87"/>
  <c r="C87"/>
  <c r="K86"/>
  <c r="J86"/>
  <c r="I86"/>
  <c r="H86"/>
  <c r="G86"/>
  <c r="F86"/>
  <c r="E86"/>
  <c r="D86"/>
  <c r="C86"/>
  <c r="K85"/>
  <c r="J85"/>
  <c r="I85"/>
  <c r="H85"/>
  <c r="G85"/>
  <c r="F85"/>
  <c r="E85"/>
  <c r="D85"/>
  <c r="C85"/>
  <c r="K84"/>
  <c r="J84"/>
  <c r="I84"/>
  <c r="H84"/>
  <c r="G84"/>
  <c r="F84"/>
  <c r="E84"/>
  <c r="D84"/>
  <c r="C84"/>
  <c r="K83"/>
  <c r="J83"/>
  <c r="I83"/>
  <c r="H83"/>
  <c r="G83"/>
  <c r="F83"/>
  <c r="E83"/>
  <c r="D83"/>
  <c r="C83"/>
  <c r="K82"/>
  <c r="J82"/>
  <c r="I82"/>
  <c r="H82"/>
  <c r="G82"/>
  <c r="F82"/>
  <c r="E82"/>
  <c r="D82"/>
  <c r="C82"/>
  <c r="K81"/>
  <c r="J81"/>
  <c r="I81"/>
  <c r="H81"/>
  <c r="G81"/>
  <c r="F81"/>
  <c r="E81"/>
  <c r="D81"/>
  <c r="C81"/>
  <c r="K80"/>
  <c r="J80"/>
  <c r="I80"/>
  <c r="H80"/>
  <c r="G80"/>
  <c r="F80"/>
  <c r="E80"/>
  <c r="D80"/>
  <c r="C80"/>
  <c r="K79"/>
  <c r="J79"/>
  <c r="I79"/>
  <c r="H79"/>
  <c r="G79"/>
  <c r="F79"/>
  <c r="E79"/>
  <c r="D79"/>
  <c r="C79"/>
  <c r="K78"/>
  <c r="J78"/>
  <c r="I78"/>
  <c r="H78"/>
  <c r="G78"/>
  <c r="F78"/>
  <c r="E78"/>
  <c r="D78"/>
  <c r="C78"/>
  <c r="K77"/>
  <c r="J77"/>
  <c r="I77"/>
  <c r="H77"/>
  <c r="G77"/>
  <c r="F77"/>
  <c r="E77"/>
  <c r="D77"/>
  <c r="C77"/>
  <c r="K76"/>
  <c r="J76"/>
  <c r="I76"/>
  <c r="H76"/>
  <c r="G76"/>
  <c r="F76"/>
  <c r="E76"/>
  <c r="D76"/>
  <c r="C76"/>
  <c r="K75"/>
  <c r="J75"/>
  <c r="I75"/>
  <c r="H75"/>
  <c r="G75"/>
  <c r="F75"/>
  <c r="E75"/>
  <c r="D75"/>
  <c r="C75"/>
  <c r="K74"/>
  <c r="J74"/>
  <c r="I74"/>
  <c r="H74"/>
  <c r="G74"/>
  <c r="F74"/>
  <c r="E74"/>
  <c r="D74"/>
  <c r="C74"/>
  <c r="K73"/>
  <c r="J73"/>
  <c r="I73"/>
  <c r="H73"/>
  <c r="G73"/>
  <c r="F73"/>
  <c r="E73"/>
  <c r="D73"/>
  <c r="C73"/>
  <c r="K72"/>
  <c r="J72"/>
  <c r="I72"/>
  <c r="H72"/>
  <c r="G72"/>
  <c r="F72"/>
  <c r="E72"/>
  <c r="D72"/>
  <c r="C72"/>
  <c r="K71"/>
  <c r="J71"/>
  <c r="I71"/>
  <c r="H71"/>
  <c r="G71"/>
  <c r="F71"/>
  <c r="E71"/>
  <c r="D71"/>
  <c r="C71"/>
  <c r="K70"/>
  <c r="J70"/>
  <c r="I70"/>
  <c r="H70"/>
  <c r="G70"/>
  <c r="F70"/>
  <c r="E70"/>
  <c r="D70"/>
  <c r="C70"/>
  <c r="K69"/>
  <c r="J69"/>
  <c r="I69"/>
  <c r="H69"/>
  <c r="G69"/>
  <c r="F69"/>
  <c r="E69"/>
  <c r="D69"/>
  <c r="C69"/>
  <c r="K67"/>
  <c r="J67"/>
  <c r="I67"/>
  <c r="H67"/>
  <c r="G67"/>
  <c r="F67"/>
  <c r="E67"/>
  <c r="D67"/>
  <c r="C67"/>
  <c r="K66"/>
  <c r="J66"/>
  <c r="I66"/>
  <c r="H66"/>
  <c r="G66"/>
  <c r="F66"/>
  <c r="E66"/>
  <c r="D66"/>
  <c r="C66"/>
  <c r="K65"/>
  <c r="J65"/>
  <c r="I65"/>
  <c r="H65"/>
  <c r="G65"/>
  <c r="F65"/>
  <c r="E65"/>
  <c r="D65"/>
  <c r="C65"/>
  <c r="K64"/>
  <c r="J64"/>
  <c r="I64"/>
  <c r="H64"/>
  <c r="G64"/>
  <c r="F64"/>
  <c r="E64"/>
  <c r="D64"/>
  <c r="C64"/>
  <c r="K63"/>
  <c r="J63"/>
  <c r="I63"/>
  <c r="H63"/>
  <c r="G63"/>
  <c r="F63"/>
  <c r="E63"/>
  <c r="D63"/>
  <c r="C63"/>
  <c r="K62"/>
  <c r="J62"/>
  <c r="I62"/>
  <c r="H62"/>
  <c r="G62"/>
  <c r="F62"/>
  <c r="E62"/>
  <c r="D62"/>
  <c r="C62"/>
  <c r="K61"/>
  <c r="J61"/>
  <c r="I61"/>
  <c r="H61"/>
  <c r="G61"/>
  <c r="F61"/>
  <c r="E61"/>
  <c r="D61"/>
  <c r="C61"/>
  <c r="K60"/>
  <c r="J60"/>
  <c r="I60"/>
  <c r="H60"/>
  <c r="G60"/>
  <c r="F60"/>
  <c r="E60"/>
  <c r="D60"/>
  <c r="C60"/>
  <c r="K59"/>
  <c r="J59"/>
  <c r="I59"/>
  <c r="H59"/>
  <c r="G59"/>
  <c r="F59"/>
  <c r="E59"/>
  <c r="D59"/>
  <c r="C59"/>
  <c r="H58"/>
  <c r="G58"/>
  <c r="F58"/>
  <c r="E58"/>
  <c r="D58"/>
  <c r="C58"/>
  <c r="H57"/>
  <c r="G57"/>
  <c r="F57"/>
  <c r="E57"/>
  <c r="D57"/>
  <c r="C57"/>
  <c r="K56"/>
  <c r="J56"/>
  <c r="I56"/>
  <c r="H56"/>
  <c r="G56"/>
  <c r="F56"/>
  <c r="E56"/>
  <c r="D56"/>
  <c r="C56"/>
  <c r="H55"/>
  <c r="G55"/>
  <c r="F55"/>
  <c r="E55"/>
  <c r="D55"/>
  <c r="C55"/>
  <c r="H54"/>
  <c r="G54"/>
  <c r="F54"/>
  <c r="E54"/>
  <c r="D54"/>
  <c r="C54"/>
  <c r="H53"/>
  <c r="G53"/>
  <c r="F53"/>
  <c r="E53"/>
  <c r="D53"/>
  <c r="C53"/>
  <c r="K52"/>
  <c r="J52"/>
  <c r="I52"/>
  <c r="H52"/>
  <c r="G52"/>
  <c r="F52"/>
  <c r="E52"/>
  <c r="D52"/>
  <c r="C52"/>
  <c r="K51"/>
  <c r="J51"/>
  <c r="I51"/>
  <c r="H51"/>
  <c r="G51"/>
  <c r="F51"/>
  <c r="E51"/>
  <c r="D51"/>
  <c r="C51"/>
  <c r="K50"/>
  <c r="J50"/>
  <c r="I50"/>
  <c r="H50"/>
  <c r="G50"/>
  <c r="F50"/>
  <c r="E50"/>
  <c r="D50"/>
  <c r="C50"/>
  <c r="K49"/>
  <c r="J49"/>
  <c r="I49"/>
  <c r="H49"/>
  <c r="G49"/>
  <c r="F49"/>
  <c r="E49"/>
  <c r="D49"/>
  <c r="C49"/>
  <c r="K48"/>
  <c r="J48"/>
  <c r="I48"/>
  <c r="H48"/>
  <c r="G48"/>
  <c r="F48"/>
  <c r="E48"/>
  <c r="D48"/>
  <c r="C48"/>
  <c r="K47"/>
  <c r="J47"/>
  <c r="I47"/>
  <c r="H47"/>
  <c r="G47"/>
  <c r="F47"/>
  <c r="E47"/>
  <c r="D47"/>
  <c r="C47"/>
  <c r="K46"/>
  <c r="J46"/>
  <c r="I46"/>
  <c r="H46"/>
  <c r="G46"/>
  <c r="F46"/>
  <c r="E46"/>
  <c r="D46"/>
  <c r="C46"/>
  <c r="K44"/>
  <c r="J44"/>
  <c r="I44"/>
  <c r="H44"/>
  <c r="G44"/>
  <c r="F44"/>
  <c r="E44"/>
  <c r="D44"/>
  <c r="C44"/>
  <c r="K43"/>
  <c r="J43"/>
  <c r="I43"/>
  <c r="H43"/>
  <c r="G43"/>
  <c r="F43"/>
  <c r="E43"/>
  <c r="D43"/>
  <c r="C43"/>
  <c r="K42"/>
  <c r="J42"/>
  <c r="I42"/>
  <c r="H42"/>
  <c r="G42"/>
  <c r="F42"/>
  <c r="E42"/>
  <c r="D42"/>
  <c r="C42"/>
  <c r="K41"/>
  <c r="J41"/>
  <c r="I41"/>
  <c r="H41"/>
  <c r="G41"/>
  <c r="F41"/>
  <c r="E41"/>
  <c r="D41"/>
  <c r="C41"/>
  <c r="K40"/>
  <c r="J40"/>
  <c r="I40"/>
  <c r="H40"/>
  <c r="G40"/>
  <c r="F40"/>
  <c r="E40"/>
  <c r="D40"/>
  <c r="C40"/>
  <c r="K39"/>
  <c r="J39"/>
  <c r="I39"/>
  <c r="H39"/>
  <c r="G39"/>
  <c r="F39"/>
  <c r="E39"/>
  <c r="D39"/>
  <c r="C39"/>
  <c r="K38"/>
  <c r="J38"/>
  <c r="I38"/>
  <c r="H38"/>
  <c r="G38"/>
  <c r="F38"/>
  <c r="E38"/>
  <c r="D38"/>
  <c r="C38"/>
  <c r="K37"/>
  <c r="J37"/>
  <c r="I37"/>
  <c r="H37"/>
  <c r="G37"/>
  <c r="F37"/>
  <c r="E37"/>
  <c r="D37"/>
  <c r="C37"/>
  <c r="H36"/>
  <c r="G36"/>
  <c r="F36"/>
  <c r="E36"/>
  <c r="D36"/>
  <c r="C36"/>
  <c r="K35"/>
  <c r="J35"/>
  <c r="I35"/>
  <c r="H35"/>
  <c r="G35"/>
  <c r="F35"/>
  <c r="E35"/>
  <c r="D35"/>
  <c r="C35"/>
  <c r="H34"/>
  <c r="G34"/>
  <c r="F34"/>
  <c r="E34"/>
  <c r="D34"/>
  <c r="C34"/>
  <c r="H33"/>
  <c r="G33"/>
  <c r="F33"/>
  <c r="E33"/>
  <c r="D33"/>
  <c r="C33"/>
  <c r="H32"/>
  <c r="G32"/>
  <c r="F32"/>
  <c r="E32"/>
  <c r="D32"/>
  <c r="C32"/>
  <c r="H31"/>
  <c r="G31"/>
  <c r="F31"/>
  <c r="E31"/>
  <c r="D31"/>
  <c r="C31"/>
  <c r="K29"/>
  <c r="J29"/>
  <c r="I29"/>
  <c r="H29"/>
  <c r="G29"/>
  <c r="F29"/>
  <c r="E29"/>
  <c r="D29"/>
  <c r="C29"/>
  <c r="H28"/>
  <c r="G28"/>
  <c r="F28"/>
  <c r="E28"/>
  <c r="D28"/>
  <c r="C28"/>
  <c r="H27"/>
  <c r="G27"/>
  <c r="F27"/>
  <c r="E27"/>
  <c r="D27"/>
  <c r="C27"/>
  <c r="H26"/>
  <c r="G26"/>
  <c r="F26"/>
  <c r="E26"/>
  <c r="D26"/>
  <c r="C26"/>
  <c r="H24"/>
  <c r="G24"/>
  <c r="F24"/>
  <c r="E24"/>
  <c r="D24"/>
  <c r="C24"/>
  <c r="H22"/>
  <c r="G22"/>
  <c r="F22"/>
  <c r="E22"/>
  <c r="D22"/>
  <c r="C22"/>
  <c r="H21"/>
  <c r="G21"/>
  <c r="F21"/>
  <c r="E21"/>
  <c r="D21"/>
  <c r="C21"/>
  <c r="H20"/>
  <c r="G20"/>
  <c r="F20"/>
  <c r="E20"/>
  <c r="D20"/>
  <c r="C20"/>
  <c r="K19"/>
  <c r="J19"/>
  <c r="I19"/>
  <c r="H19"/>
  <c r="G19"/>
  <c r="F19"/>
  <c r="E19"/>
  <c r="D19"/>
  <c r="C19"/>
  <c r="K18"/>
  <c r="J18"/>
  <c r="I18"/>
  <c r="H18"/>
  <c r="G18"/>
  <c r="F18"/>
  <c r="E18"/>
  <c r="D18"/>
  <c r="C18"/>
  <c r="K17"/>
  <c r="J17"/>
  <c r="I17"/>
  <c r="K16"/>
  <c r="J16"/>
  <c r="I16"/>
  <c r="H16"/>
  <c r="G16"/>
  <c r="F16"/>
  <c r="E16"/>
  <c r="D16"/>
  <c r="C16"/>
  <c r="K15"/>
  <c r="J15"/>
  <c r="I15"/>
  <c r="H15"/>
  <c r="G15"/>
  <c r="F15"/>
  <c r="E15"/>
  <c r="D15"/>
  <c r="C15"/>
  <c r="K14"/>
  <c r="J14"/>
  <c r="I14"/>
  <c r="H14"/>
  <c r="G14"/>
  <c r="F14"/>
  <c r="E14"/>
  <c r="D14"/>
  <c r="C14"/>
  <c r="K13"/>
  <c r="J13"/>
  <c r="I13"/>
  <c r="K12"/>
  <c r="J12"/>
  <c r="I12"/>
  <c r="H12"/>
  <c r="G12"/>
  <c r="F12"/>
  <c r="E12"/>
  <c r="D12"/>
  <c r="C12"/>
  <c r="K11"/>
  <c r="J11"/>
  <c r="I11"/>
  <c r="H11"/>
  <c r="G11"/>
  <c r="F11"/>
  <c r="E11"/>
  <c r="D11"/>
  <c r="C11"/>
  <c r="K10"/>
  <c r="J10"/>
  <c r="I10"/>
  <c r="H10"/>
  <c r="G10"/>
  <c r="F10"/>
  <c r="E10"/>
  <c r="D10"/>
  <c r="C10"/>
  <c r="A4"/>
  <c r="I45" i="5"/>
  <c r="H45"/>
  <c r="G45"/>
  <c r="F45"/>
  <c r="E45"/>
  <c r="D45"/>
  <c r="C45"/>
  <c r="I44"/>
  <c r="H44"/>
  <c r="G44"/>
  <c r="F44"/>
  <c r="E44"/>
  <c r="D44"/>
  <c r="C44"/>
  <c r="I43"/>
  <c r="H43"/>
  <c r="G43"/>
  <c r="F43"/>
  <c r="E43"/>
  <c r="D43"/>
  <c r="C43"/>
  <c r="E42"/>
  <c r="D42"/>
  <c r="C42"/>
  <c r="E41"/>
  <c r="D41"/>
  <c r="C41"/>
  <c r="E40"/>
  <c r="D40"/>
  <c r="C40"/>
  <c r="E39"/>
  <c r="D39"/>
  <c r="C39"/>
  <c r="E38"/>
  <c r="D38"/>
  <c r="C38"/>
  <c r="E37"/>
  <c r="D37"/>
  <c r="C37"/>
  <c r="E36"/>
  <c r="D36"/>
  <c r="C36"/>
  <c r="E35"/>
  <c r="D35"/>
  <c r="C35"/>
  <c r="E34"/>
  <c r="D34"/>
  <c r="C34"/>
  <c r="E33"/>
  <c r="D33"/>
  <c r="C33"/>
  <c r="E32"/>
  <c r="D32"/>
  <c r="C32"/>
  <c r="E31"/>
  <c r="D31"/>
  <c r="C31"/>
  <c r="E30"/>
  <c r="D30"/>
  <c r="C30"/>
  <c r="E29"/>
  <c r="D29"/>
  <c r="C29"/>
  <c r="E28"/>
  <c r="D28"/>
  <c r="C28"/>
  <c r="E27"/>
  <c r="D27"/>
  <c r="C27"/>
  <c r="I26"/>
  <c r="H26"/>
  <c r="G26"/>
  <c r="F26"/>
  <c r="E26"/>
  <c r="D26"/>
  <c r="C26"/>
  <c r="I25"/>
  <c r="H25"/>
  <c r="G25"/>
  <c r="F25"/>
  <c r="E25"/>
  <c r="D25"/>
  <c r="C25"/>
  <c r="I24"/>
  <c r="H24"/>
  <c r="G24"/>
  <c r="F24"/>
  <c r="E24"/>
  <c r="D24"/>
  <c r="C24"/>
  <c r="I22"/>
  <c r="H22"/>
  <c r="G22"/>
  <c r="F22"/>
  <c r="E22"/>
  <c r="D22"/>
  <c r="C22"/>
  <c r="I21"/>
  <c r="H21"/>
  <c r="G21"/>
  <c r="F21"/>
  <c r="E21"/>
  <c r="D21"/>
  <c r="C21"/>
  <c r="I20"/>
  <c r="H20"/>
  <c r="G20"/>
  <c r="F20"/>
  <c r="E20"/>
  <c r="D20"/>
  <c r="C20"/>
  <c r="I19"/>
  <c r="H19"/>
  <c r="G19"/>
  <c r="F19"/>
  <c r="E19"/>
  <c r="D19"/>
  <c r="C19"/>
  <c r="I18"/>
  <c r="H18"/>
  <c r="G18"/>
  <c r="F18"/>
  <c r="E18"/>
  <c r="D18"/>
  <c r="C18"/>
  <c r="I17"/>
  <c r="H17"/>
  <c r="G17"/>
  <c r="F17"/>
  <c r="E17"/>
  <c r="D17"/>
  <c r="C17"/>
  <c r="F16"/>
  <c r="E16"/>
  <c r="D16"/>
  <c r="C16"/>
  <c r="I14"/>
  <c r="H14"/>
  <c r="G14"/>
  <c r="F14"/>
  <c r="E14"/>
  <c r="D14"/>
  <c r="C14"/>
  <c r="I13"/>
  <c r="H13"/>
  <c r="G13"/>
  <c r="F13"/>
  <c r="E13"/>
  <c r="D13"/>
  <c r="C13"/>
  <c r="I12"/>
  <c r="H12"/>
  <c r="G12"/>
  <c r="F12"/>
  <c r="E12"/>
  <c r="D12"/>
  <c r="C12"/>
  <c r="I11"/>
  <c r="H11"/>
  <c r="G11"/>
  <c r="F11"/>
  <c r="E11"/>
  <c r="D11"/>
  <c r="C11"/>
  <c r="I10"/>
  <c r="H10"/>
  <c r="G10"/>
  <c r="F10"/>
  <c r="E10"/>
  <c r="D10"/>
  <c r="C10"/>
  <c r="A4"/>
  <c r="I29" i="6"/>
  <c r="H29"/>
  <c r="G29"/>
  <c r="F29"/>
  <c r="E29"/>
  <c r="D29"/>
  <c r="C29"/>
  <c r="I28"/>
  <c r="H28"/>
  <c r="G28"/>
  <c r="F28"/>
  <c r="E28"/>
  <c r="D28"/>
  <c r="C28"/>
  <c r="I27"/>
  <c r="H27"/>
  <c r="G27"/>
  <c r="F27"/>
  <c r="E27"/>
  <c r="D27"/>
  <c r="C27"/>
  <c r="I26"/>
  <c r="H26"/>
  <c r="G26"/>
  <c r="F26"/>
  <c r="E26"/>
  <c r="D26"/>
  <c r="C26"/>
  <c r="I25"/>
  <c r="H25"/>
  <c r="G25"/>
  <c r="F25"/>
  <c r="E25"/>
  <c r="D25"/>
  <c r="C25"/>
  <c r="I23"/>
  <c r="H23"/>
  <c r="G23"/>
  <c r="F23"/>
  <c r="E23"/>
  <c r="D23"/>
  <c r="C23"/>
  <c r="I21"/>
  <c r="H21"/>
  <c r="G21"/>
  <c r="F21"/>
  <c r="E21"/>
  <c r="D21"/>
  <c r="C21"/>
  <c r="I20"/>
  <c r="H20"/>
  <c r="G20"/>
  <c r="F20"/>
  <c r="E20"/>
  <c r="D20"/>
  <c r="C20"/>
  <c r="I19"/>
  <c r="H19"/>
  <c r="G19"/>
  <c r="F19"/>
  <c r="E19"/>
  <c r="D19"/>
  <c r="C19"/>
  <c r="I18"/>
  <c r="H18"/>
  <c r="G18"/>
  <c r="F18"/>
  <c r="E18"/>
  <c r="D18"/>
  <c r="C18"/>
  <c r="I17"/>
  <c r="H17"/>
  <c r="G17"/>
  <c r="F17"/>
  <c r="E17"/>
  <c r="D17"/>
  <c r="C17"/>
  <c r="I16"/>
  <c r="H16"/>
  <c r="G16"/>
  <c r="F16"/>
  <c r="E16"/>
  <c r="D16"/>
  <c r="C16"/>
  <c r="F15"/>
  <c r="E15"/>
  <c r="D15"/>
  <c r="C15"/>
  <c r="I14"/>
  <c r="H14"/>
  <c r="G14"/>
  <c r="F14"/>
  <c r="E14"/>
  <c r="D14"/>
  <c r="C14"/>
  <c r="I13"/>
  <c r="H13"/>
  <c r="G13"/>
  <c r="F13"/>
  <c r="E13"/>
  <c r="D13"/>
  <c r="C13"/>
  <c r="I12"/>
  <c r="H12"/>
  <c r="G12"/>
  <c r="F12"/>
  <c r="E12"/>
  <c r="D12"/>
  <c r="C12"/>
  <c r="I11"/>
  <c r="H11"/>
  <c r="G11"/>
  <c r="F11"/>
  <c r="E11"/>
  <c r="D11"/>
  <c r="C11"/>
  <c r="I10"/>
  <c r="H10"/>
  <c r="G10"/>
  <c r="F10"/>
  <c r="E10"/>
  <c r="D10"/>
  <c r="C10"/>
  <c r="A4"/>
  <c r="K134" i="4"/>
  <c r="J134"/>
  <c r="I134"/>
  <c r="H134"/>
  <c r="G134"/>
  <c r="F134"/>
  <c r="E134"/>
  <c r="D134"/>
  <c r="C134"/>
  <c r="K133"/>
  <c r="J133"/>
  <c r="I133"/>
  <c r="H133"/>
  <c r="G133"/>
  <c r="F133"/>
  <c r="E133"/>
  <c r="D133"/>
  <c r="C133"/>
  <c r="K132"/>
  <c r="J132"/>
  <c r="I132"/>
  <c r="H132"/>
  <c r="G132"/>
  <c r="F132"/>
  <c r="E132"/>
  <c r="D132"/>
  <c r="C132"/>
  <c r="K131"/>
  <c r="J131"/>
  <c r="I131"/>
  <c r="H131"/>
  <c r="G131"/>
  <c r="F131"/>
  <c r="E131"/>
  <c r="D131"/>
  <c r="C131"/>
  <c r="H130"/>
  <c r="G130"/>
  <c r="F130"/>
  <c r="E130"/>
  <c r="D130"/>
  <c r="C130"/>
  <c r="K129"/>
  <c r="J129"/>
  <c r="I129"/>
  <c r="H129"/>
  <c r="G129"/>
  <c r="F129"/>
  <c r="E129"/>
  <c r="D129"/>
  <c r="C129"/>
  <c r="K128"/>
  <c r="J128"/>
  <c r="I128"/>
  <c r="H128"/>
  <c r="G128"/>
  <c r="F128"/>
  <c r="E128"/>
  <c r="D128"/>
  <c r="C128"/>
  <c r="K127"/>
  <c r="J127"/>
  <c r="I127"/>
  <c r="H127"/>
  <c r="G127"/>
  <c r="F127"/>
  <c r="E127"/>
  <c r="D127"/>
  <c r="C127"/>
  <c r="K126"/>
  <c r="J126"/>
  <c r="I126"/>
  <c r="H126"/>
  <c r="G126"/>
  <c r="F126"/>
  <c r="E126"/>
  <c r="D126"/>
  <c r="C126"/>
  <c r="K125"/>
  <c r="J125"/>
  <c r="I125"/>
  <c r="H125"/>
  <c r="G125"/>
  <c r="F125"/>
  <c r="E125"/>
  <c r="D125"/>
  <c r="C125"/>
  <c r="K124"/>
  <c r="J124"/>
  <c r="I124"/>
  <c r="H124"/>
  <c r="G124"/>
  <c r="F124"/>
  <c r="E124"/>
  <c r="D124"/>
  <c r="C124"/>
  <c r="K123"/>
  <c r="J123"/>
  <c r="I123"/>
  <c r="H123"/>
  <c r="G123"/>
  <c r="F123"/>
  <c r="E123"/>
  <c r="D123"/>
  <c r="C123"/>
  <c r="K122"/>
  <c r="J122"/>
  <c r="I122"/>
  <c r="H122"/>
  <c r="G122"/>
  <c r="F122"/>
  <c r="E122"/>
  <c r="D122"/>
  <c r="C122"/>
  <c r="K121"/>
  <c r="J121"/>
  <c r="I121"/>
  <c r="H121"/>
  <c r="G121"/>
  <c r="F121"/>
  <c r="E121"/>
  <c r="D121"/>
  <c r="C121"/>
  <c r="K120"/>
  <c r="J120"/>
  <c r="I120"/>
  <c r="H120"/>
  <c r="G120"/>
  <c r="F120"/>
  <c r="E120"/>
  <c r="D120"/>
  <c r="C120"/>
  <c r="K119"/>
  <c r="J119"/>
  <c r="I119"/>
  <c r="H119"/>
  <c r="G119"/>
  <c r="F119"/>
  <c r="E119"/>
  <c r="D119"/>
  <c r="C119"/>
  <c r="K118"/>
  <c r="J118"/>
  <c r="I118"/>
  <c r="H118"/>
  <c r="G118"/>
  <c r="F118"/>
  <c r="E118"/>
  <c r="D118"/>
  <c r="C118"/>
  <c r="K117"/>
  <c r="J117"/>
  <c r="I117"/>
  <c r="H117"/>
  <c r="G117"/>
  <c r="F117"/>
  <c r="E117"/>
  <c r="D117"/>
  <c r="C117"/>
  <c r="K116"/>
  <c r="J116"/>
  <c r="I116"/>
  <c r="H116"/>
  <c r="G116"/>
  <c r="F116"/>
  <c r="E116"/>
  <c r="D116"/>
  <c r="C116"/>
  <c r="K115"/>
  <c r="J115"/>
  <c r="I115"/>
  <c r="H115"/>
  <c r="G115"/>
  <c r="F115"/>
  <c r="E115"/>
  <c r="D115"/>
  <c r="C115"/>
  <c r="K114"/>
  <c r="J114"/>
  <c r="I114"/>
  <c r="H114"/>
  <c r="G114"/>
  <c r="F114"/>
  <c r="E114"/>
  <c r="D114"/>
  <c r="C114"/>
  <c r="K113"/>
  <c r="J113"/>
  <c r="I113"/>
  <c r="H113"/>
  <c r="G113"/>
  <c r="F113"/>
  <c r="E113"/>
  <c r="D113"/>
  <c r="C113"/>
  <c r="K112"/>
  <c r="J112"/>
  <c r="I112"/>
  <c r="H112"/>
  <c r="G112"/>
  <c r="F112"/>
  <c r="E112"/>
  <c r="D112"/>
  <c r="C112"/>
  <c r="K111"/>
  <c r="J111"/>
  <c r="I111"/>
  <c r="H111"/>
  <c r="G111"/>
  <c r="F111"/>
  <c r="E111"/>
  <c r="D111"/>
  <c r="C111"/>
  <c r="K110"/>
  <c r="J110"/>
  <c r="I110"/>
  <c r="H110"/>
  <c r="G110"/>
  <c r="F110"/>
  <c r="E110"/>
  <c r="D110"/>
  <c r="C110"/>
  <c r="K109"/>
  <c r="J109"/>
  <c r="I109"/>
  <c r="H109"/>
  <c r="G109"/>
  <c r="F109"/>
  <c r="E109"/>
  <c r="D109"/>
  <c r="C109"/>
  <c r="K108"/>
  <c r="J108"/>
  <c r="I108"/>
  <c r="H108"/>
  <c r="G108"/>
  <c r="F108"/>
  <c r="E108"/>
  <c r="D108"/>
  <c r="C108"/>
  <c r="K107"/>
  <c r="J107"/>
  <c r="I107"/>
  <c r="H107"/>
  <c r="G107"/>
  <c r="F107"/>
  <c r="E107"/>
  <c r="D107"/>
  <c r="C107"/>
  <c r="K106"/>
  <c r="J106"/>
  <c r="I106"/>
  <c r="H106"/>
  <c r="G106"/>
  <c r="F106"/>
  <c r="E106"/>
  <c r="D106"/>
  <c r="C106"/>
  <c r="K105"/>
  <c r="J105"/>
  <c r="I105"/>
  <c r="H105"/>
  <c r="G105"/>
  <c r="F105"/>
  <c r="E105"/>
  <c r="D105"/>
  <c r="C105"/>
  <c r="K104"/>
  <c r="J104"/>
  <c r="I104"/>
  <c r="H104"/>
  <c r="G104"/>
  <c r="F104"/>
  <c r="E104"/>
  <c r="D104"/>
  <c r="C104"/>
  <c r="K103"/>
  <c r="J103"/>
  <c r="I103"/>
  <c r="H103"/>
  <c r="G103"/>
  <c r="F103"/>
  <c r="E103"/>
  <c r="D103"/>
  <c r="C103"/>
  <c r="K102"/>
  <c r="J102"/>
  <c r="I102"/>
  <c r="H102"/>
  <c r="G102"/>
  <c r="F102"/>
  <c r="E102"/>
  <c r="D102"/>
  <c r="C102"/>
  <c r="K101"/>
  <c r="J101"/>
  <c r="I101"/>
  <c r="H101"/>
  <c r="G101"/>
  <c r="F101"/>
  <c r="E101"/>
  <c r="D101"/>
  <c r="C101"/>
  <c r="K100"/>
  <c r="J100"/>
  <c r="I100"/>
  <c r="H100"/>
  <c r="G100"/>
  <c r="F100"/>
  <c r="E100"/>
  <c r="D100"/>
  <c r="C100"/>
  <c r="K99"/>
  <c r="J99"/>
  <c r="I99"/>
  <c r="H99"/>
  <c r="G99"/>
  <c r="F99"/>
  <c r="E99"/>
  <c r="D99"/>
  <c r="C99"/>
  <c r="K98"/>
  <c r="J98"/>
  <c r="I98"/>
  <c r="H98"/>
  <c r="G98"/>
  <c r="F98"/>
  <c r="E98"/>
  <c r="D98"/>
  <c r="C98"/>
  <c r="K97"/>
  <c r="J97"/>
  <c r="I97"/>
  <c r="H97"/>
  <c r="G97"/>
  <c r="F97"/>
  <c r="E97"/>
  <c r="D97"/>
  <c r="C97"/>
  <c r="K96"/>
  <c r="J96"/>
  <c r="I96"/>
  <c r="H96"/>
  <c r="G96"/>
  <c r="F96"/>
  <c r="E96"/>
  <c r="D96"/>
  <c r="C96"/>
  <c r="K95"/>
  <c r="J95"/>
  <c r="I95"/>
  <c r="H95"/>
  <c r="G95"/>
  <c r="F95"/>
  <c r="E95"/>
  <c r="D95"/>
  <c r="C95"/>
  <c r="K94"/>
  <c r="J94"/>
  <c r="I94"/>
  <c r="H94"/>
  <c r="G94"/>
  <c r="F94"/>
  <c r="E94"/>
  <c r="D94"/>
  <c r="C94"/>
  <c r="K93"/>
  <c r="J93"/>
  <c r="I93"/>
  <c r="H93"/>
  <c r="G93"/>
  <c r="F93"/>
  <c r="E93"/>
  <c r="D93"/>
  <c r="C93"/>
  <c r="K92"/>
  <c r="J92"/>
  <c r="I92"/>
  <c r="H92"/>
  <c r="G92"/>
  <c r="F92"/>
  <c r="E92"/>
  <c r="D92"/>
  <c r="C92"/>
  <c r="K91"/>
  <c r="J91"/>
  <c r="I91"/>
  <c r="H91"/>
  <c r="G91"/>
  <c r="F91"/>
  <c r="E91"/>
  <c r="D91"/>
  <c r="C91"/>
  <c r="K90"/>
  <c r="J90"/>
  <c r="I90"/>
  <c r="H90"/>
  <c r="G90"/>
  <c r="F90"/>
  <c r="E90"/>
  <c r="D90"/>
  <c r="C90"/>
  <c r="K89"/>
  <c r="J89"/>
  <c r="I89"/>
  <c r="H89"/>
  <c r="G89"/>
  <c r="F89"/>
  <c r="E89"/>
  <c r="D89"/>
  <c r="C89"/>
  <c r="K88"/>
  <c r="J88"/>
  <c r="I88"/>
  <c r="H88"/>
  <c r="G88"/>
  <c r="F88"/>
  <c r="E88"/>
  <c r="D88"/>
  <c r="C88"/>
  <c r="K87"/>
  <c r="J87"/>
  <c r="I87"/>
  <c r="H87"/>
  <c r="G87"/>
  <c r="F87"/>
  <c r="E87"/>
  <c r="D87"/>
  <c r="C87"/>
  <c r="K86"/>
  <c r="J86"/>
  <c r="I86"/>
  <c r="H86"/>
  <c r="G86"/>
  <c r="F86"/>
  <c r="E86"/>
  <c r="D86"/>
  <c r="C86"/>
  <c r="K85"/>
  <c r="J85"/>
  <c r="I85"/>
  <c r="H85"/>
  <c r="G85"/>
  <c r="F85"/>
  <c r="E85"/>
  <c r="D85"/>
  <c r="C85"/>
  <c r="K84"/>
  <c r="J84"/>
  <c r="I84"/>
  <c r="H84"/>
  <c r="G84"/>
  <c r="F84"/>
  <c r="E84"/>
  <c r="D84"/>
  <c r="C84"/>
  <c r="K83"/>
  <c r="J83"/>
  <c r="I83"/>
  <c r="H83"/>
  <c r="G83"/>
  <c r="F83"/>
  <c r="E83"/>
  <c r="D83"/>
  <c r="C83"/>
  <c r="K82"/>
  <c r="J82"/>
  <c r="I82"/>
  <c r="H82"/>
  <c r="G82"/>
  <c r="F82"/>
  <c r="E82"/>
  <c r="D82"/>
  <c r="C82"/>
  <c r="K81"/>
  <c r="J81"/>
  <c r="I81"/>
  <c r="H81"/>
  <c r="G81"/>
  <c r="F81"/>
  <c r="E81"/>
  <c r="D81"/>
  <c r="C81"/>
  <c r="K80"/>
  <c r="J80"/>
  <c r="I80"/>
  <c r="H80"/>
  <c r="G80"/>
  <c r="F80"/>
  <c r="E80"/>
  <c r="D80"/>
  <c r="C80"/>
  <c r="K79"/>
  <c r="J79"/>
  <c r="I79"/>
  <c r="H79"/>
  <c r="G79"/>
  <c r="F79"/>
  <c r="E79"/>
  <c r="D79"/>
  <c r="C79"/>
  <c r="K78"/>
  <c r="J78"/>
  <c r="I78"/>
  <c r="H78"/>
  <c r="G78"/>
  <c r="F78"/>
  <c r="E78"/>
  <c r="D78"/>
  <c r="C78"/>
  <c r="K77"/>
  <c r="J77"/>
  <c r="I77"/>
  <c r="H77"/>
  <c r="G77"/>
  <c r="F77"/>
  <c r="E77"/>
  <c r="D77"/>
  <c r="C77"/>
  <c r="K76"/>
  <c r="J76"/>
  <c r="I76"/>
  <c r="H76"/>
  <c r="G76"/>
  <c r="F76"/>
  <c r="E76"/>
  <c r="D76"/>
  <c r="C76"/>
  <c r="K75"/>
  <c r="J75"/>
  <c r="I75"/>
  <c r="H75"/>
  <c r="G75"/>
  <c r="F75"/>
  <c r="E75"/>
  <c r="D75"/>
  <c r="C75"/>
  <c r="K74"/>
  <c r="J74"/>
  <c r="I74"/>
  <c r="H74"/>
  <c r="G74"/>
  <c r="F74"/>
  <c r="E74"/>
  <c r="D74"/>
  <c r="C74"/>
  <c r="K73"/>
  <c r="J73"/>
  <c r="I73"/>
  <c r="H73"/>
  <c r="G73"/>
  <c r="F73"/>
  <c r="E73"/>
  <c r="D73"/>
  <c r="C73"/>
  <c r="K72"/>
  <c r="J72"/>
  <c r="I72"/>
  <c r="H72"/>
  <c r="G72"/>
  <c r="F72"/>
  <c r="E72"/>
  <c r="D72"/>
  <c r="C72"/>
  <c r="K71"/>
  <c r="J71"/>
  <c r="I71"/>
  <c r="H71"/>
  <c r="G71"/>
  <c r="F71"/>
  <c r="E71"/>
  <c r="D71"/>
  <c r="C71"/>
  <c r="K70"/>
  <c r="J70"/>
  <c r="I70"/>
  <c r="H70"/>
  <c r="G70"/>
  <c r="F70"/>
  <c r="E70"/>
  <c r="D70"/>
  <c r="C70"/>
  <c r="K69"/>
  <c r="J69"/>
  <c r="I69"/>
  <c r="H69"/>
  <c r="G69"/>
  <c r="F69"/>
  <c r="E69"/>
  <c r="D69"/>
  <c r="C69"/>
  <c r="K68"/>
  <c r="J68"/>
  <c r="I68"/>
  <c r="H68"/>
  <c r="G68"/>
  <c r="F68"/>
  <c r="E68"/>
  <c r="D68"/>
  <c r="C68"/>
  <c r="K67"/>
  <c r="J67"/>
  <c r="I67"/>
  <c r="H67"/>
  <c r="G67"/>
  <c r="F67"/>
  <c r="E67"/>
  <c r="D67"/>
  <c r="C67"/>
  <c r="K66"/>
  <c r="J66"/>
  <c r="I66"/>
  <c r="H66"/>
  <c r="G66"/>
  <c r="F66"/>
  <c r="E66"/>
  <c r="D66"/>
  <c r="C66"/>
  <c r="K65"/>
  <c r="J65"/>
  <c r="I65"/>
  <c r="H65"/>
  <c r="G65"/>
  <c r="F65"/>
  <c r="E65"/>
  <c r="D65"/>
  <c r="C65"/>
  <c r="H64"/>
  <c r="G64"/>
  <c r="F64"/>
  <c r="E64"/>
  <c r="D64"/>
  <c r="C64"/>
  <c r="K63"/>
  <c r="J63"/>
  <c r="I63"/>
  <c r="H63"/>
  <c r="G63"/>
  <c r="F63"/>
  <c r="E63"/>
  <c r="D63"/>
  <c r="C63"/>
  <c r="K62"/>
  <c r="J62"/>
  <c r="I62"/>
  <c r="H62"/>
  <c r="G62"/>
  <c r="F62"/>
  <c r="E62"/>
  <c r="D62"/>
  <c r="C62"/>
  <c r="K61"/>
  <c r="J61"/>
  <c r="I61"/>
  <c r="H61"/>
  <c r="G61"/>
  <c r="F61"/>
  <c r="E61"/>
  <c r="D61"/>
  <c r="C61"/>
  <c r="H60"/>
  <c r="G60"/>
  <c r="F60"/>
  <c r="E60"/>
  <c r="D60"/>
  <c r="C60"/>
  <c r="K59"/>
  <c r="J59"/>
  <c r="I59"/>
  <c r="H59"/>
  <c r="G59"/>
  <c r="F59"/>
  <c r="E59"/>
  <c r="D59"/>
  <c r="C59"/>
  <c r="K58"/>
  <c r="J58"/>
  <c r="I58"/>
  <c r="H58"/>
  <c r="G58"/>
  <c r="F58"/>
  <c r="E58"/>
  <c r="D58"/>
  <c r="C58"/>
  <c r="H57"/>
  <c r="G57"/>
  <c r="F57"/>
  <c r="E57"/>
  <c r="D57"/>
  <c r="C57"/>
  <c r="K56"/>
  <c r="J56"/>
  <c r="I56"/>
  <c r="H56"/>
  <c r="G56"/>
  <c r="F56"/>
  <c r="E56"/>
  <c r="D56"/>
  <c r="C56"/>
  <c r="K55"/>
  <c r="J55"/>
  <c r="I55"/>
  <c r="H55"/>
  <c r="G55"/>
  <c r="F55"/>
  <c r="E55"/>
  <c r="D55"/>
  <c r="C55"/>
  <c r="K54"/>
  <c r="J54"/>
  <c r="I54"/>
  <c r="H54"/>
  <c r="G54"/>
  <c r="F54"/>
  <c r="E54"/>
  <c r="D54"/>
  <c r="C54"/>
  <c r="K53"/>
  <c r="J53"/>
  <c r="I53"/>
  <c r="H53"/>
  <c r="G53"/>
  <c r="F53"/>
  <c r="E53"/>
  <c r="D53"/>
  <c r="C53"/>
  <c r="K51"/>
  <c r="J51"/>
  <c r="I51"/>
  <c r="H51"/>
  <c r="G51"/>
  <c r="F51"/>
  <c r="E51"/>
  <c r="D51"/>
  <c r="C51"/>
  <c r="K50"/>
  <c r="J50"/>
  <c r="I50"/>
  <c r="H50"/>
  <c r="G50"/>
  <c r="F50"/>
  <c r="E50"/>
  <c r="D50"/>
  <c r="C50"/>
  <c r="K49"/>
  <c r="J49"/>
  <c r="I49"/>
  <c r="H49"/>
  <c r="G49"/>
  <c r="F49"/>
  <c r="E49"/>
  <c r="D49"/>
  <c r="C49"/>
  <c r="K48"/>
  <c r="J48"/>
  <c r="I48"/>
  <c r="H48"/>
  <c r="G48"/>
  <c r="F48"/>
  <c r="E48"/>
  <c r="D48"/>
  <c r="C48"/>
  <c r="K47"/>
  <c r="J47"/>
  <c r="I47"/>
  <c r="H47"/>
  <c r="G47"/>
  <c r="F47"/>
  <c r="E47"/>
  <c r="D47"/>
  <c r="C47"/>
  <c r="K46"/>
  <c r="J46"/>
  <c r="I46"/>
  <c r="H46"/>
  <c r="G46"/>
  <c r="F46"/>
  <c r="E46"/>
  <c r="D46"/>
  <c r="C46"/>
  <c r="H45"/>
  <c r="G45"/>
  <c r="F45"/>
  <c r="E45"/>
  <c r="D45"/>
  <c r="C45"/>
  <c r="H44"/>
  <c r="G44"/>
  <c r="F44"/>
  <c r="E44"/>
  <c r="D44"/>
  <c r="C44"/>
  <c r="K43"/>
  <c r="J43"/>
  <c r="I43"/>
  <c r="H43"/>
  <c r="G43"/>
  <c r="F43"/>
  <c r="E43"/>
  <c r="D43"/>
  <c r="C43"/>
  <c r="H42"/>
  <c r="G42"/>
  <c r="F42"/>
  <c r="E42"/>
  <c r="D42"/>
  <c r="C42"/>
  <c r="H41"/>
  <c r="G41"/>
  <c r="F41"/>
  <c r="E41"/>
  <c r="D41"/>
  <c r="C41"/>
  <c r="H40"/>
  <c r="G40"/>
  <c r="F40"/>
  <c r="E40"/>
  <c r="D40"/>
  <c r="C40"/>
  <c r="K39"/>
  <c r="J39"/>
  <c r="I39"/>
  <c r="H39"/>
  <c r="G39"/>
  <c r="F39"/>
  <c r="E39"/>
  <c r="D39"/>
  <c r="C39"/>
  <c r="K38"/>
  <c r="J38"/>
  <c r="I38"/>
  <c r="H38"/>
  <c r="G38"/>
  <c r="F38"/>
  <c r="E38"/>
  <c r="D38"/>
  <c r="C38"/>
  <c r="K37"/>
  <c r="J37"/>
  <c r="I37"/>
  <c r="H37"/>
  <c r="G37"/>
  <c r="F37"/>
  <c r="E37"/>
  <c r="D37"/>
  <c r="C37"/>
  <c r="K36"/>
  <c r="J36"/>
  <c r="I36"/>
  <c r="H36"/>
  <c r="G36"/>
  <c r="F36"/>
  <c r="E36"/>
  <c r="D36"/>
  <c r="C36"/>
  <c r="K35"/>
  <c r="J35"/>
  <c r="I35"/>
  <c r="H35"/>
  <c r="G35"/>
  <c r="F35"/>
  <c r="E35"/>
  <c r="D35"/>
  <c r="C35"/>
  <c r="H34"/>
  <c r="G34"/>
  <c r="F34"/>
  <c r="E34"/>
  <c r="D34"/>
  <c r="C34"/>
  <c r="H33"/>
  <c r="G33"/>
  <c r="F33"/>
  <c r="E33"/>
  <c r="D33"/>
  <c r="C33"/>
  <c r="H32"/>
  <c r="G32"/>
  <c r="F32"/>
  <c r="E32"/>
  <c r="D32"/>
  <c r="C32"/>
  <c r="K31"/>
  <c r="J31"/>
  <c r="I31"/>
  <c r="H31"/>
  <c r="G31"/>
  <c r="F31"/>
  <c r="E31"/>
  <c r="D31"/>
  <c r="C31"/>
  <c r="K30"/>
  <c r="J30"/>
  <c r="I30"/>
  <c r="H30"/>
  <c r="G30"/>
  <c r="F30"/>
  <c r="E30"/>
  <c r="D30"/>
  <c r="C30"/>
  <c r="H29"/>
  <c r="G29"/>
  <c r="F29"/>
  <c r="E29"/>
  <c r="D29"/>
  <c r="C29"/>
  <c r="H28"/>
  <c r="G28"/>
  <c r="F28"/>
  <c r="E28"/>
  <c r="D28"/>
  <c r="C28"/>
  <c r="H27"/>
  <c r="G27"/>
  <c r="F27"/>
  <c r="E27"/>
  <c r="D27"/>
  <c r="C27"/>
  <c r="C26"/>
  <c r="K25"/>
  <c r="J25"/>
  <c r="I25"/>
  <c r="H25"/>
  <c r="G25"/>
  <c r="F25"/>
  <c r="E25"/>
  <c r="D25"/>
  <c r="C25"/>
  <c r="K24"/>
  <c r="J24"/>
  <c r="I24"/>
  <c r="H24"/>
  <c r="G24"/>
  <c r="F24"/>
  <c r="E24"/>
  <c r="D24"/>
  <c r="C24"/>
  <c r="K22"/>
  <c r="J22"/>
  <c r="I22"/>
  <c r="H22"/>
  <c r="G22"/>
  <c r="F22"/>
  <c r="E22"/>
  <c r="D22"/>
  <c r="C22"/>
  <c r="K20"/>
  <c r="J20"/>
  <c r="I20"/>
  <c r="H20"/>
  <c r="G20"/>
  <c r="F20"/>
  <c r="E20"/>
  <c r="D20"/>
  <c r="C20"/>
  <c r="H19"/>
  <c r="G19"/>
  <c r="F19"/>
  <c r="E19"/>
  <c r="D19"/>
  <c r="C19"/>
  <c r="K18"/>
  <c r="J18"/>
  <c r="I18"/>
  <c r="H18"/>
  <c r="G18"/>
  <c r="F18"/>
  <c r="E18"/>
  <c r="D18"/>
  <c r="C18"/>
  <c r="K17"/>
  <c r="J17"/>
  <c r="I17"/>
  <c r="H17"/>
  <c r="G17"/>
  <c r="F17"/>
  <c r="E17"/>
  <c r="D17"/>
  <c r="C17"/>
  <c r="K15"/>
  <c r="J15"/>
  <c r="I15"/>
  <c r="H15"/>
  <c r="G15"/>
  <c r="F15"/>
  <c r="E15"/>
  <c r="D15"/>
  <c r="C15"/>
  <c r="K14"/>
  <c r="J14"/>
  <c r="I14"/>
  <c r="H14"/>
  <c r="G14"/>
  <c r="F14"/>
  <c r="E14"/>
  <c r="D14"/>
  <c r="C14"/>
  <c r="K13"/>
  <c r="J13"/>
  <c r="I13"/>
  <c r="H13"/>
  <c r="G13"/>
  <c r="F13"/>
  <c r="E13"/>
  <c r="D13"/>
  <c r="C13"/>
  <c r="K11"/>
  <c r="J11"/>
  <c r="I11"/>
  <c r="H11"/>
  <c r="G11"/>
  <c r="F11"/>
  <c r="E11"/>
  <c r="D11"/>
  <c r="C11"/>
  <c r="K10"/>
  <c r="J10"/>
  <c r="I10"/>
  <c r="H10"/>
  <c r="G10"/>
  <c r="F10"/>
  <c r="E10"/>
  <c r="D10"/>
  <c r="C10"/>
  <c r="K9"/>
  <c r="J9"/>
  <c r="I9"/>
  <c r="H9"/>
  <c r="G9"/>
  <c r="F9"/>
  <c r="E9"/>
  <c r="D9"/>
  <c r="C9"/>
  <c r="A4"/>
  <c r="C2" i="20"/>
  <c r="C4"/>
  <c r="B5"/>
  <c r="C1"/>
  <c r="AF101" i="8"/>
  <c r="AF102"/>
  <c r="AF103"/>
  <c r="AF104"/>
  <c r="AM97"/>
  <c r="AM98"/>
  <c r="AM99"/>
  <c r="AM100"/>
  <c r="AM101"/>
  <c r="W143"/>
  <c r="X193"/>
  <c r="V193"/>
  <c r="X157"/>
  <c r="X113"/>
  <c r="X107"/>
  <c r="X96"/>
  <c r="X86"/>
  <c r="X80"/>
  <c r="X54"/>
  <c r="AU106"/>
  <c r="X192"/>
  <c r="U192"/>
  <c r="U188"/>
  <c r="U185"/>
  <c r="U181"/>
  <c r="U175"/>
  <c r="U170"/>
  <c r="U166"/>
  <c r="U165"/>
  <c r="U163"/>
  <c r="U158"/>
  <c r="U155"/>
  <c r="U151"/>
  <c r="U148"/>
  <c r="U143"/>
  <c r="U137"/>
  <c r="U132"/>
  <c r="U131"/>
  <c r="V107"/>
  <c r="V124"/>
  <c r="V113"/>
  <c r="V157"/>
  <c r="V96"/>
  <c r="V86"/>
  <c r="V80"/>
  <c r="U69"/>
  <c r="U61"/>
  <c r="U56"/>
  <c r="U52"/>
  <c r="U49"/>
  <c r="U45"/>
  <c r="U30"/>
  <c r="U25"/>
  <c r="U23"/>
  <c r="U13"/>
  <c r="U18"/>
  <c r="U14"/>
  <c r="V54"/>
  <c r="V66"/>
  <c r="D7" i="26"/>
  <c r="D8"/>
  <c r="D25"/>
  <c r="D26"/>
  <c r="D27"/>
  <c r="D1" i="24"/>
  <c r="D2"/>
  <c r="D3"/>
  <c r="D4"/>
  <c r="D5"/>
  <c r="D6"/>
  <c r="D7"/>
  <c r="D8"/>
  <c r="D9"/>
  <c r="D10"/>
  <c r="C1" i="19"/>
  <c r="C2"/>
  <c r="C3"/>
  <c r="C4"/>
  <c r="C5"/>
  <c r="C6"/>
  <c r="C7"/>
  <c r="C8"/>
  <c r="C9"/>
  <c r="C10"/>
  <c r="B12" i="21"/>
  <c r="C3"/>
  <c r="A5" i="16"/>
  <c r="C13"/>
  <c r="D13"/>
  <c r="F13"/>
  <c r="C14"/>
  <c r="D14"/>
  <c r="F14"/>
  <c r="C15"/>
  <c r="D15"/>
  <c r="C17"/>
  <c r="D17"/>
  <c r="F17"/>
  <c r="C18"/>
  <c r="D18"/>
  <c r="F18"/>
  <c r="C19"/>
  <c r="D19"/>
  <c r="F19"/>
  <c r="C20"/>
  <c r="D20"/>
  <c r="F20"/>
  <c r="C21"/>
  <c r="D21"/>
  <c r="F21"/>
  <c r="C22"/>
  <c r="D22"/>
  <c r="F22"/>
  <c r="C23"/>
  <c r="D23"/>
  <c r="F23"/>
  <c r="C25"/>
  <c r="D25"/>
  <c r="F25"/>
  <c r="C27"/>
  <c r="D27"/>
  <c r="F27"/>
  <c r="C28"/>
  <c r="D28"/>
  <c r="E28"/>
  <c r="G28"/>
  <c r="H28"/>
  <c r="C29"/>
  <c r="D29"/>
  <c r="F29"/>
  <c r="C30"/>
  <c r="D30"/>
  <c r="F30"/>
  <c r="A5" i="17"/>
  <c r="C14"/>
  <c r="D14"/>
  <c r="C15"/>
  <c r="D15"/>
  <c r="C16"/>
  <c r="D16"/>
  <c r="C18"/>
  <c r="D18"/>
  <c r="E18"/>
  <c r="C19"/>
  <c r="D19"/>
  <c r="E19"/>
  <c r="C20"/>
  <c r="D20"/>
  <c r="E20"/>
  <c r="F20"/>
  <c r="C21"/>
  <c r="D21"/>
  <c r="C22"/>
  <c r="D22"/>
  <c r="C23"/>
  <c r="D23"/>
  <c r="C25"/>
  <c r="D25"/>
  <c r="C27"/>
  <c r="D27"/>
  <c r="E27"/>
  <c r="C28"/>
  <c r="D28"/>
  <c r="C29"/>
  <c r="D29"/>
  <c r="C30"/>
  <c r="D30"/>
  <c r="E30"/>
  <c r="F30"/>
  <c r="A5" i="15"/>
  <c r="C14"/>
  <c r="D14"/>
  <c r="C15"/>
  <c r="D15"/>
  <c r="C16"/>
  <c r="D16"/>
  <c r="C18"/>
  <c r="D18"/>
  <c r="E18"/>
  <c r="F18"/>
  <c r="C19"/>
  <c r="D19"/>
  <c r="E19"/>
  <c r="F19"/>
  <c r="C20"/>
  <c r="D20"/>
  <c r="E20"/>
  <c r="F20"/>
  <c r="C21"/>
  <c r="D21"/>
  <c r="C22"/>
  <c r="D22"/>
  <c r="C23"/>
  <c r="D23"/>
  <c r="C25"/>
  <c r="D25"/>
  <c r="C27"/>
  <c r="D27"/>
  <c r="C28"/>
  <c r="D28"/>
  <c r="A5" i="14"/>
  <c r="C12"/>
  <c r="D12"/>
  <c r="E12"/>
  <c r="G12"/>
  <c r="C14"/>
  <c r="D14"/>
  <c r="F14"/>
  <c r="C15"/>
  <c r="D15"/>
  <c r="F15"/>
  <c r="C16"/>
  <c r="D16"/>
  <c r="C17"/>
  <c r="D17"/>
  <c r="E17"/>
  <c r="G17"/>
  <c r="H17"/>
  <c r="C18"/>
  <c r="D18"/>
  <c r="F18"/>
  <c r="C19"/>
  <c r="D19"/>
  <c r="F19"/>
  <c r="C20"/>
  <c r="D20"/>
  <c r="C21"/>
  <c r="D21"/>
  <c r="F21"/>
  <c r="C22"/>
  <c r="D22"/>
  <c r="F22"/>
  <c r="C23"/>
  <c r="D23"/>
  <c r="F23"/>
  <c r="C24"/>
  <c r="D24"/>
  <c r="F24"/>
  <c r="C26"/>
  <c r="D26"/>
  <c r="F26"/>
  <c r="C28"/>
  <c r="D28"/>
  <c r="F28"/>
  <c r="C29"/>
  <c r="D29"/>
  <c r="F29"/>
  <c r="C31"/>
  <c r="D31"/>
  <c r="F31"/>
  <c r="C32"/>
  <c r="D32"/>
  <c r="E32"/>
  <c r="C33"/>
  <c r="D33"/>
  <c r="F33"/>
  <c r="C34"/>
  <c r="D34"/>
  <c r="F34"/>
  <c r="A5" i="13"/>
  <c r="C12"/>
  <c r="D12"/>
  <c r="E12"/>
  <c r="G12"/>
  <c r="C17"/>
  <c r="D17"/>
  <c r="E17"/>
  <c r="G17"/>
  <c r="C29"/>
  <c r="D29"/>
  <c r="A5" i="12"/>
  <c r="A3" i="9"/>
  <c r="C26"/>
  <c r="D26"/>
  <c r="C27"/>
  <c r="D27"/>
  <c r="C28"/>
  <c r="D28"/>
  <c r="C29"/>
  <c r="D29"/>
  <c r="C30"/>
  <c r="D30"/>
  <c r="C31"/>
  <c r="D31"/>
  <c r="C32"/>
  <c r="D32"/>
  <c r="C33"/>
  <c r="D33"/>
  <c r="C34"/>
  <c r="D34"/>
  <c r="C35"/>
  <c r="D35"/>
  <c r="C43"/>
  <c r="D43"/>
  <c r="C51"/>
  <c r="D51"/>
  <c r="C58"/>
  <c r="D58"/>
  <c r="C60"/>
  <c r="D60"/>
  <c r="C62"/>
  <c r="D62"/>
  <c r="C64"/>
  <c r="D64"/>
  <c r="C66"/>
  <c r="D66"/>
  <c r="C68"/>
  <c r="D68"/>
  <c r="C70"/>
  <c r="D70"/>
  <c r="C72"/>
  <c r="D72"/>
  <c r="C74"/>
  <c r="D74"/>
  <c r="C76"/>
  <c r="D76"/>
  <c r="AB11" i="8"/>
  <c r="AC11"/>
  <c r="AI11"/>
  <c r="AJ11"/>
  <c r="AP11"/>
  <c r="AQ11"/>
  <c r="AY11"/>
  <c r="AZ11"/>
  <c r="AD13"/>
  <c r="AH13"/>
  <c r="AJ13"/>
  <c r="AL13"/>
  <c r="AX13"/>
  <c r="AZ13"/>
  <c r="V14"/>
  <c r="X14"/>
  <c r="Z14"/>
  <c r="AA14"/>
  <c r="AD14"/>
  <c r="L14"/>
  <c r="AE14"/>
  <c r="AE13"/>
  <c r="AG14"/>
  <c r="AH14"/>
  <c r="AI14"/>
  <c r="AI13"/>
  <c r="AJ14"/>
  <c r="AK14"/>
  <c r="AK13"/>
  <c r="AL14"/>
  <c r="AM14"/>
  <c r="AM13"/>
  <c r="AO14"/>
  <c r="AO13"/>
  <c r="AQ14"/>
  <c r="AR14"/>
  <c r="AS14"/>
  <c r="AU14"/>
  <c r="AW14"/>
  <c r="AX14"/>
  <c r="AY14"/>
  <c r="AZ14"/>
  <c r="Y15"/>
  <c r="Z15"/>
  <c r="AN15"/>
  <c r="AQ15"/>
  <c r="L16"/>
  <c r="M16"/>
  <c r="O16"/>
  <c r="R16"/>
  <c r="S16"/>
  <c r="T16"/>
  <c r="W16"/>
  <c r="E16"/>
  <c r="Y16"/>
  <c r="Z16"/>
  <c r="AB16"/>
  <c r="AC16"/>
  <c r="AF16"/>
  <c r="AG16"/>
  <c r="AI16"/>
  <c r="AJ16"/>
  <c r="AM16"/>
  <c r="AN16"/>
  <c r="AP16"/>
  <c r="AQ16"/>
  <c r="AT16"/>
  <c r="AV16"/>
  <c r="AW16"/>
  <c r="AY16"/>
  <c r="AZ16"/>
  <c r="L17"/>
  <c r="C17"/>
  <c r="M17"/>
  <c r="D17"/>
  <c r="O17"/>
  <c r="R17"/>
  <c r="S17"/>
  <c r="T17"/>
  <c r="W17"/>
  <c r="N17"/>
  <c r="Y17"/>
  <c r="Z17"/>
  <c r="AB17"/>
  <c r="AC17"/>
  <c r="AF17"/>
  <c r="AG17"/>
  <c r="AI17"/>
  <c r="AJ17"/>
  <c r="AM17"/>
  <c r="AN17"/>
  <c r="AP17"/>
  <c r="AQ17"/>
  <c r="AT17"/>
  <c r="AV17"/>
  <c r="AW17"/>
  <c r="AY17"/>
  <c r="AZ17"/>
  <c r="L18"/>
  <c r="R18"/>
  <c r="V18"/>
  <c r="X18"/>
  <c r="Z18"/>
  <c r="AC18"/>
  <c r="AF18"/>
  <c r="AG18"/>
  <c r="AI18"/>
  <c r="AJ18"/>
  <c r="AM18"/>
  <c r="AN18"/>
  <c r="AP18"/>
  <c r="AQ18"/>
  <c r="AR18"/>
  <c r="AS18"/>
  <c r="AT18"/>
  <c r="AU18"/>
  <c r="AV18"/>
  <c r="AY18"/>
  <c r="AZ18"/>
  <c r="Y19"/>
  <c r="Z19"/>
  <c r="AN19"/>
  <c r="AQ19"/>
  <c r="I20"/>
  <c r="K20"/>
  <c r="L20"/>
  <c r="M20"/>
  <c r="O20"/>
  <c r="W20"/>
  <c r="Y20"/>
  <c r="Z20"/>
  <c r="AN20"/>
  <c r="AQ20"/>
  <c r="AT20"/>
  <c r="AV20"/>
  <c r="AW20"/>
  <c r="I21"/>
  <c r="K21"/>
  <c r="L21"/>
  <c r="M21"/>
  <c r="O21"/>
  <c r="P21"/>
  <c r="W21"/>
  <c r="Y21"/>
  <c r="Z21"/>
  <c r="AN21"/>
  <c r="AQ21"/>
  <c r="AT21"/>
  <c r="AV21"/>
  <c r="AW21"/>
  <c r="F22"/>
  <c r="L22"/>
  <c r="M22"/>
  <c r="O22"/>
  <c r="Q22"/>
  <c r="W22"/>
  <c r="E22"/>
  <c r="Y22"/>
  <c r="Z22"/>
  <c r="AT22"/>
  <c r="R23"/>
  <c r="T23"/>
  <c r="X23"/>
  <c r="AC23"/>
  <c r="AF23"/>
  <c r="AG23"/>
  <c r="AI23"/>
  <c r="AJ23"/>
  <c r="AM23"/>
  <c r="AN23"/>
  <c r="AP23"/>
  <c r="AQ23"/>
  <c r="AZ23"/>
  <c r="Y24"/>
  <c r="Z24"/>
  <c r="AN24"/>
  <c r="AQ24"/>
  <c r="V25"/>
  <c r="X25"/>
  <c r="Z25"/>
  <c r="AA25"/>
  <c r="AD25"/>
  <c r="L25"/>
  <c r="AE25"/>
  <c r="M25"/>
  <c r="AG25"/>
  <c r="AH25"/>
  <c r="AI25"/>
  <c r="AJ25"/>
  <c r="AK25"/>
  <c r="AN25"/>
  <c r="AL25"/>
  <c r="AO25"/>
  <c r="AP25"/>
  <c r="AQ25"/>
  <c r="AR25"/>
  <c r="AS25"/>
  <c r="AU25"/>
  <c r="AW25"/>
  <c r="AX25"/>
  <c r="AY25"/>
  <c r="AZ25"/>
  <c r="S26"/>
  <c r="Y26"/>
  <c r="Z26"/>
  <c r="AN26"/>
  <c r="AQ26"/>
  <c r="L27"/>
  <c r="M27"/>
  <c r="D27"/>
  <c r="O27"/>
  <c r="Q27"/>
  <c r="R27"/>
  <c r="W27"/>
  <c r="Y27"/>
  <c r="Z27"/>
  <c r="AB27"/>
  <c r="AC27"/>
  <c r="AF27"/>
  <c r="AF25"/>
  <c r="AG27"/>
  <c r="AI27"/>
  <c r="AJ27"/>
  <c r="AM27"/>
  <c r="AN27"/>
  <c r="AP27"/>
  <c r="AQ27"/>
  <c r="AT27"/>
  <c r="AV27"/>
  <c r="AW27"/>
  <c r="AY27"/>
  <c r="AZ27"/>
  <c r="L28"/>
  <c r="C28"/>
  <c r="M28"/>
  <c r="O28"/>
  <c r="R28"/>
  <c r="S28"/>
  <c r="T28"/>
  <c r="W28"/>
  <c r="E28"/>
  <c r="Y28"/>
  <c r="Z28"/>
  <c r="AB28"/>
  <c r="AC28"/>
  <c r="AF28"/>
  <c r="AG28"/>
  <c r="AI28"/>
  <c r="AJ28"/>
  <c r="AM28"/>
  <c r="AN28"/>
  <c r="AP28"/>
  <c r="AQ28"/>
  <c r="AT28"/>
  <c r="AV28"/>
  <c r="AW28"/>
  <c r="AY28"/>
  <c r="AZ28"/>
  <c r="L29"/>
  <c r="M29"/>
  <c r="O29"/>
  <c r="R29"/>
  <c r="S29"/>
  <c r="T29"/>
  <c r="W29"/>
  <c r="Y29"/>
  <c r="Z29"/>
  <c r="AB29"/>
  <c r="AC29"/>
  <c r="AF29"/>
  <c r="AG29"/>
  <c r="AI29"/>
  <c r="AJ29"/>
  <c r="AM29"/>
  <c r="AM25"/>
  <c r="AN29"/>
  <c r="AP29"/>
  <c r="AQ29"/>
  <c r="AT29"/>
  <c r="AV29"/>
  <c r="AW29"/>
  <c r="AY29"/>
  <c r="AZ29"/>
  <c r="L30"/>
  <c r="R30"/>
  <c r="V30"/>
  <c r="X30"/>
  <c r="Z30"/>
  <c r="AC30"/>
  <c r="AF30"/>
  <c r="AG30"/>
  <c r="AI30"/>
  <c r="AJ30"/>
  <c r="AM30"/>
  <c r="AM39"/>
  <c r="AN30"/>
  <c r="AP30"/>
  <c r="AQ30"/>
  <c r="AR30"/>
  <c r="AS30"/>
  <c r="AT30"/>
  <c r="AU30"/>
  <c r="AV30"/>
  <c r="AY30"/>
  <c r="AZ30"/>
  <c r="E31"/>
  <c r="F31"/>
  <c r="S31"/>
  <c r="AN31"/>
  <c r="AQ31"/>
  <c r="AV31"/>
  <c r="AW31"/>
  <c r="L32"/>
  <c r="M32"/>
  <c r="O32"/>
  <c r="W32"/>
  <c r="Y32"/>
  <c r="Z32"/>
  <c r="AT32"/>
  <c r="AV32"/>
  <c r="AW32"/>
  <c r="L33"/>
  <c r="C33"/>
  <c r="M33"/>
  <c r="P33"/>
  <c r="O33"/>
  <c r="Q33"/>
  <c r="W33"/>
  <c r="Y33"/>
  <c r="Z33"/>
  <c r="AT33"/>
  <c r="E33"/>
  <c r="AV33"/>
  <c r="AW33"/>
  <c r="L34"/>
  <c r="Q34"/>
  <c r="M34"/>
  <c r="O34"/>
  <c r="P34"/>
  <c r="W34"/>
  <c r="Y34"/>
  <c r="Z34"/>
  <c r="AT34"/>
  <c r="AV34"/>
  <c r="AW34"/>
  <c r="L35"/>
  <c r="M35"/>
  <c r="O35"/>
  <c r="W35"/>
  <c r="Y35"/>
  <c r="Z35"/>
  <c r="AT35"/>
  <c r="AV35"/>
  <c r="AW35"/>
  <c r="L36"/>
  <c r="Q36"/>
  <c r="M36"/>
  <c r="O36"/>
  <c r="P36"/>
  <c r="W36"/>
  <c r="Y36"/>
  <c r="Z36"/>
  <c r="AT36"/>
  <c r="AV36"/>
  <c r="AW36"/>
  <c r="L37"/>
  <c r="M37"/>
  <c r="O37"/>
  <c r="W37"/>
  <c r="Y37"/>
  <c r="Z37"/>
  <c r="AT37"/>
  <c r="AV37"/>
  <c r="AW37"/>
  <c r="L38"/>
  <c r="Q38"/>
  <c r="M38"/>
  <c r="O38"/>
  <c r="P38"/>
  <c r="W38"/>
  <c r="Y38"/>
  <c r="Z38"/>
  <c r="AT38"/>
  <c r="AV38"/>
  <c r="AW38"/>
  <c r="O39"/>
  <c r="W39"/>
  <c r="Y39"/>
  <c r="Z39"/>
  <c r="AA39"/>
  <c r="AB39"/>
  <c r="AC39"/>
  <c r="AD39"/>
  <c r="L39"/>
  <c r="AE39"/>
  <c r="AH39"/>
  <c r="AI39"/>
  <c r="AJ39"/>
  <c r="AK39"/>
  <c r="AL39"/>
  <c r="M39"/>
  <c r="AN39"/>
  <c r="AO39"/>
  <c r="AP39"/>
  <c r="AQ39"/>
  <c r="AT39"/>
  <c r="AV39"/>
  <c r="AW39"/>
  <c r="AX39"/>
  <c r="AY39"/>
  <c r="AZ39"/>
  <c r="L40"/>
  <c r="M40"/>
  <c r="O40"/>
  <c r="W40"/>
  <c r="Y40"/>
  <c r="Z40"/>
  <c r="AT40"/>
  <c r="AV40"/>
  <c r="AW40"/>
  <c r="I41"/>
  <c r="K41"/>
  <c r="L41"/>
  <c r="M41"/>
  <c r="D41"/>
  <c r="O41"/>
  <c r="R41"/>
  <c r="S41"/>
  <c r="T41"/>
  <c r="W41"/>
  <c r="Y41"/>
  <c r="Z41"/>
  <c r="AB41"/>
  <c r="AC41"/>
  <c r="AF41"/>
  <c r="AF39"/>
  <c r="AG41"/>
  <c r="AI41"/>
  <c r="AJ41"/>
  <c r="AM41"/>
  <c r="AN41"/>
  <c r="AP41"/>
  <c r="AQ41"/>
  <c r="AT41"/>
  <c r="AV41"/>
  <c r="AW41"/>
  <c r="AY41"/>
  <c r="AZ41"/>
  <c r="L42"/>
  <c r="M42"/>
  <c r="O42"/>
  <c r="W42"/>
  <c r="Y42"/>
  <c r="Z42"/>
  <c r="AT42"/>
  <c r="AV42"/>
  <c r="AW42"/>
  <c r="F43"/>
  <c r="L43"/>
  <c r="M43"/>
  <c r="O43"/>
  <c r="P43"/>
  <c r="W43"/>
  <c r="Y43"/>
  <c r="Z43"/>
  <c r="AT43"/>
  <c r="AV43"/>
  <c r="AW43"/>
  <c r="L44"/>
  <c r="M44"/>
  <c r="O44"/>
  <c r="W44"/>
  <c r="Y44"/>
  <c r="Z44"/>
  <c r="AT44"/>
  <c r="AV44"/>
  <c r="AW44"/>
  <c r="L45"/>
  <c r="R45"/>
  <c r="V45"/>
  <c r="M45"/>
  <c r="X45"/>
  <c r="AC45"/>
  <c r="AF45"/>
  <c r="AG45"/>
  <c r="AI45"/>
  <c r="AJ45"/>
  <c r="AM45"/>
  <c r="AN45"/>
  <c r="AP45"/>
  <c r="AQ45"/>
  <c r="AT45"/>
  <c r="AV45"/>
  <c r="AW45"/>
  <c r="AY45"/>
  <c r="AZ45"/>
  <c r="E46"/>
  <c r="F46"/>
  <c r="F47"/>
  <c r="L47"/>
  <c r="M47"/>
  <c r="O47"/>
  <c r="W47"/>
  <c r="Y47"/>
  <c r="Z47"/>
  <c r="AT47"/>
  <c r="AV47"/>
  <c r="AW47"/>
  <c r="L48"/>
  <c r="M48"/>
  <c r="O48"/>
  <c r="W48"/>
  <c r="Y48"/>
  <c r="Z48"/>
  <c r="AT48"/>
  <c r="E48"/>
  <c r="AV48"/>
  <c r="AW48"/>
  <c r="V49"/>
  <c r="W49"/>
  <c r="X49"/>
  <c r="O49"/>
  <c r="Y49"/>
  <c r="Z49"/>
  <c r="AA49"/>
  <c r="R49"/>
  <c r="AC49"/>
  <c r="AD49"/>
  <c r="AE49"/>
  <c r="AG49"/>
  <c r="AK49"/>
  <c r="AL49"/>
  <c r="AM49"/>
  <c r="AP49"/>
  <c r="AQ49"/>
  <c r="AR49"/>
  <c r="AW49"/>
  <c r="AS49"/>
  <c r="AT49"/>
  <c r="AU49"/>
  <c r="AV49"/>
  <c r="AX49"/>
  <c r="AY49"/>
  <c r="L50"/>
  <c r="C50"/>
  <c r="M50"/>
  <c r="O50"/>
  <c r="R50"/>
  <c r="S50"/>
  <c r="T50"/>
  <c r="W50"/>
  <c r="Y50"/>
  <c r="Z50"/>
  <c r="AB50"/>
  <c r="AC50"/>
  <c r="AF50"/>
  <c r="AG50"/>
  <c r="AI50"/>
  <c r="AJ50"/>
  <c r="AM50"/>
  <c r="AN50"/>
  <c r="AP50"/>
  <c r="AQ50"/>
  <c r="AT50"/>
  <c r="AV50"/>
  <c r="AW50"/>
  <c r="AY50"/>
  <c r="AZ50"/>
  <c r="L51"/>
  <c r="M51"/>
  <c r="O51"/>
  <c r="R51"/>
  <c r="S51"/>
  <c r="T51"/>
  <c r="W51"/>
  <c r="Y51"/>
  <c r="Z51"/>
  <c r="AB51"/>
  <c r="AC51"/>
  <c r="AF51"/>
  <c r="AG51"/>
  <c r="AI51"/>
  <c r="AJ51"/>
  <c r="AM51"/>
  <c r="AN51"/>
  <c r="AP51"/>
  <c r="AQ51"/>
  <c r="AT51"/>
  <c r="AV51"/>
  <c r="AW51"/>
  <c r="AY51"/>
  <c r="AZ51"/>
  <c r="V52"/>
  <c r="X52"/>
  <c r="AA52"/>
  <c r="AD52"/>
  <c r="AG52"/>
  <c r="AE52"/>
  <c r="AF52"/>
  <c r="AH52"/>
  <c r="AI52"/>
  <c r="AK52"/>
  <c r="AN52"/>
  <c r="AL52"/>
  <c r="AO52"/>
  <c r="AP52"/>
  <c r="AQ52"/>
  <c r="AR52"/>
  <c r="AS52"/>
  <c r="AU52"/>
  <c r="AW52"/>
  <c r="AX52"/>
  <c r="AY52"/>
  <c r="I53"/>
  <c r="L53"/>
  <c r="M53"/>
  <c r="O53"/>
  <c r="R53"/>
  <c r="W53"/>
  <c r="Y53"/>
  <c r="Z53"/>
  <c r="AB53"/>
  <c r="AF53"/>
  <c r="AG53"/>
  <c r="AI53"/>
  <c r="AM53"/>
  <c r="AM52"/>
  <c r="AN53"/>
  <c r="AP53"/>
  <c r="AQ53"/>
  <c r="AT53"/>
  <c r="AV53"/>
  <c r="AW53"/>
  <c r="AY53"/>
  <c r="L54"/>
  <c r="M54"/>
  <c r="O54"/>
  <c r="R54"/>
  <c r="T54"/>
  <c r="W54"/>
  <c r="Y54"/>
  <c r="Z54"/>
  <c r="AB54"/>
  <c r="AF54"/>
  <c r="AG54"/>
  <c r="AI54"/>
  <c r="AM54"/>
  <c r="AN54"/>
  <c r="AP54"/>
  <c r="AQ54"/>
  <c r="AT54"/>
  <c r="AV54"/>
  <c r="AW54"/>
  <c r="AY54"/>
  <c r="AA55"/>
  <c r="AH55"/>
  <c r="AL55"/>
  <c r="AO55"/>
  <c r="AP55"/>
  <c r="AQ55"/>
  <c r="AX55"/>
  <c r="L56"/>
  <c r="R56"/>
  <c r="T56"/>
  <c r="V56"/>
  <c r="X56"/>
  <c r="AC56"/>
  <c r="AD56"/>
  <c r="AE56"/>
  <c r="AE55"/>
  <c r="AJ56"/>
  <c r="AK56"/>
  <c r="AM56"/>
  <c r="AN56"/>
  <c r="AP56"/>
  <c r="AQ56"/>
  <c r="AR56"/>
  <c r="AS56"/>
  <c r="AT56"/>
  <c r="AU56"/>
  <c r="AV56"/>
  <c r="AY56"/>
  <c r="AZ56"/>
  <c r="E57"/>
  <c r="F57"/>
  <c r="Y57"/>
  <c r="Z57"/>
  <c r="AF57"/>
  <c r="AG57"/>
  <c r="AM57"/>
  <c r="AN57"/>
  <c r="AV57"/>
  <c r="AW57"/>
  <c r="F58"/>
  <c r="L58"/>
  <c r="M58"/>
  <c r="O58"/>
  <c r="P58"/>
  <c r="Q58"/>
  <c r="W58"/>
  <c r="E58"/>
  <c r="Y58"/>
  <c r="Z58"/>
  <c r="AF58"/>
  <c r="AG58"/>
  <c r="AM58"/>
  <c r="AN58"/>
  <c r="AT58"/>
  <c r="AV58"/>
  <c r="AW58"/>
  <c r="F59"/>
  <c r="L59"/>
  <c r="M59"/>
  <c r="D59"/>
  <c r="O59"/>
  <c r="P59"/>
  <c r="W59"/>
  <c r="Y59"/>
  <c r="Z59"/>
  <c r="AF59"/>
  <c r="AG59"/>
  <c r="AM59"/>
  <c r="AN59"/>
  <c r="AT59"/>
  <c r="AV59"/>
  <c r="AW59"/>
  <c r="L60"/>
  <c r="M60"/>
  <c r="O60"/>
  <c r="W60"/>
  <c r="Y60"/>
  <c r="Z60"/>
  <c r="AT60"/>
  <c r="AV60"/>
  <c r="AW60"/>
  <c r="R61"/>
  <c r="T61"/>
  <c r="V61"/>
  <c r="X61"/>
  <c r="AC61"/>
  <c r="AF61"/>
  <c r="AG61"/>
  <c r="AI61"/>
  <c r="AJ61"/>
  <c r="AM61"/>
  <c r="AN61"/>
  <c r="AP61"/>
  <c r="AQ61"/>
  <c r="AR61"/>
  <c r="AS61"/>
  <c r="AY61"/>
  <c r="AU61"/>
  <c r="AW61"/>
  <c r="AZ61"/>
  <c r="E62"/>
  <c r="F62"/>
  <c r="AF62"/>
  <c r="AG62"/>
  <c r="AM62"/>
  <c r="AN62"/>
  <c r="AV62"/>
  <c r="AW62"/>
  <c r="L63"/>
  <c r="M63"/>
  <c r="O63"/>
  <c r="W63"/>
  <c r="Y63"/>
  <c r="Z63"/>
  <c r="AF63"/>
  <c r="AG63"/>
  <c r="AM63"/>
  <c r="AN63"/>
  <c r="AT63"/>
  <c r="AV63"/>
  <c r="AW63"/>
  <c r="F64"/>
  <c r="L64"/>
  <c r="M64"/>
  <c r="O64"/>
  <c r="W64"/>
  <c r="Y64"/>
  <c r="Z64"/>
  <c r="AF64"/>
  <c r="AG64"/>
  <c r="AM64"/>
  <c r="AN64"/>
  <c r="AT64"/>
  <c r="AV64"/>
  <c r="AW64"/>
  <c r="L65"/>
  <c r="C65"/>
  <c r="M65"/>
  <c r="D65"/>
  <c r="O65"/>
  <c r="Q65"/>
  <c r="R65"/>
  <c r="W65"/>
  <c r="Y65"/>
  <c r="Z65"/>
  <c r="AB65"/>
  <c r="AC65"/>
  <c r="AF65"/>
  <c r="AG65"/>
  <c r="AI65"/>
  <c r="AJ65"/>
  <c r="AM65"/>
  <c r="AN65"/>
  <c r="AP65"/>
  <c r="AQ65"/>
  <c r="AT65"/>
  <c r="AV65"/>
  <c r="AW65"/>
  <c r="AY65"/>
  <c r="AZ65"/>
  <c r="L66"/>
  <c r="M66"/>
  <c r="O66"/>
  <c r="R66"/>
  <c r="T66"/>
  <c r="W66"/>
  <c r="Y66"/>
  <c r="Z66"/>
  <c r="AB66"/>
  <c r="AF66"/>
  <c r="AG66"/>
  <c r="AI66"/>
  <c r="AM66"/>
  <c r="AN66"/>
  <c r="AQ66"/>
  <c r="AT66"/>
  <c r="AV66"/>
  <c r="AW66"/>
  <c r="AY66"/>
  <c r="L67"/>
  <c r="M67"/>
  <c r="D67"/>
  <c r="O67"/>
  <c r="R67"/>
  <c r="S67"/>
  <c r="T67"/>
  <c r="W67"/>
  <c r="N67"/>
  <c r="Y67"/>
  <c r="Z67"/>
  <c r="AB67"/>
  <c r="AC67"/>
  <c r="AF67"/>
  <c r="AG67"/>
  <c r="AI67"/>
  <c r="AJ67"/>
  <c r="AM67"/>
  <c r="AN67"/>
  <c r="AP67"/>
  <c r="AQ67"/>
  <c r="AT67"/>
  <c r="AV67"/>
  <c r="AW67"/>
  <c r="AY67"/>
  <c r="AZ67"/>
  <c r="F68"/>
  <c r="AT68"/>
  <c r="E68"/>
  <c r="AV68"/>
  <c r="AW68"/>
  <c r="O69"/>
  <c r="F69"/>
  <c r="V69"/>
  <c r="X69"/>
  <c r="AA69"/>
  <c r="AK69"/>
  <c r="AO69"/>
  <c r="AQ69"/>
  <c r="AR69"/>
  <c r="AS69"/>
  <c r="AU69"/>
  <c r="AW69"/>
  <c r="AX69"/>
  <c r="AY69"/>
  <c r="AZ69"/>
  <c r="F70"/>
  <c r="L70"/>
  <c r="M70"/>
  <c r="O70"/>
  <c r="R70"/>
  <c r="I70"/>
  <c r="K70"/>
  <c r="W70"/>
  <c r="Y70"/>
  <c r="Z70"/>
  <c r="AB70"/>
  <c r="AC70"/>
  <c r="AF70"/>
  <c r="AG70"/>
  <c r="AI70"/>
  <c r="AJ70"/>
  <c r="AM70"/>
  <c r="AN70"/>
  <c r="AP70"/>
  <c r="AQ70"/>
  <c r="AT70"/>
  <c r="AV70"/>
  <c r="AW70"/>
  <c r="AY70"/>
  <c r="AZ70"/>
  <c r="F71"/>
  <c r="O71"/>
  <c r="W71"/>
  <c r="Y71"/>
  <c r="Z71"/>
  <c r="AB71"/>
  <c r="AC71"/>
  <c r="AD71"/>
  <c r="AE71"/>
  <c r="AE69"/>
  <c r="AF71"/>
  <c r="AH71"/>
  <c r="AJ71"/>
  <c r="AK71"/>
  <c r="AL71"/>
  <c r="AL69"/>
  <c r="AN71"/>
  <c r="AO71"/>
  <c r="AP71"/>
  <c r="AQ71"/>
  <c r="AT71"/>
  <c r="AV71"/>
  <c r="AW71"/>
  <c r="AY71"/>
  <c r="AZ71"/>
  <c r="F72"/>
  <c r="I72"/>
  <c r="K72"/>
  <c r="L72"/>
  <c r="C72"/>
  <c r="H72"/>
  <c r="M72"/>
  <c r="D72"/>
  <c r="O72"/>
  <c r="Q72"/>
  <c r="R72"/>
  <c r="S72"/>
  <c r="T72"/>
  <c r="W72"/>
  <c r="Y72"/>
  <c r="Z72"/>
  <c r="AF72"/>
  <c r="AG72"/>
  <c r="AI72"/>
  <c r="AM72"/>
  <c r="AN72"/>
  <c r="AP72"/>
  <c r="AQ72"/>
  <c r="AT72"/>
  <c r="AV72"/>
  <c r="AW72"/>
  <c r="F73"/>
  <c r="I73"/>
  <c r="K73"/>
  <c r="L73"/>
  <c r="C73"/>
  <c r="H73"/>
  <c r="M73"/>
  <c r="D73"/>
  <c r="O73"/>
  <c r="Q73"/>
  <c r="R73"/>
  <c r="S73"/>
  <c r="T73"/>
  <c r="W73"/>
  <c r="Y73"/>
  <c r="Z73"/>
  <c r="AF73"/>
  <c r="AG73"/>
  <c r="AI73"/>
  <c r="AM73"/>
  <c r="AN73"/>
  <c r="AP73"/>
  <c r="AQ73"/>
  <c r="AT73"/>
  <c r="AV73"/>
  <c r="AW73"/>
  <c r="I74"/>
  <c r="K74"/>
  <c r="L74"/>
  <c r="Q74"/>
  <c r="M74"/>
  <c r="D74"/>
  <c r="J74"/>
  <c r="O74"/>
  <c r="F74"/>
  <c r="P74"/>
  <c r="R74"/>
  <c r="S74"/>
  <c r="T74"/>
  <c r="W74"/>
  <c r="E74"/>
  <c r="Y74"/>
  <c r="Z74"/>
  <c r="AB74"/>
  <c r="AC74"/>
  <c r="AF74"/>
  <c r="AG74"/>
  <c r="AI74"/>
  <c r="AJ74"/>
  <c r="AM74"/>
  <c r="AN74"/>
  <c r="AP74"/>
  <c r="AQ74"/>
  <c r="AT74"/>
  <c r="AV74"/>
  <c r="AW74"/>
  <c r="AY74"/>
  <c r="AZ74"/>
  <c r="C75"/>
  <c r="H75"/>
  <c r="I75"/>
  <c r="K75"/>
  <c r="L75"/>
  <c r="M75"/>
  <c r="D75"/>
  <c r="O75"/>
  <c r="F75"/>
  <c r="Q75"/>
  <c r="R75"/>
  <c r="S75"/>
  <c r="T75"/>
  <c r="W75"/>
  <c r="E75"/>
  <c r="Y75"/>
  <c r="Z75"/>
  <c r="AB75"/>
  <c r="AC75"/>
  <c r="AF75"/>
  <c r="AG75"/>
  <c r="AI75"/>
  <c r="AJ75"/>
  <c r="AM75"/>
  <c r="AN75"/>
  <c r="AP75"/>
  <c r="AQ75"/>
  <c r="AT75"/>
  <c r="AV75"/>
  <c r="AW75"/>
  <c r="AY75"/>
  <c r="AZ75"/>
  <c r="Q77"/>
  <c r="H12" i="13"/>
  <c r="Z77" i="8"/>
  <c r="H12" i="14"/>
  <c r="AN77" i="8"/>
  <c r="AQ77"/>
  <c r="AD78"/>
  <c r="C13" i="15"/>
  <c r="AE78" i="8"/>
  <c r="D13" i="15"/>
  <c r="AG78" i="8"/>
  <c r="F13" i="15"/>
  <c r="AH78" i="8"/>
  <c r="AI78"/>
  <c r="AJ78"/>
  <c r="AK78"/>
  <c r="C13" i="17"/>
  <c r="AL78" i="8"/>
  <c r="D13" i="17"/>
  <c r="AM78" i="8"/>
  <c r="E13" i="17"/>
  <c r="AO78" i="8"/>
  <c r="AO76"/>
  <c r="AQ78"/>
  <c r="AX78"/>
  <c r="AZ78"/>
  <c r="F79"/>
  <c r="E13" i="12"/>
  <c r="L79" i="8"/>
  <c r="C14" i="13"/>
  <c r="M79" i="8"/>
  <c r="D14" i="13"/>
  <c r="O79" i="8"/>
  <c r="F14" i="13"/>
  <c r="R79" i="8"/>
  <c r="T79"/>
  <c r="W79"/>
  <c r="E14" i="14"/>
  <c r="Y79" i="8"/>
  <c r="G14" i="14"/>
  <c r="Z79" i="8"/>
  <c r="H14" i="14"/>
  <c r="AB79" i="8"/>
  <c r="AC79"/>
  <c r="AF79"/>
  <c r="E14" i="15"/>
  <c r="AG79" i="8"/>
  <c r="F14" i="15"/>
  <c r="AI79" i="8"/>
  <c r="AJ79"/>
  <c r="AM79"/>
  <c r="E14" i="17"/>
  <c r="AN79" i="8"/>
  <c r="F14" i="17"/>
  <c r="AP79" i="8"/>
  <c r="AQ79"/>
  <c r="AT79"/>
  <c r="E13" i="16"/>
  <c r="AV79" i="8"/>
  <c r="G13" i="16"/>
  <c r="AW79" i="8"/>
  <c r="H13" i="16"/>
  <c r="AY79" i="8"/>
  <c r="AZ79"/>
  <c r="L80"/>
  <c r="C15" i="13"/>
  <c r="M80" i="8"/>
  <c r="D15" i="13"/>
  <c r="O80" i="8"/>
  <c r="F15" i="13"/>
  <c r="R80" i="8"/>
  <c r="I80"/>
  <c r="K80"/>
  <c r="T80"/>
  <c r="W80"/>
  <c r="N80"/>
  <c r="Y80"/>
  <c r="G15" i="14"/>
  <c r="Z80" i="8"/>
  <c r="H15" i="14"/>
  <c r="AB80" i="8"/>
  <c r="AC80"/>
  <c r="AF80"/>
  <c r="E15" i="15"/>
  <c r="AG80" i="8"/>
  <c r="F15" i="15"/>
  <c r="AI80" i="8"/>
  <c r="AJ80"/>
  <c r="AM80"/>
  <c r="E15" i="17"/>
  <c r="AN80" i="8"/>
  <c r="F15" i="17"/>
  <c r="AP80" i="8"/>
  <c r="AQ80"/>
  <c r="AT80"/>
  <c r="E14" i="16"/>
  <c r="AV80" i="8"/>
  <c r="G14" i="16"/>
  <c r="AW80" i="8"/>
  <c r="H14" i="16"/>
  <c r="AY80" i="8"/>
  <c r="AZ80"/>
  <c r="L81"/>
  <c r="C81"/>
  <c r="H81"/>
  <c r="M81"/>
  <c r="D81"/>
  <c r="X81"/>
  <c r="F16" i="14"/>
  <c r="Y81" i="8"/>
  <c r="G16" i="14"/>
  <c r="Z81" i="8"/>
  <c r="H16" i="14"/>
  <c r="AA81" i="8"/>
  <c r="AB81"/>
  <c r="AC81"/>
  <c r="AF81"/>
  <c r="E16" i="15"/>
  <c r="AG81" i="8"/>
  <c r="F16" i="15"/>
  <c r="AI81" i="8"/>
  <c r="AJ81"/>
  <c r="AM81"/>
  <c r="E16" i="17"/>
  <c r="AN81" i="8"/>
  <c r="F16" i="17"/>
  <c r="AP81" i="8"/>
  <c r="AQ81"/>
  <c r="AT81"/>
  <c r="E15" i="16"/>
  <c r="AU81" i="8"/>
  <c r="F15" i="16"/>
  <c r="AV81" i="8"/>
  <c r="G15" i="16"/>
  <c r="AW81" i="8"/>
  <c r="H15" i="16"/>
  <c r="AY81" i="8"/>
  <c r="AZ81"/>
  <c r="E82"/>
  <c r="F82"/>
  <c r="Q82"/>
  <c r="H17" i="13"/>
  <c r="AT82" i="8"/>
  <c r="L83"/>
  <c r="C18" i="13"/>
  <c r="M83" i="8"/>
  <c r="D18" i="13"/>
  <c r="O83" i="8"/>
  <c r="F18" i="13"/>
  <c r="Q83" i="8"/>
  <c r="H18" i="13"/>
  <c r="R83" i="8"/>
  <c r="I83"/>
  <c r="K83"/>
  <c r="T83"/>
  <c r="W83"/>
  <c r="E18" i="14"/>
  <c r="Y83" i="8"/>
  <c r="G18" i="14"/>
  <c r="Z83" i="8"/>
  <c r="H18" i="14"/>
  <c r="AB83" i="8"/>
  <c r="AC83"/>
  <c r="AN83"/>
  <c r="F18" i="17"/>
  <c r="AQ83" i="8"/>
  <c r="AT83"/>
  <c r="E17" i="16"/>
  <c r="AV83" i="8"/>
  <c r="G17" i="16"/>
  <c r="AW83" i="8"/>
  <c r="H17" i="16"/>
  <c r="F84" i="8"/>
  <c r="E18" i="12"/>
  <c r="L84" i="8"/>
  <c r="C19" i="13"/>
  <c r="M84" i="8"/>
  <c r="D19" i="13"/>
  <c r="O84" i="8"/>
  <c r="F19" i="13"/>
  <c r="Q84" i="8"/>
  <c r="H19" i="13"/>
  <c r="R84" i="8"/>
  <c r="I84"/>
  <c r="K84"/>
  <c r="T84"/>
  <c r="W84"/>
  <c r="Y84"/>
  <c r="G19" i="14"/>
  <c r="Z84" i="8"/>
  <c r="H19" i="14"/>
  <c r="AB84" i="8"/>
  <c r="AC84"/>
  <c r="AN84"/>
  <c r="F19" i="17"/>
  <c r="AQ84" i="8"/>
  <c r="AT84"/>
  <c r="E18" i="16"/>
  <c r="AV84" i="8"/>
  <c r="G18" i="16"/>
  <c r="AW84" i="8"/>
  <c r="H18" i="16"/>
  <c r="L85" i="8"/>
  <c r="C20" i="13"/>
  <c r="M85" i="8"/>
  <c r="D20" i="13"/>
  <c r="O85" i="8"/>
  <c r="F85"/>
  <c r="E19" i="12"/>
  <c r="Q85" i="8"/>
  <c r="H20" i="13"/>
  <c r="W85" i="8"/>
  <c r="E20" i="14"/>
  <c r="Y85" i="8"/>
  <c r="G20" i="14"/>
  <c r="Z85" i="8"/>
  <c r="H20" i="14"/>
  <c r="AT85" i="8"/>
  <c r="E19" i="16"/>
  <c r="AV85" i="8"/>
  <c r="G19" i="16"/>
  <c r="AW85" i="8"/>
  <c r="H19" i="16"/>
  <c r="I86" i="8"/>
  <c r="K86"/>
  <c r="L86"/>
  <c r="C21" i="13"/>
  <c r="M86" i="8"/>
  <c r="D86"/>
  <c r="O86"/>
  <c r="F21" i="13"/>
  <c r="R86" i="8"/>
  <c r="S86"/>
  <c r="T86"/>
  <c r="W86"/>
  <c r="E21" i="14"/>
  <c r="Y86" i="8"/>
  <c r="G21" i="14"/>
  <c r="Z86" i="8"/>
  <c r="H21" i="14"/>
  <c r="AB86" i="8"/>
  <c r="AC86"/>
  <c r="AF86"/>
  <c r="E21" i="15"/>
  <c r="AG86" i="8"/>
  <c r="F21" i="15"/>
  <c r="AI86" i="8"/>
  <c r="AJ86"/>
  <c r="AM86"/>
  <c r="E21" i="17"/>
  <c r="AN86" i="8"/>
  <c r="F21" i="17"/>
  <c r="AP86" i="8"/>
  <c r="AQ86"/>
  <c r="AT86"/>
  <c r="E20" i="16"/>
  <c r="AV86" i="8"/>
  <c r="G20" i="16"/>
  <c r="AW86" i="8"/>
  <c r="H20" i="16"/>
  <c r="AY86" i="8"/>
  <c r="AZ86"/>
  <c r="L87"/>
  <c r="C22" i="13"/>
  <c r="M87" i="8"/>
  <c r="D87"/>
  <c r="C21" i="12"/>
  <c r="O87" i="8"/>
  <c r="F22" i="13"/>
  <c r="W87" i="8"/>
  <c r="E22" i="14"/>
  <c r="Y87" i="8"/>
  <c r="G22" i="14"/>
  <c r="Z87" i="8"/>
  <c r="H22" i="14"/>
  <c r="AF87" i="8"/>
  <c r="AG87"/>
  <c r="AM87"/>
  <c r="AN87"/>
  <c r="AT87"/>
  <c r="E21" i="16"/>
  <c r="AV87" i="8"/>
  <c r="G21" i="16"/>
  <c r="AW87" i="8"/>
  <c r="H21" i="16"/>
  <c r="I88" i="8"/>
  <c r="K88"/>
  <c r="L88"/>
  <c r="C23" i="13"/>
  <c r="M88" i="8"/>
  <c r="D88"/>
  <c r="O88"/>
  <c r="F23" i="13"/>
  <c r="R88" i="8"/>
  <c r="S88"/>
  <c r="T88"/>
  <c r="W88"/>
  <c r="E23" i="14"/>
  <c r="Y88" i="8"/>
  <c r="G23" i="14"/>
  <c r="Z88" i="8"/>
  <c r="H23" i="14"/>
  <c r="AB88" i="8"/>
  <c r="AC88"/>
  <c r="AF88"/>
  <c r="E22" i="15"/>
  <c r="AG88" i="8"/>
  <c r="F22" i="15"/>
  <c r="AI88" i="8"/>
  <c r="AJ88"/>
  <c r="AM88"/>
  <c r="E22" i="17"/>
  <c r="AN88" i="8"/>
  <c r="F22" i="17"/>
  <c r="AP88" i="8"/>
  <c r="AQ88"/>
  <c r="AT88"/>
  <c r="E22" i="16"/>
  <c r="AV88" i="8"/>
  <c r="G22" i="16"/>
  <c r="AW88" i="8"/>
  <c r="H22" i="16"/>
  <c r="AY88" i="8"/>
  <c r="AZ88"/>
  <c r="I89"/>
  <c r="K89"/>
  <c r="L89"/>
  <c r="C24" i="13"/>
  <c r="M89" i="8"/>
  <c r="D89"/>
  <c r="O89"/>
  <c r="F24" i="13"/>
  <c r="R89" i="8"/>
  <c r="T89"/>
  <c r="W89"/>
  <c r="E24" i="14"/>
  <c r="Y89" i="8"/>
  <c r="G24" i="14"/>
  <c r="Z89" i="8"/>
  <c r="H24" i="14"/>
  <c r="AB89" i="8"/>
  <c r="AC89"/>
  <c r="AF89"/>
  <c r="E23" i="15"/>
  <c r="AG89" i="8"/>
  <c r="F23" i="15"/>
  <c r="AI89" i="8"/>
  <c r="AJ89"/>
  <c r="AM89"/>
  <c r="E23" i="17"/>
  <c r="AN89" i="8"/>
  <c r="F23" i="17"/>
  <c r="AP89" i="8"/>
  <c r="AQ89"/>
  <c r="AT89"/>
  <c r="E23" i="16"/>
  <c r="AV89" i="8"/>
  <c r="G23" i="16"/>
  <c r="AW89" i="8"/>
  <c r="H23" i="16"/>
  <c r="AY89" i="8"/>
  <c r="AZ89"/>
  <c r="AF90"/>
  <c r="AG90"/>
  <c r="AI90"/>
  <c r="AJ90"/>
  <c r="AM90"/>
  <c r="AN90"/>
  <c r="AP90"/>
  <c r="AQ90"/>
  <c r="AR90"/>
  <c r="C24" i="16"/>
  <c r="AS90" i="8"/>
  <c r="D24" i="16"/>
  <c r="AU90" i="8"/>
  <c r="F24" i="16"/>
  <c r="AZ90" i="8"/>
  <c r="I91"/>
  <c r="K91"/>
  <c r="L91"/>
  <c r="C26" i="13"/>
  <c r="C25"/>
  <c r="M91" i="8"/>
  <c r="D26" i="13"/>
  <c r="D25" s="1"/>
  <c r="O91" i="8"/>
  <c r="F26" i="13"/>
  <c r="F25" s="1"/>
  <c r="R91" i="8"/>
  <c r="T91"/>
  <c r="W91"/>
  <c r="E26" i="14"/>
  <c r="Y91" i="8"/>
  <c r="G26" i="14"/>
  <c r="Z91" i="8"/>
  <c r="H26" i="14"/>
  <c r="AB91" i="8"/>
  <c r="AC91"/>
  <c r="AN91"/>
  <c r="AQ91"/>
  <c r="AT91"/>
  <c r="E25" i="16"/>
  <c r="AV91" i="8"/>
  <c r="G25" i="16"/>
  <c r="AW91" i="8"/>
  <c r="H25" i="16"/>
  <c r="U92" i="8"/>
  <c r="V92"/>
  <c r="V90"/>
  <c r="D25" i="14"/>
  <c r="D27"/>
  <c r="X92" i="8"/>
  <c r="X90"/>
  <c r="Z92"/>
  <c r="H27" i="14"/>
  <c r="AA92" i="8"/>
  <c r="AA90"/>
  <c r="AC90"/>
  <c r="AC92"/>
  <c r="AN92"/>
  <c r="AQ92"/>
  <c r="AT92"/>
  <c r="AV92"/>
  <c r="AW92"/>
  <c r="L93"/>
  <c r="C93"/>
  <c r="H93"/>
  <c r="M93"/>
  <c r="D93"/>
  <c r="N93"/>
  <c r="O93"/>
  <c r="F93"/>
  <c r="P93"/>
  <c r="R93"/>
  <c r="I93"/>
  <c r="K93"/>
  <c r="T93"/>
  <c r="W93"/>
  <c r="E28" i="14"/>
  <c r="Y93" i="8"/>
  <c r="G28" i="14"/>
  <c r="Z93" i="8"/>
  <c r="H28" i="14"/>
  <c r="AB93" i="8"/>
  <c r="AC93"/>
  <c r="AN93"/>
  <c r="AQ93"/>
  <c r="AT93"/>
  <c r="AV93"/>
  <c r="AW93"/>
  <c r="L94"/>
  <c r="C94"/>
  <c r="H94"/>
  <c r="M94"/>
  <c r="D94"/>
  <c r="N94"/>
  <c r="O94"/>
  <c r="F94"/>
  <c r="P94"/>
  <c r="R94"/>
  <c r="I94"/>
  <c r="K94"/>
  <c r="T94"/>
  <c r="W94"/>
  <c r="E29" i="14"/>
  <c r="Y94" i="8"/>
  <c r="G29" i="14"/>
  <c r="Z94" i="8"/>
  <c r="H29" i="14"/>
  <c r="AB94" i="8"/>
  <c r="AC94"/>
  <c r="AN94"/>
  <c r="AQ94"/>
  <c r="AT94"/>
  <c r="AV94"/>
  <c r="AW94"/>
  <c r="U95"/>
  <c r="C30" i="14"/>
  <c r="V95" i="8"/>
  <c r="X95"/>
  <c r="F30" i="14"/>
  <c r="AA95" i="8"/>
  <c r="R95"/>
  <c r="AC95"/>
  <c r="AD95"/>
  <c r="C24" i="15"/>
  <c r="AE95" i="8"/>
  <c r="D24" i="15"/>
  <c r="AG95" i="8"/>
  <c r="F24" i="15"/>
  <c r="AH95" i="8"/>
  <c r="AH76"/>
  <c r="AI95"/>
  <c r="AJ95"/>
  <c r="AK95"/>
  <c r="C24" i="17"/>
  <c r="AL95" i="8"/>
  <c r="D24" i="17"/>
  <c r="AM95" i="8"/>
  <c r="E24" i="17"/>
  <c r="AO95" i="8"/>
  <c r="AP95"/>
  <c r="AQ95"/>
  <c r="AR95"/>
  <c r="C26" i="16"/>
  <c r="AS95" i="8"/>
  <c r="D26" i="16"/>
  <c r="AU95" i="8"/>
  <c r="F26" i="16"/>
  <c r="AW95" i="8"/>
  <c r="H26" i="16"/>
  <c r="AX95" i="8"/>
  <c r="AX76"/>
  <c r="AY95"/>
  <c r="AZ95"/>
  <c r="L96"/>
  <c r="C28" i="13"/>
  <c r="M96" i="8"/>
  <c r="D28" i="13"/>
  <c r="O96" i="8"/>
  <c r="F28" i="13"/>
  <c r="R96" i="8"/>
  <c r="I96"/>
  <c r="K96"/>
  <c r="T96"/>
  <c r="W96"/>
  <c r="E31" i="14"/>
  <c r="Y96" i="8"/>
  <c r="G31" i="14"/>
  <c r="Z96" i="8"/>
  <c r="H31" i="14"/>
  <c r="AB96" i="8"/>
  <c r="AC96"/>
  <c r="AF96"/>
  <c r="E25" i="15"/>
  <c r="AG96" i="8"/>
  <c r="F25" i="15"/>
  <c r="AI96" i="8"/>
  <c r="AJ96"/>
  <c r="AM96"/>
  <c r="E25" i="17"/>
  <c r="AN96" i="8"/>
  <c r="F25" i="17"/>
  <c r="AP96" i="8"/>
  <c r="AQ96"/>
  <c r="AT96"/>
  <c r="E27" i="16"/>
  <c r="AV96" i="8"/>
  <c r="G27" i="16"/>
  <c r="AW96" i="8"/>
  <c r="H27" i="16"/>
  <c r="AY96" i="8"/>
  <c r="AZ96"/>
  <c r="E97"/>
  <c r="N97"/>
  <c r="E29" i="13"/>
  <c r="O97" i="8"/>
  <c r="F97"/>
  <c r="P97"/>
  <c r="G29" i="13"/>
  <c r="Q97" i="8"/>
  <c r="H29" i="13"/>
  <c r="Y97" i="8"/>
  <c r="G32" i="14"/>
  <c r="Z97" i="8"/>
  <c r="H32" i="14"/>
  <c r="L98" i="8"/>
  <c r="C30" i="13"/>
  <c r="M98" i="8"/>
  <c r="D30" i="13"/>
  <c r="O98" i="8"/>
  <c r="F30" i="13"/>
  <c r="P98" i="8"/>
  <c r="G30" i="13"/>
  <c r="Q98" i="8"/>
  <c r="H30" i="13"/>
  <c r="R98" i="8"/>
  <c r="I98"/>
  <c r="K98"/>
  <c r="W98"/>
  <c r="E33" i="14"/>
  <c r="Y98" i="8"/>
  <c r="G33" i="14"/>
  <c r="Z98" i="8"/>
  <c r="H33" i="14"/>
  <c r="AF98" i="8"/>
  <c r="E27" i="15"/>
  <c r="AG98" i="8"/>
  <c r="F27" i="15"/>
  <c r="AN98" i="8"/>
  <c r="F27" i="17"/>
  <c r="AQ98" i="8"/>
  <c r="AT98"/>
  <c r="E29" i="16"/>
  <c r="AV98" i="8"/>
  <c r="G29" i="16"/>
  <c r="AW98" i="8"/>
  <c r="H29" i="16"/>
  <c r="D99" i="8"/>
  <c r="F99"/>
  <c r="L99"/>
  <c r="C99"/>
  <c r="H99"/>
  <c r="M99"/>
  <c r="N99"/>
  <c r="O99"/>
  <c r="P99"/>
  <c r="R99"/>
  <c r="I99"/>
  <c r="T99"/>
  <c r="W99"/>
  <c r="E99"/>
  <c r="Y99"/>
  <c r="Z99"/>
  <c r="AB99"/>
  <c r="AC99"/>
  <c r="AF99"/>
  <c r="AG99"/>
  <c r="AI99"/>
  <c r="AJ99"/>
  <c r="E28" i="17"/>
  <c r="AN99" i="8"/>
  <c r="F28" i="17"/>
  <c r="AP99" i="8"/>
  <c r="AQ99"/>
  <c r="AT99"/>
  <c r="AV99"/>
  <c r="AW99"/>
  <c r="AY99"/>
  <c r="AZ99"/>
  <c r="L100"/>
  <c r="C31" i="13"/>
  <c r="M100" i="8"/>
  <c r="D100"/>
  <c r="O100"/>
  <c r="F31" i="13"/>
  <c r="R100" i="8"/>
  <c r="I100"/>
  <c r="K100"/>
  <c r="S100"/>
  <c r="T100"/>
  <c r="W100"/>
  <c r="N100"/>
  <c r="E31" i="13"/>
  <c r="Y100" i="8"/>
  <c r="G34" i="14"/>
  <c r="Z100" i="8"/>
  <c r="H34" i="14"/>
  <c r="AB100" i="8"/>
  <c r="AC100"/>
  <c r="AF100"/>
  <c r="E28" i="15"/>
  <c r="AG100" i="8"/>
  <c r="F28" i="15"/>
  <c r="AI100" i="8"/>
  <c r="AJ100"/>
  <c r="E29" i="17"/>
  <c r="AN100" i="8"/>
  <c r="F29" i="17"/>
  <c r="AP100" i="8"/>
  <c r="AQ100"/>
  <c r="AT100"/>
  <c r="E30" i="16"/>
  <c r="AV100" i="8"/>
  <c r="G30" i="16"/>
  <c r="AW100" i="8"/>
  <c r="H30" i="16"/>
  <c r="AY100" i="8"/>
  <c r="AZ100"/>
  <c r="U101"/>
  <c r="C35" i="14"/>
  <c r="V101" i="8"/>
  <c r="M101"/>
  <c r="X101"/>
  <c r="F35" i="14"/>
  <c r="Z101" i="8"/>
  <c r="H35" i="14"/>
  <c r="AD101" i="8"/>
  <c r="AG101"/>
  <c r="AE101"/>
  <c r="AR101"/>
  <c r="C31" i="16"/>
  <c r="AS101" i="8"/>
  <c r="D31" i="16"/>
  <c r="AT101" i="8"/>
  <c r="E31" i="16"/>
  <c r="AU101" i="8"/>
  <c r="F31" i="16"/>
  <c r="AV101" i="8"/>
  <c r="G31" i="16"/>
  <c r="C102" i="8"/>
  <c r="I102"/>
  <c r="K102"/>
  <c r="L102"/>
  <c r="M102"/>
  <c r="D102"/>
  <c r="O102"/>
  <c r="F102"/>
  <c r="Q102"/>
  <c r="R102"/>
  <c r="S102"/>
  <c r="T102"/>
  <c r="W102"/>
  <c r="E102"/>
  <c r="Y102"/>
  <c r="Z102"/>
  <c r="AB102"/>
  <c r="AC102"/>
  <c r="AG102"/>
  <c r="AI102"/>
  <c r="AJ102"/>
  <c r="AM102"/>
  <c r="AN102"/>
  <c r="AP102"/>
  <c r="AQ102"/>
  <c r="AT102"/>
  <c r="AV102"/>
  <c r="AW102"/>
  <c r="AY102"/>
  <c r="AZ102"/>
  <c r="L103"/>
  <c r="C103"/>
  <c r="H103"/>
  <c r="M103"/>
  <c r="D103"/>
  <c r="N103"/>
  <c r="O103"/>
  <c r="F103"/>
  <c r="P103"/>
  <c r="R103"/>
  <c r="I103"/>
  <c r="K103"/>
  <c r="T103"/>
  <c r="W103"/>
  <c r="E103"/>
  <c r="Y103"/>
  <c r="Z103"/>
  <c r="AB103"/>
  <c r="AC103"/>
  <c r="AG103"/>
  <c r="AI103"/>
  <c r="AJ103"/>
  <c r="AM103"/>
  <c r="AN103"/>
  <c r="AP103"/>
  <c r="AQ103"/>
  <c r="AT103"/>
  <c r="AV103"/>
  <c r="AW103"/>
  <c r="AY103"/>
  <c r="AZ103"/>
  <c r="C104"/>
  <c r="I104"/>
  <c r="K104"/>
  <c r="L104"/>
  <c r="M104"/>
  <c r="D104"/>
  <c r="O104"/>
  <c r="F104"/>
  <c r="Q104"/>
  <c r="R104"/>
  <c r="S104"/>
  <c r="T104"/>
  <c r="W104"/>
  <c r="E104"/>
  <c r="Y104"/>
  <c r="Z104"/>
  <c r="AB104"/>
  <c r="AC104"/>
  <c r="AG104"/>
  <c r="AI104"/>
  <c r="AJ104"/>
  <c r="AM104"/>
  <c r="AN104"/>
  <c r="AP104"/>
  <c r="AQ104"/>
  <c r="AT104"/>
  <c r="AV104"/>
  <c r="AW104"/>
  <c r="AY104"/>
  <c r="AZ104"/>
  <c r="C105"/>
  <c r="I105"/>
  <c r="K105"/>
  <c r="L105"/>
  <c r="M105"/>
  <c r="D105"/>
  <c r="O105"/>
  <c r="F105"/>
  <c r="Q105"/>
  <c r="R105"/>
  <c r="S105"/>
  <c r="T105"/>
  <c r="W105"/>
  <c r="Y105"/>
  <c r="Z105"/>
  <c r="AB105"/>
  <c r="AC105"/>
  <c r="AF105"/>
  <c r="AG105"/>
  <c r="AI105"/>
  <c r="AJ105"/>
  <c r="AM105"/>
  <c r="AN105"/>
  <c r="AP105"/>
  <c r="AQ105"/>
  <c r="AT105"/>
  <c r="E105"/>
  <c r="AV105"/>
  <c r="AW105"/>
  <c r="AY105"/>
  <c r="AZ105"/>
  <c r="U106"/>
  <c r="C25" i="9"/>
  <c r="V106" i="8"/>
  <c r="D25" i="9"/>
  <c r="X106" i="8"/>
  <c r="O106"/>
  <c r="AA106"/>
  <c r="AC106"/>
  <c r="AD106"/>
  <c r="C42" i="9"/>
  <c r="AE106" i="8"/>
  <c r="D42" i="9"/>
  <c r="AG106" i="8"/>
  <c r="F42" i="9"/>
  <c r="AH106" i="8"/>
  <c r="AI106"/>
  <c r="AJ106"/>
  <c r="AK106"/>
  <c r="C50" i="9"/>
  <c r="AL106" i="8"/>
  <c r="D50" i="9"/>
  <c r="AM106" i="8"/>
  <c r="E50" i="9"/>
  <c r="AO106" i="8"/>
  <c r="R106"/>
  <c r="AQ106"/>
  <c r="AR106"/>
  <c r="C57" i="9"/>
  <c r="AS106" i="8"/>
  <c r="D57" i="9"/>
  <c r="AW106" i="8"/>
  <c r="F57" i="9"/>
  <c r="AX106" i="8"/>
  <c r="AY106"/>
  <c r="AZ106"/>
  <c r="L107"/>
  <c r="M107"/>
  <c r="O107"/>
  <c r="R107"/>
  <c r="W107"/>
  <c r="N107"/>
  <c r="Y107"/>
  <c r="E26" i="9"/>
  <c r="Z107" i="8"/>
  <c r="F26" i="9"/>
  <c r="AB107" i="8"/>
  <c r="AC107"/>
  <c r="AF107"/>
  <c r="AG107"/>
  <c r="AI107"/>
  <c r="AJ107"/>
  <c r="AM107"/>
  <c r="AN107"/>
  <c r="AP107"/>
  <c r="AQ107"/>
  <c r="AT107"/>
  <c r="AV107"/>
  <c r="AW107"/>
  <c r="AY107"/>
  <c r="AZ107"/>
  <c r="L108"/>
  <c r="M108"/>
  <c r="O108"/>
  <c r="R108"/>
  <c r="T108"/>
  <c r="W108"/>
  <c r="Y108"/>
  <c r="Z108"/>
  <c r="AB108"/>
  <c r="AC108"/>
  <c r="AF108"/>
  <c r="AG108"/>
  <c r="AI108"/>
  <c r="AJ108"/>
  <c r="AM108"/>
  <c r="AN108"/>
  <c r="AP108"/>
  <c r="AQ108"/>
  <c r="AT108"/>
  <c r="E108"/>
  <c r="AV108"/>
  <c r="AW108"/>
  <c r="AY108"/>
  <c r="AZ108"/>
  <c r="L109"/>
  <c r="M109"/>
  <c r="O109"/>
  <c r="R109"/>
  <c r="T109"/>
  <c r="W109"/>
  <c r="Y109"/>
  <c r="E27" i="9"/>
  <c r="Z109" i="8"/>
  <c r="AB109"/>
  <c r="AC109"/>
  <c r="AF109"/>
  <c r="AG109"/>
  <c r="AI109"/>
  <c r="AJ109"/>
  <c r="AM109"/>
  <c r="AN109"/>
  <c r="AP109"/>
  <c r="AQ109"/>
  <c r="AT109"/>
  <c r="AV109"/>
  <c r="AW109"/>
  <c r="AY109"/>
  <c r="AZ109"/>
  <c r="D110"/>
  <c r="F110"/>
  <c r="L110"/>
  <c r="M110"/>
  <c r="N110"/>
  <c r="O110"/>
  <c r="P110"/>
  <c r="R110"/>
  <c r="T110"/>
  <c r="W110"/>
  <c r="Y110"/>
  <c r="Z110"/>
  <c r="AB110"/>
  <c r="AC110"/>
  <c r="AF110"/>
  <c r="AG110"/>
  <c r="AI110"/>
  <c r="AJ110"/>
  <c r="AM110"/>
  <c r="AN110"/>
  <c r="AP110"/>
  <c r="AQ110"/>
  <c r="AT110"/>
  <c r="AV110"/>
  <c r="AW110"/>
  <c r="AY110"/>
  <c r="AZ110"/>
  <c r="L111"/>
  <c r="M111"/>
  <c r="O111"/>
  <c r="R111"/>
  <c r="W111"/>
  <c r="Y111"/>
  <c r="E28" i="9"/>
  <c r="Z111" i="8"/>
  <c r="F28" i="9"/>
  <c r="AB111" i="8"/>
  <c r="AC111"/>
  <c r="AF111"/>
  <c r="AG111"/>
  <c r="AI111"/>
  <c r="AJ111"/>
  <c r="AM111"/>
  <c r="AN111"/>
  <c r="AP111"/>
  <c r="AQ111"/>
  <c r="AT111"/>
  <c r="AV111"/>
  <c r="AW111"/>
  <c r="AY111"/>
  <c r="AZ111"/>
  <c r="C112"/>
  <c r="H112"/>
  <c r="I112"/>
  <c r="K112"/>
  <c r="L112"/>
  <c r="M112"/>
  <c r="O112"/>
  <c r="Q112"/>
  <c r="R112"/>
  <c r="S112"/>
  <c r="T112"/>
  <c r="W112"/>
  <c r="Y112"/>
  <c r="Z112"/>
  <c r="AB112"/>
  <c r="AC112"/>
  <c r="AF112"/>
  <c r="AG112"/>
  <c r="AI112"/>
  <c r="AJ112"/>
  <c r="AM112"/>
  <c r="AN112"/>
  <c r="AP112"/>
  <c r="AQ112"/>
  <c r="AT112"/>
  <c r="AV112"/>
  <c r="AW112"/>
  <c r="AY112"/>
  <c r="AZ112"/>
  <c r="L113"/>
  <c r="M113"/>
  <c r="O113"/>
  <c r="R113"/>
  <c r="S113"/>
  <c r="T113"/>
  <c r="W113"/>
  <c r="Y113"/>
  <c r="E29" i="9"/>
  <c r="Z113" i="8"/>
  <c r="AB113"/>
  <c r="AC113"/>
  <c r="AF113"/>
  <c r="AG113"/>
  <c r="AI113"/>
  <c r="AJ113"/>
  <c r="AM113"/>
  <c r="AN113"/>
  <c r="AP113"/>
  <c r="AQ113"/>
  <c r="AT113"/>
  <c r="AV113"/>
  <c r="AW113"/>
  <c r="AY113"/>
  <c r="AZ113"/>
  <c r="D114"/>
  <c r="F114"/>
  <c r="L114"/>
  <c r="M114"/>
  <c r="N114"/>
  <c r="O114"/>
  <c r="P114"/>
  <c r="R114"/>
  <c r="T114"/>
  <c r="W114"/>
  <c r="Y114"/>
  <c r="Z114"/>
  <c r="AB114"/>
  <c r="AC114"/>
  <c r="AF114"/>
  <c r="AG114"/>
  <c r="AI114"/>
  <c r="AJ114"/>
  <c r="AM114"/>
  <c r="AN114"/>
  <c r="AP114"/>
  <c r="AQ114"/>
  <c r="AT114"/>
  <c r="AW114"/>
  <c r="AY114"/>
  <c r="AZ114"/>
  <c r="L115"/>
  <c r="M115"/>
  <c r="O115"/>
  <c r="R115"/>
  <c r="S115"/>
  <c r="T115"/>
  <c r="W115"/>
  <c r="N115"/>
  <c r="Y115"/>
  <c r="E30" i="9"/>
  <c r="Z115" i="8"/>
  <c r="F30" i="9"/>
  <c r="AB115" i="8"/>
  <c r="AC115"/>
  <c r="AF115"/>
  <c r="AG115"/>
  <c r="AI115"/>
  <c r="AJ115"/>
  <c r="AM115"/>
  <c r="AN115"/>
  <c r="AP115"/>
  <c r="AQ115"/>
  <c r="AT115"/>
  <c r="AV115"/>
  <c r="AW115"/>
  <c r="AY115"/>
  <c r="AZ115"/>
  <c r="F116"/>
  <c r="L116"/>
  <c r="M116"/>
  <c r="O116"/>
  <c r="R116"/>
  <c r="T116"/>
  <c r="W116"/>
  <c r="Y116"/>
  <c r="Z116"/>
  <c r="AB116"/>
  <c r="AC116"/>
  <c r="AF116"/>
  <c r="AG116"/>
  <c r="AI116"/>
  <c r="AJ116"/>
  <c r="AM116"/>
  <c r="AN116"/>
  <c r="AP116"/>
  <c r="AQ116"/>
  <c r="AT116"/>
  <c r="AY116"/>
  <c r="AZ116"/>
  <c r="I117"/>
  <c r="L117"/>
  <c r="M117"/>
  <c r="O117"/>
  <c r="R117"/>
  <c r="S117"/>
  <c r="T117"/>
  <c r="W117"/>
  <c r="N117"/>
  <c r="Y117"/>
  <c r="E31" i="9"/>
  <c r="Z117" i="8"/>
  <c r="AB117"/>
  <c r="AC117"/>
  <c r="AF117"/>
  <c r="AG117"/>
  <c r="AI117"/>
  <c r="AJ117"/>
  <c r="AM117"/>
  <c r="AN117"/>
  <c r="AP117"/>
  <c r="AQ117"/>
  <c r="AT117"/>
  <c r="AV117"/>
  <c r="AW117"/>
  <c r="AY117"/>
  <c r="AZ117"/>
  <c r="F118"/>
  <c r="L118"/>
  <c r="M118"/>
  <c r="O118"/>
  <c r="R118"/>
  <c r="T118"/>
  <c r="W118"/>
  <c r="Y118"/>
  <c r="Z118"/>
  <c r="AB118"/>
  <c r="AC118"/>
  <c r="AF118"/>
  <c r="AG118"/>
  <c r="AI118"/>
  <c r="AJ118"/>
  <c r="AM118"/>
  <c r="AN118"/>
  <c r="AP118"/>
  <c r="AQ118"/>
  <c r="AT118"/>
  <c r="AV118"/>
  <c r="AW118"/>
  <c r="AY118"/>
  <c r="AZ118"/>
  <c r="O119"/>
  <c r="R119"/>
  <c r="T119"/>
  <c r="W119"/>
  <c r="Y119"/>
  <c r="E32" i="9"/>
  <c r="Z119" i="8"/>
  <c r="F32" i="9"/>
  <c r="AB119" i="8"/>
  <c r="AC119"/>
  <c r="AF119"/>
  <c r="AG119"/>
  <c r="AI119"/>
  <c r="AJ119"/>
  <c r="AM119"/>
  <c r="AN119"/>
  <c r="AP119"/>
  <c r="AQ119"/>
  <c r="AT119"/>
  <c r="AV119"/>
  <c r="AW119"/>
  <c r="AY119"/>
  <c r="AZ119"/>
  <c r="C120"/>
  <c r="H120"/>
  <c r="I120"/>
  <c r="K120"/>
  <c r="L120"/>
  <c r="M120"/>
  <c r="O120"/>
  <c r="Q120"/>
  <c r="R120"/>
  <c r="S120"/>
  <c r="T120"/>
  <c r="W120"/>
  <c r="Y120"/>
  <c r="Z120"/>
  <c r="AB120"/>
  <c r="AC120"/>
  <c r="AF120"/>
  <c r="AG120"/>
  <c r="AI120"/>
  <c r="AJ120"/>
  <c r="AM120"/>
  <c r="AN120"/>
  <c r="AP120"/>
  <c r="AQ120"/>
  <c r="AT120"/>
  <c r="AY120"/>
  <c r="AZ120"/>
  <c r="I121"/>
  <c r="K121"/>
  <c r="L121"/>
  <c r="L119"/>
  <c r="C119"/>
  <c r="M121"/>
  <c r="M119"/>
  <c r="O121"/>
  <c r="F121"/>
  <c r="Q121"/>
  <c r="R121"/>
  <c r="S121"/>
  <c r="T121"/>
  <c r="W121"/>
  <c r="Y121"/>
  <c r="Z121"/>
  <c r="AB121"/>
  <c r="AC121"/>
  <c r="AF121"/>
  <c r="AG121"/>
  <c r="AI121"/>
  <c r="AJ121"/>
  <c r="AM121"/>
  <c r="AN121"/>
  <c r="AP121"/>
  <c r="AQ121"/>
  <c r="AT121"/>
  <c r="AY121"/>
  <c r="AZ121"/>
  <c r="F122"/>
  <c r="L122"/>
  <c r="M122"/>
  <c r="O122"/>
  <c r="Q122"/>
  <c r="R122"/>
  <c r="W122"/>
  <c r="Y122"/>
  <c r="E33" i="9"/>
  <c r="Z122" i="8"/>
  <c r="F33" i="9"/>
  <c r="AB122" i="8"/>
  <c r="AC122"/>
  <c r="AF122"/>
  <c r="AG122"/>
  <c r="AI122"/>
  <c r="AJ122"/>
  <c r="AM122"/>
  <c r="AN122"/>
  <c r="AP122"/>
  <c r="AQ122"/>
  <c r="AT122"/>
  <c r="AV122"/>
  <c r="AW122"/>
  <c r="AY122"/>
  <c r="AZ122"/>
  <c r="C123"/>
  <c r="I123"/>
  <c r="K123"/>
  <c r="L123"/>
  <c r="M123"/>
  <c r="O123"/>
  <c r="Q123"/>
  <c r="R123"/>
  <c r="S123"/>
  <c r="T123"/>
  <c r="W123"/>
  <c r="Y123"/>
  <c r="Z123"/>
  <c r="AB123"/>
  <c r="AC123"/>
  <c r="AF123"/>
  <c r="AG123"/>
  <c r="AI123"/>
  <c r="AJ123"/>
  <c r="AM123"/>
  <c r="AN123"/>
  <c r="AP123"/>
  <c r="AQ123"/>
  <c r="AT123"/>
  <c r="AV123"/>
  <c r="AW123"/>
  <c r="AY123"/>
  <c r="AZ123"/>
  <c r="L124"/>
  <c r="M124"/>
  <c r="O124"/>
  <c r="R124"/>
  <c r="T124"/>
  <c r="W124"/>
  <c r="Y124"/>
  <c r="Z124"/>
  <c r="F34" i="9"/>
  <c r="AB124" i="8"/>
  <c r="AC124"/>
  <c r="AF124"/>
  <c r="AG124"/>
  <c r="AI124"/>
  <c r="AJ124"/>
  <c r="AM124"/>
  <c r="AN124"/>
  <c r="AP124"/>
  <c r="AQ124"/>
  <c r="AT124"/>
  <c r="AV124"/>
  <c r="AW124"/>
  <c r="AY124"/>
  <c r="AZ124"/>
  <c r="L125"/>
  <c r="M125"/>
  <c r="O125"/>
  <c r="R125"/>
  <c r="T125"/>
  <c r="W125"/>
  <c r="Y125"/>
  <c r="Z125"/>
  <c r="AB125"/>
  <c r="AC125"/>
  <c r="AF125"/>
  <c r="AG125"/>
  <c r="AI125"/>
  <c r="AJ125"/>
  <c r="AM125"/>
  <c r="AN125"/>
  <c r="AP125"/>
  <c r="AQ125"/>
  <c r="AT125"/>
  <c r="AV125"/>
  <c r="AW125"/>
  <c r="AY125"/>
  <c r="AZ125"/>
  <c r="L126"/>
  <c r="O126"/>
  <c r="R126"/>
  <c r="T126"/>
  <c r="W126"/>
  <c r="Y126"/>
  <c r="E35" i="9"/>
  <c r="Z126" i="8"/>
  <c r="F35" i="9"/>
  <c r="AB126" i="8"/>
  <c r="AC126"/>
  <c r="AF126"/>
  <c r="AG126"/>
  <c r="AI126"/>
  <c r="AJ126"/>
  <c r="AM126"/>
  <c r="AN126"/>
  <c r="AP126"/>
  <c r="AQ126"/>
  <c r="AT126"/>
  <c r="AV126"/>
  <c r="AW126"/>
  <c r="AY126"/>
  <c r="AZ126"/>
  <c r="F127"/>
  <c r="L127"/>
  <c r="M127"/>
  <c r="O127"/>
  <c r="R127"/>
  <c r="T127"/>
  <c r="W127"/>
  <c r="Y127"/>
  <c r="Z127"/>
  <c r="AB127"/>
  <c r="AC127"/>
  <c r="AF127"/>
  <c r="AG127"/>
  <c r="AI127"/>
  <c r="AJ127"/>
  <c r="AM127"/>
  <c r="AN127"/>
  <c r="AP127"/>
  <c r="AQ127"/>
  <c r="AT127"/>
  <c r="AY127"/>
  <c r="AZ127"/>
  <c r="L128"/>
  <c r="C128"/>
  <c r="M128"/>
  <c r="M126"/>
  <c r="O128"/>
  <c r="F128"/>
  <c r="R128"/>
  <c r="I128"/>
  <c r="K128"/>
  <c r="T128"/>
  <c r="W128"/>
  <c r="N128"/>
  <c r="Y128"/>
  <c r="Z128"/>
  <c r="AB128"/>
  <c r="AC128"/>
  <c r="AF128"/>
  <c r="AG128"/>
  <c r="AI128"/>
  <c r="AJ128"/>
  <c r="AM128"/>
  <c r="AN128"/>
  <c r="AP128"/>
  <c r="AQ128"/>
  <c r="AT128"/>
  <c r="AZ128"/>
  <c r="AA131"/>
  <c r="AD131"/>
  <c r="AE131"/>
  <c r="AF131"/>
  <c r="AG131"/>
  <c r="AH131"/>
  <c r="AI131"/>
  <c r="AJ131"/>
  <c r="AK131"/>
  <c r="AN131"/>
  <c r="AL131"/>
  <c r="AM131"/>
  <c r="AO131"/>
  <c r="AP131"/>
  <c r="AQ131"/>
  <c r="L132"/>
  <c r="O132"/>
  <c r="R132"/>
  <c r="T132"/>
  <c r="V132"/>
  <c r="X132"/>
  <c r="Z132"/>
  <c r="AC132"/>
  <c r="AF132"/>
  <c r="AG132"/>
  <c r="AI132"/>
  <c r="AJ132"/>
  <c r="AM132"/>
  <c r="AN132"/>
  <c r="AP132"/>
  <c r="AQ132"/>
  <c r="AR132"/>
  <c r="AS132"/>
  <c r="AT132"/>
  <c r="AU132"/>
  <c r="AV132"/>
  <c r="AX132"/>
  <c r="AZ132"/>
  <c r="L133"/>
  <c r="M133"/>
  <c r="N133"/>
  <c r="O133"/>
  <c r="P133"/>
  <c r="R133"/>
  <c r="T133"/>
  <c r="W133"/>
  <c r="Y133"/>
  <c r="Z133"/>
  <c r="AB133"/>
  <c r="AC133"/>
  <c r="AF133"/>
  <c r="AG133"/>
  <c r="AI133"/>
  <c r="AJ133"/>
  <c r="AM133"/>
  <c r="AN133"/>
  <c r="AP133"/>
  <c r="AQ133"/>
  <c r="AT133"/>
  <c r="AV133"/>
  <c r="AW133"/>
  <c r="AY133"/>
  <c r="AZ133"/>
  <c r="L134"/>
  <c r="C134"/>
  <c r="M134"/>
  <c r="N134"/>
  <c r="O134"/>
  <c r="P134"/>
  <c r="R134"/>
  <c r="T134"/>
  <c r="W134"/>
  <c r="Y134"/>
  <c r="Z134"/>
  <c r="AB134"/>
  <c r="AC134"/>
  <c r="AF134"/>
  <c r="AG134"/>
  <c r="AI134"/>
  <c r="AJ134"/>
  <c r="AM134"/>
  <c r="AN134"/>
  <c r="AP134"/>
  <c r="AQ134"/>
  <c r="AT134"/>
  <c r="AV134"/>
  <c r="AW134"/>
  <c r="AY134"/>
  <c r="AZ134"/>
  <c r="L135"/>
  <c r="M135"/>
  <c r="O135"/>
  <c r="Q135"/>
  <c r="R135"/>
  <c r="W135"/>
  <c r="Y135"/>
  <c r="Z135"/>
  <c r="AB135"/>
  <c r="AC135"/>
  <c r="AF135"/>
  <c r="AG135"/>
  <c r="AI135"/>
  <c r="AJ135"/>
  <c r="AM135"/>
  <c r="AN135"/>
  <c r="AP135"/>
  <c r="AQ135"/>
  <c r="AT135"/>
  <c r="AV135"/>
  <c r="AW135"/>
  <c r="AY135"/>
  <c r="AZ135"/>
  <c r="L136"/>
  <c r="C136"/>
  <c r="M136"/>
  <c r="N136"/>
  <c r="O136"/>
  <c r="P136"/>
  <c r="R136"/>
  <c r="T136"/>
  <c r="W136"/>
  <c r="Y136"/>
  <c r="Z136"/>
  <c r="AB136"/>
  <c r="AC136"/>
  <c r="AF136"/>
  <c r="AG136"/>
  <c r="AI136"/>
  <c r="AJ136"/>
  <c r="AM136"/>
  <c r="AN136"/>
  <c r="AP136"/>
  <c r="AQ136"/>
  <c r="AT136"/>
  <c r="AV136"/>
  <c r="AW136"/>
  <c r="AZ136"/>
  <c r="L137"/>
  <c r="Q137"/>
  <c r="R137"/>
  <c r="V137"/>
  <c r="M137"/>
  <c r="X137"/>
  <c r="Z137"/>
  <c r="AC137"/>
  <c r="AF137"/>
  <c r="AG137"/>
  <c r="AI137"/>
  <c r="AJ137"/>
  <c r="AM137"/>
  <c r="AN137"/>
  <c r="AP137"/>
  <c r="AQ137"/>
  <c r="AR137"/>
  <c r="AS137"/>
  <c r="AU137"/>
  <c r="AV137"/>
  <c r="AX137"/>
  <c r="AZ137"/>
  <c r="L138"/>
  <c r="C138"/>
  <c r="M138"/>
  <c r="O138"/>
  <c r="Q138"/>
  <c r="R138"/>
  <c r="W138"/>
  <c r="N138"/>
  <c r="Y138"/>
  <c r="Z138"/>
  <c r="AB138"/>
  <c r="AC138"/>
  <c r="AF138"/>
  <c r="AG138"/>
  <c r="AI138"/>
  <c r="AJ138"/>
  <c r="AM138"/>
  <c r="AN138"/>
  <c r="AP138"/>
  <c r="AQ138"/>
  <c r="AT138"/>
  <c r="AV138"/>
  <c r="AW138"/>
  <c r="AY138"/>
  <c r="AZ138"/>
  <c r="L139"/>
  <c r="M139"/>
  <c r="D139"/>
  <c r="O139"/>
  <c r="P139"/>
  <c r="Q139"/>
  <c r="R139"/>
  <c r="W139"/>
  <c r="N139"/>
  <c r="Y139"/>
  <c r="Z139"/>
  <c r="AB139"/>
  <c r="AC139"/>
  <c r="AF139"/>
  <c r="AG139"/>
  <c r="AI139"/>
  <c r="AJ139"/>
  <c r="AM139"/>
  <c r="AN139"/>
  <c r="AP139"/>
  <c r="AQ139"/>
  <c r="AT139"/>
  <c r="AV139"/>
  <c r="AW139"/>
  <c r="AZ139"/>
  <c r="L140"/>
  <c r="C140"/>
  <c r="M140"/>
  <c r="O140"/>
  <c r="R140"/>
  <c r="S140"/>
  <c r="T140"/>
  <c r="W140"/>
  <c r="Y140"/>
  <c r="Z140"/>
  <c r="AB140"/>
  <c r="AC140"/>
  <c r="AF140"/>
  <c r="AG140"/>
  <c r="AI140"/>
  <c r="AJ140"/>
  <c r="AM140"/>
  <c r="AN140"/>
  <c r="AP140"/>
  <c r="AQ140"/>
  <c r="AR140"/>
  <c r="AS140"/>
  <c r="AU140"/>
  <c r="AW140"/>
  <c r="AY140"/>
  <c r="AZ140"/>
  <c r="L141"/>
  <c r="M141"/>
  <c r="N141"/>
  <c r="O141"/>
  <c r="P141"/>
  <c r="R141"/>
  <c r="T141"/>
  <c r="W141"/>
  <c r="Y141"/>
  <c r="Z141"/>
  <c r="AB141"/>
  <c r="AC141"/>
  <c r="AF141"/>
  <c r="AG141"/>
  <c r="AI141"/>
  <c r="AJ141"/>
  <c r="AM141"/>
  <c r="AN141"/>
  <c r="AP141"/>
  <c r="AQ141"/>
  <c r="AT141"/>
  <c r="AV141"/>
  <c r="AW141"/>
  <c r="AY141"/>
  <c r="AZ141"/>
  <c r="L142"/>
  <c r="C142"/>
  <c r="M142"/>
  <c r="N142"/>
  <c r="O142"/>
  <c r="P142"/>
  <c r="R142"/>
  <c r="T142"/>
  <c r="W142"/>
  <c r="Y142"/>
  <c r="Z142"/>
  <c r="AB142"/>
  <c r="AC142"/>
  <c r="AF142"/>
  <c r="AG142"/>
  <c r="AI142"/>
  <c r="AJ142"/>
  <c r="AM142"/>
  <c r="AN142"/>
  <c r="AP142"/>
  <c r="AQ142"/>
  <c r="AT142"/>
  <c r="AV142"/>
  <c r="AW142"/>
  <c r="AZ142"/>
  <c r="L143"/>
  <c r="M143"/>
  <c r="N143"/>
  <c r="P143"/>
  <c r="R143"/>
  <c r="T143"/>
  <c r="V143"/>
  <c r="X143"/>
  <c r="Y143"/>
  <c r="Z143"/>
  <c r="AB143"/>
  <c r="AC143"/>
  <c r="AF143"/>
  <c r="AG143"/>
  <c r="AI143"/>
  <c r="AJ143"/>
  <c r="AM143"/>
  <c r="AN143"/>
  <c r="AP143"/>
  <c r="AQ143"/>
  <c r="AR143"/>
  <c r="AS143"/>
  <c r="AU143"/>
  <c r="AW143"/>
  <c r="AY143"/>
  <c r="AZ143"/>
  <c r="L144"/>
  <c r="M144"/>
  <c r="N144"/>
  <c r="O144"/>
  <c r="P144"/>
  <c r="R144"/>
  <c r="T144"/>
  <c r="W144"/>
  <c r="Y144"/>
  <c r="Z144"/>
  <c r="AB144"/>
  <c r="AC144"/>
  <c r="AF144"/>
  <c r="AG144"/>
  <c r="AI144"/>
  <c r="AJ144"/>
  <c r="AM144"/>
  <c r="AN144"/>
  <c r="AP144"/>
  <c r="AQ144"/>
  <c r="AT144"/>
  <c r="AV144"/>
  <c r="AW144"/>
  <c r="AY144"/>
  <c r="AZ144"/>
  <c r="E145"/>
  <c r="F145"/>
  <c r="L145"/>
  <c r="C145"/>
  <c r="M145"/>
  <c r="N145"/>
  <c r="O145"/>
  <c r="P145"/>
  <c r="R145"/>
  <c r="T145"/>
  <c r="Y145"/>
  <c r="Z145"/>
  <c r="AB145"/>
  <c r="AC145"/>
  <c r="AF145"/>
  <c r="AG145"/>
  <c r="AI145"/>
  <c r="AJ145"/>
  <c r="AM145"/>
  <c r="AN145"/>
  <c r="AP145"/>
  <c r="AQ145"/>
  <c r="AT145"/>
  <c r="AV145"/>
  <c r="AW145"/>
  <c r="AY145"/>
  <c r="AZ145"/>
  <c r="L146"/>
  <c r="C146"/>
  <c r="M146"/>
  <c r="O146"/>
  <c r="R146"/>
  <c r="S146"/>
  <c r="T146"/>
  <c r="W146"/>
  <c r="Y146"/>
  <c r="Z146"/>
  <c r="AB146"/>
  <c r="AC146"/>
  <c r="AF146"/>
  <c r="AG146"/>
  <c r="AI146"/>
  <c r="AJ146"/>
  <c r="AM146"/>
  <c r="AN146"/>
  <c r="AP146"/>
  <c r="AQ146"/>
  <c r="AT146"/>
  <c r="AV146"/>
  <c r="AW146"/>
  <c r="AY146"/>
  <c r="AZ146"/>
  <c r="C147"/>
  <c r="H147"/>
  <c r="L147"/>
  <c r="M147"/>
  <c r="N147"/>
  <c r="O147"/>
  <c r="P147"/>
  <c r="Q147"/>
  <c r="R147"/>
  <c r="T147"/>
  <c r="W147"/>
  <c r="Y147"/>
  <c r="Z147"/>
  <c r="AB147"/>
  <c r="AC147"/>
  <c r="AF147"/>
  <c r="AG147"/>
  <c r="AI147"/>
  <c r="AJ147"/>
  <c r="AM147"/>
  <c r="AN147"/>
  <c r="AP147"/>
  <c r="AQ147"/>
  <c r="AT147"/>
  <c r="AV147"/>
  <c r="AW147"/>
  <c r="AZ147"/>
  <c r="L148"/>
  <c r="C148"/>
  <c r="N148"/>
  <c r="Q148"/>
  <c r="R148"/>
  <c r="T148"/>
  <c r="V148"/>
  <c r="X148"/>
  <c r="Y148"/>
  <c r="Z148"/>
  <c r="AB148"/>
  <c r="AC148"/>
  <c r="AF148"/>
  <c r="AG148"/>
  <c r="AI148"/>
  <c r="AJ148"/>
  <c r="AM148"/>
  <c r="AN148"/>
  <c r="AP148"/>
  <c r="AQ148"/>
  <c r="AR148"/>
  <c r="AS148"/>
  <c r="AU148"/>
  <c r="AW148"/>
  <c r="AY148"/>
  <c r="AZ148"/>
  <c r="L149"/>
  <c r="C149"/>
  <c r="H149"/>
  <c r="M149"/>
  <c r="N149"/>
  <c r="O149"/>
  <c r="R149"/>
  <c r="S149"/>
  <c r="T149"/>
  <c r="Y149"/>
  <c r="Z149"/>
  <c r="AB149"/>
  <c r="AC149"/>
  <c r="AF149"/>
  <c r="AG149"/>
  <c r="AI149"/>
  <c r="AJ149"/>
  <c r="AM149"/>
  <c r="AN149"/>
  <c r="AP149"/>
  <c r="AQ149"/>
  <c r="AT149"/>
  <c r="AV149"/>
  <c r="AW149"/>
  <c r="AY149"/>
  <c r="AZ149"/>
  <c r="L150"/>
  <c r="C150"/>
  <c r="M150"/>
  <c r="N150"/>
  <c r="O150"/>
  <c r="P150"/>
  <c r="R150"/>
  <c r="T150"/>
  <c r="W150"/>
  <c r="Y150"/>
  <c r="Z150"/>
  <c r="AB150"/>
  <c r="AC150"/>
  <c r="AF150"/>
  <c r="AG150"/>
  <c r="AI150"/>
  <c r="AJ150"/>
  <c r="AM150"/>
  <c r="AN150"/>
  <c r="AP150"/>
  <c r="AQ150"/>
  <c r="AT150"/>
  <c r="AV150"/>
  <c r="AW150"/>
  <c r="AZ150"/>
  <c r="I151"/>
  <c r="L151"/>
  <c r="R151"/>
  <c r="T151"/>
  <c r="V151"/>
  <c r="M151"/>
  <c r="X151"/>
  <c r="AC151"/>
  <c r="AF151"/>
  <c r="AG151"/>
  <c r="AI151"/>
  <c r="AJ151"/>
  <c r="AM151"/>
  <c r="AN151"/>
  <c r="AP151"/>
  <c r="AQ151"/>
  <c r="AR151"/>
  <c r="AS151"/>
  <c r="AU151"/>
  <c r="AW151"/>
  <c r="AY151"/>
  <c r="AZ151"/>
  <c r="L152"/>
  <c r="C152"/>
  <c r="M152"/>
  <c r="O152"/>
  <c r="P152"/>
  <c r="Q152"/>
  <c r="R152"/>
  <c r="W152"/>
  <c r="Y152"/>
  <c r="Z152"/>
  <c r="AB152"/>
  <c r="AC152"/>
  <c r="AF152"/>
  <c r="AG152"/>
  <c r="AI152"/>
  <c r="AJ152"/>
  <c r="AM152"/>
  <c r="AN152"/>
  <c r="AP152"/>
  <c r="AQ152"/>
  <c r="AT152"/>
  <c r="AV152"/>
  <c r="AW152"/>
  <c r="AY152"/>
  <c r="AZ152"/>
  <c r="L153"/>
  <c r="C153"/>
  <c r="M153"/>
  <c r="O153"/>
  <c r="R153"/>
  <c r="S153"/>
  <c r="T153"/>
  <c r="W153"/>
  <c r="Y153"/>
  <c r="Z153"/>
  <c r="AB153"/>
  <c r="AC153"/>
  <c r="AF153"/>
  <c r="AG153"/>
  <c r="AI153"/>
  <c r="AJ153"/>
  <c r="AM153"/>
  <c r="AN153"/>
  <c r="AP153"/>
  <c r="AQ153"/>
  <c r="AT153"/>
  <c r="AV153"/>
  <c r="AW153"/>
  <c r="AY153"/>
  <c r="AZ153"/>
  <c r="C154"/>
  <c r="L154"/>
  <c r="M154"/>
  <c r="N154"/>
  <c r="O154"/>
  <c r="P154"/>
  <c r="Q154"/>
  <c r="R154"/>
  <c r="T154"/>
  <c r="W154"/>
  <c r="Y154"/>
  <c r="Z154"/>
  <c r="AB154"/>
  <c r="AC154"/>
  <c r="AF154"/>
  <c r="AG154"/>
  <c r="AI154"/>
  <c r="AJ154"/>
  <c r="AM154"/>
  <c r="AN154"/>
  <c r="AP154"/>
  <c r="AQ154"/>
  <c r="AT154"/>
  <c r="AV154"/>
  <c r="AW154"/>
  <c r="AZ154"/>
  <c r="L155"/>
  <c r="R155"/>
  <c r="V155"/>
  <c r="X155"/>
  <c r="AC155"/>
  <c r="AF155"/>
  <c r="AG155"/>
  <c r="AI155"/>
  <c r="AJ155"/>
  <c r="AM155"/>
  <c r="AN155"/>
  <c r="AP155"/>
  <c r="AQ155"/>
  <c r="AR155"/>
  <c r="AS155"/>
  <c r="AT155"/>
  <c r="AU155"/>
  <c r="AV155"/>
  <c r="AY155"/>
  <c r="AZ155"/>
  <c r="D156"/>
  <c r="L156"/>
  <c r="M156"/>
  <c r="O156"/>
  <c r="P156"/>
  <c r="R156"/>
  <c r="W156"/>
  <c r="N156"/>
  <c r="Y156"/>
  <c r="Z156"/>
  <c r="AB156"/>
  <c r="AC156"/>
  <c r="AF156"/>
  <c r="AG156"/>
  <c r="AI156"/>
  <c r="AJ156"/>
  <c r="AM156"/>
  <c r="AN156"/>
  <c r="AP156"/>
  <c r="AQ156"/>
  <c r="AT156"/>
  <c r="AV156"/>
  <c r="AW156"/>
  <c r="AY156"/>
  <c r="AZ156"/>
  <c r="L157"/>
  <c r="C157"/>
  <c r="M157"/>
  <c r="O157"/>
  <c r="R157"/>
  <c r="S157"/>
  <c r="T157"/>
  <c r="W157"/>
  <c r="Y157"/>
  <c r="Z157"/>
  <c r="AB157"/>
  <c r="AC157"/>
  <c r="AF157"/>
  <c r="AG157"/>
  <c r="AI157"/>
  <c r="AJ157"/>
  <c r="AM157"/>
  <c r="AN157"/>
  <c r="AP157"/>
  <c r="AQ157"/>
  <c r="AT157"/>
  <c r="AV157"/>
  <c r="AW157"/>
  <c r="AZ157"/>
  <c r="I158"/>
  <c r="L158"/>
  <c r="R158"/>
  <c r="T158"/>
  <c r="V158"/>
  <c r="M158"/>
  <c r="X158"/>
  <c r="AC158"/>
  <c r="AF158"/>
  <c r="AG158"/>
  <c r="AI158"/>
  <c r="AJ158"/>
  <c r="AM158"/>
  <c r="AN158"/>
  <c r="AP158"/>
  <c r="AQ158"/>
  <c r="AR158"/>
  <c r="AS158"/>
  <c r="AU158"/>
  <c r="AW158"/>
  <c r="AY158"/>
  <c r="AZ158"/>
  <c r="L159"/>
  <c r="C159"/>
  <c r="M159"/>
  <c r="N159"/>
  <c r="O159"/>
  <c r="P159"/>
  <c r="Q159"/>
  <c r="R159"/>
  <c r="T159"/>
  <c r="W159"/>
  <c r="Y159"/>
  <c r="Z159"/>
  <c r="AB159"/>
  <c r="AC159"/>
  <c r="AF159"/>
  <c r="AG159"/>
  <c r="AI159"/>
  <c r="AJ159"/>
  <c r="AM159"/>
  <c r="AN159"/>
  <c r="AP159"/>
  <c r="AQ159"/>
  <c r="AT159"/>
  <c r="AV159"/>
  <c r="AW159"/>
  <c r="AY159"/>
  <c r="AZ159"/>
  <c r="L160"/>
  <c r="C160"/>
  <c r="M160"/>
  <c r="D160"/>
  <c r="O160"/>
  <c r="P160"/>
  <c r="Q160"/>
  <c r="R160"/>
  <c r="W160"/>
  <c r="N160"/>
  <c r="Y160"/>
  <c r="Z160"/>
  <c r="AB160"/>
  <c r="AC160"/>
  <c r="AF160"/>
  <c r="AG160"/>
  <c r="AI160"/>
  <c r="AJ160"/>
  <c r="AM160"/>
  <c r="AN160"/>
  <c r="AP160"/>
  <c r="AQ160"/>
  <c r="AT160"/>
  <c r="AV160"/>
  <c r="AW160"/>
  <c r="AY160"/>
  <c r="AZ160"/>
  <c r="L161"/>
  <c r="M161"/>
  <c r="O161"/>
  <c r="R161"/>
  <c r="S161"/>
  <c r="T161"/>
  <c r="W161"/>
  <c r="Y161"/>
  <c r="Z161"/>
  <c r="AB161"/>
  <c r="AC161"/>
  <c r="AF161"/>
  <c r="AG161"/>
  <c r="AI161"/>
  <c r="AJ161"/>
  <c r="AM161"/>
  <c r="AN161"/>
  <c r="AP161"/>
  <c r="AQ161"/>
  <c r="AT161"/>
  <c r="AV161"/>
  <c r="AW161"/>
  <c r="AY161"/>
  <c r="AZ161"/>
  <c r="L162"/>
  <c r="M162"/>
  <c r="O162"/>
  <c r="R162"/>
  <c r="S162"/>
  <c r="T162"/>
  <c r="W162"/>
  <c r="Y162"/>
  <c r="Z162"/>
  <c r="AB162"/>
  <c r="AC162"/>
  <c r="AF162"/>
  <c r="AG162"/>
  <c r="AI162"/>
  <c r="AJ162"/>
  <c r="AM162"/>
  <c r="AN162"/>
  <c r="AP162"/>
  <c r="AQ162"/>
  <c r="AT162"/>
  <c r="AV162"/>
  <c r="AW162"/>
  <c r="AZ162"/>
  <c r="L163"/>
  <c r="R163"/>
  <c r="T163"/>
  <c r="V163"/>
  <c r="X163"/>
  <c r="Z163"/>
  <c r="AC163"/>
  <c r="AF163"/>
  <c r="AG163"/>
  <c r="AI163"/>
  <c r="AJ163"/>
  <c r="AM163"/>
  <c r="AN163"/>
  <c r="AP163"/>
  <c r="AQ163"/>
  <c r="AR163"/>
  <c r="AS163"/>
  <c r="AU163"/>
  <c r="AW163"/>
  <c r="AY163"/>
  <c r="AZ163"/>
  <c r="I164"/>
  <c r="L164"/>
  <c r="C164"/>
  <c r="M164"/>
  <c r="N164"/>
  <c r="O164"/>
  <c r="P164"/>
  <c r="Q164"/>
  <c r="R164"/>
  <c r="T164"/>
  <c r="W164"/>
  <c r="Y164"/>
  <c r="Z164"/>
  <c r="AB164"/>
  <c r="AC164"/>
  <c r="AF164"/>
  <c r="AG164"/>
  <c r="AI164"/>
  <c r="AJ164"/>
  <c r="AM164"/>
  <c r="AN164"/>
  <c r="AP164"/>
  <c r="AQ164"/>
  <c r="AT164"/>
  <c r="AV164"/>
  <c r="AW164"/>
  <c r="AZ164"/>
  <c r="AA165"/>
  <c r="AD165"/>
  <c r="AE165"/>
  <c r="AF165"/>
  <c r="AG165"/>
  <c r="AH165"/>
  <c r="AI165"/>
  <c r="AJ165"/>
  <c r="AK165"/>
  <c r="AN165"/>
  <c r="AL165"/>
  <c r="AM165"/>
  <c r="AO165"/>
  <c r="AP165"/>
  <c r="AQ165"/>
  <c r="F166"/>
  <c r="L166"/>
  <c r="O166"/>
  <c r="R166"/>
  <c r="T166"/>
  <c r="V166"/>
  <c r="X166"/>
  <c r="Z166"/>
  <c r="AC166"/>
  <c r="AF166"/>
  <c r="AG166"/>
  <c r="AI166"/>
  <c r="AJ166"/>
  <c r="AM166"/>
  <c r="AN166"/>
  <c r="AP166"/>
  <c r="AQ166"/>
  <c r="AR166"/>
  <c r="AS166"/>
  <c r="AT166"/>
  <c r="AU166"/>
  <c r="AV166"/>
  <c r="AX166"/>
  <c r="AZ166"/>
  <c r="L167"/>
  <c r="M167"/>
  <c r="D167"/>
  <c r="O167"/>
  <c r="P167"/>
  <c r="Q167"/>
  <c r="R167"/>
  <c r="I167"/>
  <c r="W167"/>
  <c r="N167"/>
  <c r="Y167"/>
  <c r="Z167"/>
  <c r="AB167"/>
  <c r="AC167"/>
  <c r="AF167"/>
  <c r="AG167"/>
  <c r="AI167"/>
  <c r="AJ167"/>
  <c r="AM167"/>
  <c r="AN167"/>
  <c r="AP167"/>
  <c r="AQ167"/>
  <c r="AT167"/>
  <c r="AV167"/>
  <c r="AW167"/>
  <c r="AY167"/>
  <c r="AZ167"/>
  <c r="C168"/>
  <c r="F168"/>
  <c r="L168"/>
  <c r="M168"/>
  <c r="D168"/>
  <c r="O168"/>
  <c r="R168"/>
  <c r="T168"/>
  <c r="W168"/>
  <c r="Y168"/>
  <c r="Z168"/>
  <c r="AB168"/>
  <c r="AC168"/>
  <c r="AF168"/>
  <c r="AG168"/>
  <c r="AI168"/>
  <c r="AJ168"/>
  <c r="AM168"/>
  <c r="AN168"/>
  <c r="AP168"/>
  <c r="AQ168"/>
  <c r="AT168"/>
  <c r="AV168"/>
  <c r="AW168"/>
  <c r="AY168"/>
  <c r="AZ168"/>
  <c r="L169"/>
  <c r="M169"/>
  <c r="O169"/>
  <c r="R169"/>
  <c r="S169"/>
  <c r="T169"/>
  <c r="W169"/>
  <c r="Y169"/>
  <c r="Z169"/>
  <c r="AB169"/>
  <c r="AC169"/>
  <c r="AF169"/>
  <c r="AG169"/>
  <c r="AI169"/>
  <c r="AJ169"/>
  <c r="AM169"/>
  <c r="AN169"/>
  <c r="AP169"/>
  <c r="AQ169"/>
  <c r="AT169"/>
  <c r="AV169"/>
  <c r="AW169"/>
  <c r="AZ169"/>
  <c r="L170"/>
  <c r="R170"/>
  <c r="V170"/>
  <c r="X170"/>
  <c r="Y170"/>
  <c r="Z170"/>
  <c r="AB170"/>
  <c r="AC170"/>
  <c r="AF170"/>
  <c r="AG170"/>
  <c r="AI170"/>
  <c r="AJ170"/>
  <c r="AM170"/>
  <c r="AN170"/>
  <c r="AP170"/>
  <c r="AQ170"/>
  <c r="AR170"/>
  <c r="AS170"/>
  <c r="AT170"/>
  <c r="AU170"/>
  <c r="AV170"/>
  <c r="AY170"/>
  <c r="AZ170"/>
  <c r="C171"/>
  <c r="F171"/>
  <c r="L171"/>
  <c r="M171"/>
  <c r="D171"/>
  <c r="O171"/>
  <c r="R171"/>
  <c r="T171"/>
  <c r="W171"/>
  <c r="Y171"/>
  <c r="Z171"/>
  <c r="AB171"/>
  <c r="AC171"/>
  <c r="AF171"/>
  <c r="AG171"/>
  <c r="AI171"/>
  <c r="AJ171"/>
  <c r="AM171"/>
  <c r="AN171"/>
  <c r="AP171"/>
  <c r="AQ171"/>
  <c r="AT171"/>
  <c r="AV171"/>
  <c r="AW171"/>
  <c r="AY171"/>
  <c r="AZ171"/>
  <c r="D172"/>
  <c r="L172"/>
  <c r="C172"/>
  <c r="M172"/>
  <c r="N172"/>
  <c r="O172"/>
  <c r="R172"/>
  <c r="S172"/>
  <c r="T172"/>
  <c r="Y172"/>
  <c r="Z172"/>
  <c r="AB172"/>
  <c r="AC172"/>
  <c r="AF172"/>
  <c r="AG172"/>
  <c r="AI172"/>
  <c r="AJ172"/>
  <c r="AM172"/>
  <c r="AN172"/>
  <c r="AP172"/>
  <c r="AQ172"/>
  <c r="AT172"/>
  <c r="AV172"/>
  <c r="AW172"/>
  <c r="AY172"/>
  <c r="AZ172"/>
  <c r="L173"/>
  <c r="M173"/>
  <c r="N173"/>
  <c r="O173"/>
  <c r="P173"/>
  <c r="R173"/>
  <c r="T173"/>
  <c r="W173"/>
  <c r="Y173"/>
  <c r="Z173"/>
  <c r="AB173"/>
  <c r="AC173"/>
  <c r="AF173"/>
  <c r="AG173"/>
  <c r="AI173"/>
  <c r="AJ173"/>
  <c r="AM173"/>
  <c r="AN173"/>
  <c r="AP173"/>
  <c r="AQ173"/>
  <c r="AT173"/>
  <c r="AV173"/>
  <c r="AW173"/>
  <c r="AY173"/>
  <c r="AZ173"/>
  <c r="L174"/>
  <c r="M174"/>
  <c r="N174"/>
  <c r="O174"/>
  <c r="P174"/>
  <c r="R174"/>
  <c r="T174"/>
  <c r="W174"/>
  <c r="Y174"/>
  <c r="Z174"/>
  <c r="AB174"/>
  <c r="AC174"/>
  <c r="AF174"/>
  <c r="AG174"/>
  <c r="AI174"/>
  <c r="AJ174"/>
  <c r="AM174"/>
  <c r="AN174"/>
  <c r="AP174"/>
  <c r="AQ174"/>
  <c r="AT174"/>
  <c r="AV174"/>
  <c r="AW174"/>
  <c r="AZ174"/>
  <c r="L175"/>
  <c r="R175"/>
  <c r="V175"/>
  <c r="X175"/>
  <c r="Y175"/>
  <c r="Z175"/>
  <c r="AB175"/>
  <c r="AC175"/>
  <c r="AF175"/>
  <c r="AG175"/>
  <c r="AI175"/>
  <c r="AJ175"/>
  <c r="AM175"/>
  <c r="AN175"/>
  <c r="AP175"/>
  <c r="AQ175"/>
  <c r="AR175"/>
  <c r="AS175"/>
  <c r="AT175"/>
  <c r="AU175"/>
  <c r="AV175"/>
  <c r="AY175"/>
  <c r="AZ175"/>
  <c r="C176"/>
  <c r="F176"/>
  <c r="L176"/>
  <c r="M176"/>
  <c r="D176"/>
  <c r="O176"/>
  <c r="R176"/>
  <c r="T176"/>
  <c r="W176"/>
  <c r="Y176"/>
  <c r="Z176"/>
  <c r="AB176"/>
  <c r="AC176"/>
  <c r="AF176"/>
  <c r="AG176"/>
  <c r="AI176"/>
  <c r="AJ176"/>
  <c r="AM176"/>
  <c r="AN176"/>
  <c r="AP176"/>
  <c r="AQ176"/>
  <c r="AT176"/>
  <c r="AV176"/>
  <c r="AW176"/>
  <c r="AY176"/>
  <c r="AZ176"/>
  <c r="D177"/>
  <c r="L177"/>
  <c r="C177"/>
  <c r="M177"/>
  <c r="O177"/>
  <c r="R177"/>
  <c r="S177"/>
  <c r="T177"/>
  <c r="W177"/>
  <c r="Y177"/>
  <c r="Z177"/>
  <c r="AB177"/>
  <c r="AC177"/>
  <c r="AF177"/>
  <c r="AG177"/>
  <c r="AI177"/>
  <c r="AJ177"/>
  <c r="AM177"/>
  <c r="AN177"/>
  <c r="AP177"/>
  <c r="AQ177"/>
  <c r="AT177"/>
  <c r="AV177"/>
  <c r="AW177"/>
  <c r="AY177"/>
  <c r="AZ177"/>
  <c r="C178"/>
  <c r="F178"/>
  <c r="L178"/>
  <c r="M178"/>
  <c r="D178"/>
  <c r="O178"/>
  <c r="R178"/>
  <c r="T178"/>
  <c r="W178"/>
  <c r="Y178"/>
  <c r="Z178"/>
  <c r="AB178"/>
  <c r="AC178"/>
  <c r="AF178"/>
  <c r="AG178"/>
  <c r="AI178"/>
  <c r="AJ178"/>
  <c r="AM178"/>
  <c r="AN178"/>
  <c r="AP178"/>
  <c r="AQ178"/>
  <c r="AT178"/>
  <c r="AV178"/>
  <c r="AW178"/>
  <c r="AY178"/>
  <c r="AZ178"/>
  <c r="D179"/>
  <c r="L179"/>
  <c r="C179"/>
  <c r="M179"/>
  <c r="O179"/>
  <c r="R179"/>
  <c r="S179"/>
  <c r="T179"/>
  <c r="W179"/>
  <c r="Y179"/>
  <c r="Z179"/>
  <c r="AB179"/>
  <c r="AC179"/>
  <c r="AF179"/>
  <c r="AG179"/>
  <c r="AI179"/>
  <c r="AJ179"/>
  <c r="AM179"/>
  <c r="AN179"/>
  <c r="AP179"/>
  <c r="AQ179"/>
  <c r="AT179"/>
  <c r="AV179"/>
  <c r="AW179"/>
  <c r="AY179"/>
  <c r="AZ179"/>
  <c r="C180"/>
  <c r="F180"/>
  <c r="L180"/>
  <c r="M180"/>
  <c r="D180"/>
  <c r="O180"/>
  <c r="R180"/>
  <c r="T180"/>
  <c r="W180"/>
  <c r="Y180"/>
  <c r="Z180"/>
  <c r="AB180"/>
  <c r="AC180"/>
  <c r="AF180"/>
  <c r="AG180"/>
  <c r="AI180"/>
  <c r="AJ180"/>
  <c r="AM180"/>
  <c r="AN180"/>
  <c r="AP180"/>
  <c r="AQ180"/>
  <c r="AT180"/>
  <c r="AV180"/>
  <c r="AW180"/>
  <c r="AZ180"/>
  <c r="L181"/>
  <c r="M181"/>
  <c r="V181"/>
  <c r="X181"/>
  <c r="Z181"/>
  <c r="AA181"/>
  <c r="AB181"/>
  <c r="AC181"/>
  <c r="AF181"/>
  <c r="AG181"/>
  <c r="AI181"/>
  <c r="AJ181"/>
  <c r="AM181"/>
  <c r="AN181"/>
  <c r="AP181"/>
  <c r="AQ181"/>
  <c r="AR181"/>
  <c r="AS181"/>
  <c r="AY180"/>
  <c r="AT181"/>
  <c r="AU181"/>
  <c r="AV181"/>
  <c r="AY181"/>
  <c r="AZ181"/>
  <c r="L182"/>
  <c r="M182"/>
  <c r="O182"/>
  <c r="R182"/>
  <c r="S182"/>
  <c r="T182"/>
  <c r="W182"/>
  <c r="Y182"/>
  <c r="Z182"/>
  <c r="AB182"/>
  <c r="AC182"/>
  <c r="AF182"/>
  <c r="AG182"/>
  <c r="AI182"/>
  <c r="AJ182"/>
  <c r="AM182"/>
  <c r="AN182"/>
  <c r="AP182"/>
  <c r="AQ182"/>
  <c r="AT182"/>
  <c r="AV182"/>
  <c r="AW182"/>
  <c r="AY182"/>
  <c r="AZ182"/>
  <c r="C183"/>
  <c r="F183"/>
  <c r="L183"/>
  <c r="M183"/>
  <c r="D183"/>
  <c r="O183"/>
  <c r="R183"/>
  <c r="T183"/>
  <c r="W183"/>
  <c r="Y183"/>
  <c r="Z183"/>
  <c r="AB183"/>
  <c r="AC183"/>
  <c r="AF183"/>
  <c r="AG183"/>
  <c r="AI183"/>
  <c r="AJ183"/>
  <c r="AM183"/>
  <c r="AN183"/>
  <c r="AP183"/>
  <c r="AQ183"/>
  <c r="AT183"/>
  <c r="AV183"/>
  <c r="AW183"/>
  <c r="AY183"/>
  <c r="AZ183"/>
  <c r="D184"/>
  <c r="L184"/>
  <c r="C184"/>
  <c r="M184"/>
  <c r="O184"/>
  <c r="R184"/>
  <c r="S184"/>
  <c r="T184"/>
  <c r="W184"/>
  <c r="Y184"/>
  <c r="Z184"/>
  <c r="AB184"/>
  <c r="AC184"/>
  <c r="AF184"/>
  <c r="AG184"/>
  <c r="AI184"/>
  <c r="AJ184"/>
  <c r="AM184"/>
  <c r="AN184"/>
  <c r="AP184"/>
  <c r="AQ184"/>
  <c r="AT184"/>
  <c r="AV184"/>
  <c r="AW184"/>
  <c r="AY184"/>
  <c r="AZ184"/>
  <c r="L185"/>
  <c r="M185"/>
  <c r="P185"/>
  <c r="Q185"/>
  <c r="R185"/>
  <c r="T185"/>
  <c r="V185"/>
  <c r="W185"/>
  <c r="X185"/>
  <c r="Y185"/>
  <c r="Z185"/>
  <c r="AB185"/>
  <c r="AC185"/>
  <c r="AF185"/>
  <c r="AG185"/>
  <c r="AI185"/>
  <c r="AJ185"/>
  <c r="AM185"/>
  <c r="AN185"/>
  <c r="AP185"/>
  <c r="AQ185"/>
  <c r="AR185"/>
  <c r="AS185"/>
  <c r="AT185"/>
  <c r="AU185"/>
  <c r="AV185"/>
  <c r="AY185"/>
  <c r="AZ185"/>
  <c r="L186"/>
  <c r="M186"/>
  <c r="O186"/>
  <c r="R186"/>
  <c r="S186"/>
  <c r="T186"/>
  <c r="W186"/>
  <c r="Y186"/>
  <c r="Z186"/>
  <c r="AB186"/>
  <c r="AC186"/>
  <c r="AF186"/>
  <c r="AG186"/>
  <c r="AI186"/>
  <c r="AJ186"/>
  <c r="AM186"/>
  <c r="AN186"/>
  <c r="AP186"/>
  <c r="AQ186"/>
  <c r="AT186"/>
  <c r="AV186"/>
  <c r="AW186"/>
  <c r="AY186"/>
  <c r="AZ186"/>
  <c r="L187"/>
  <c r="M187"/>
  <c r="O187"/>
  <c r="R187"/>
  <c r="S187"/>
  <c r="T187"/>
  <c r="W187"/>
  <c r="Y187"/>
  <c r="Z187"/>
  <c r="AB187"/>
  <c r="AC187"/>
  <c r="AF187"/>
  <c r="AG187"/>
  <c r="AI187"/>
  <c r="AJ187"/>
  <c r="AM187"/>
  <c r="AN187"/>
  <c r="AP187"/>
  <c r="AQ187"/>
  <c r="AT187"/>
  <c r="AV187"/>
  <c r="AW187"/>
  <c r="AZ187"/>
  <c r="L188"/>
  <c r="R188"/>
  <c r="T188"/>
  <c r="V188"/>
  <c r="X188"/>
  <c r="Z188"/>
  <c r="AC188"/>
  <c r="AF188"/>
  <c r="AG188"/>
  <c r="AI188"/>
  <c r="AJ188"/>
  <c r="AM188"/>
  <c r="AN188"/>
  <c r="AP188"/>
  <c r="AQ188"/>
  <c r="AR188"/>
  <c r="AS188"/>
  <c r="AU188"/>
  <c r="AW188"/>
  <c r="AY188"/>
  <c r="AZ188"/>
  <c r="L189"/>
  <c r="C189"/>
  <c r="M189"/>
  <c r="N189"/>
  <c r="O189"/>
  <c r="P189"/>
  <c r="Q189"/>
  <c r="R189"/>
  <c r="T189"/>
  <c r="W189"/>
  <c r="Y189"/>
  <c r="Z189"/>
  <c r="AB189"/>
  <c r="AC189"/>
  <c r="AF189"/>
  <c r="AG189"/>
  <c r="AI189"/>
  <c r="AJ189"/>
  <c r="AM189"/>
  <c r="AN189"/>
  <c r="AP189"/>
  <c r="AQ189"/>
  <c r="AT189"/>
  <c r="AV189"/>
  <c r="AW189"/>
  <c r="AY189"/>
  <c r="AZ189"/>
  <c r="L190"/>
  <c r="C190"/>
  <c r="M190"/>
  <c r="N190"/>
  <c r="O190"/>
  <c r="P190"/>
  <c r="Q190"/>
  <c r="R190"/>
  <c r="T190"/>
  <c r="W190"/>
  <c r="Y190"/>
  <c r="Z190"/>
  <c r="AB190"/>
  <c r="AC190"/>
  <c r="AF190"/>
  <c r="AG190"/>
  <c r="AI190"/>
  <c r="AJ190"/>
  <c r="AM190"/>
  <c r="AN190"/>
  <c r="AP190"/>
  <c r="AQ190"/>
  <c r="AT190"/>
  <c r="AV190"/>
  <c r="AW190"/>
  <c r="AY190"/>
  <c r="AZ190"/>
  <c r="L191"/>
  <c r="C191"/>
  <c r="M191"/>
  <c r="N191"/>
  <c r="O191"/>
  <c r="P191"/>
  <c r="Q191"/>
  <c r="R191"/>
  <c r="T191"/>
  <c r="W191"/>
  <c r="Y191"/>
  <c r="Z191"/>
  <c r="AB191"/>
  <c r="AC191"/>
  <c r="AF191"/>
  <c r="AG191"/>
  <c r="AI191"/>
  <c r="AJ191"/>
  <c r="AM191"/>
  <c r="AN191"/>
  <c r="AP191"/>
  <c r="AQ191"/>
  <c r="AT191"/>
  <c r="AV191"/>
  <c r="AW191"/>
  <c r="AZ191"/>
  <c r="R192"/>
  <c r="V192"/>
  <c r="AB192"/>
  <c r="AC192"/>
  <c r="AF192"/>
  <c r="AG192"/>
  <c r="AI192"/>
  <c r="AJ192"/>
  <c r="AM192"/>
  <c r="AN192"/>
  <c r="AP192"/>
  <c r="AQ192"/>
  <c r="AR192"/>
  <c r="AS192"/>
  <c r="AU192"/>
  <c r="AV192"/>
  <c r="AY192"/>
  <c r="AZ192"/>
  <c r="L193"/>
  <c r="M193"/>
  <c r="O193"/>
  <c r="F193"/>
  <c r="W193"/>
  <c r="AT193"/>
  <c r="AV193"/>
  <c r="AW193"/>
  <c r="L194"/>
  <c r="M194"/>
  <c r="O194"/>
  <c r="R194"/>
  <c r="W194"/>
  <c r="Y194"/>
  <c r="Z194"/>
  <c r="AB194"/>
  <c r="AC194"/>
  <c r="AF194"/>
  <c r="AG194"/>
  <c r="AI194"/>
  <c r="AJ194"/>
  <c r="AM194"/>
  <c r="AN194"/>
  <c r="AP194"/>
  <c r="AQ194"/>
  <c r="AT194"/>
  <c r="AV194"/>
  <c r="AW194"/>
  <c r="AY194"/>
  <c r="AZ194"/>
  <c r="AC195"/>
  <c r="AJ195"/>
  <c r="AQ195"/>
  <c r="AZ195"/>
  <c r="L196"/>
  <c r="M196"/>
  <c r="N196"/>
  <c r="O196"/>
  <c r="R196"/>
  <c r="T196"/>
  <c r="W196"/>
  <c r="Y196"/>
  <c r="Z196"/>
  <c r="AB196"/>
  <c r="AC196"/>
  <c r="AF196"/>
  <c r="AG196"/>
  <c r="AI196"/>
  <c r="AJ196"/>
  <c r="AM196"/>
  <c r="AN196"/>
  <c r="AP196"/>
  <c r="AQ196"/>
  <c r="AT196"/>
  <c r="AV196"/>
  <c r="AW196"/>
  <c r="AY196"/>
  <c r="AZ196"/>
  <c r="AA197"/>
  <c r="AH197"/>
  <c r="AJ197"/>
  <c r="AO197"/>
  <c r="AQ197"/>
  <c r="AX197"/>
  <c r="AZ197"/>
  <c r="Q196"/>
  <c r="C196"/>
  <c r="P194"/>
  <c r="N194"/>
  <c r="E194"/>
  <c r="D194"/>
  <c r="D193"/>
  <c r="P193"/>
  <c r="E193"/>
  <c r="Y192"/>
  <c r="W192"/>
  <c r="M192"/>
  <c r="Z192"/>
  <c r="L192"/>
  <c r="L165"/>
  <c r="E169"/>
  <c r="E167"/>
  <c r="V165"/>
  <c r="Q158"/>
  <c r="S158"/>
  <c r="D158"/>
  <c r="P158"/>
  <c r="G160"/>
  <c r="E160"/>
  <c r="AB158"/>
  <c r="Y158"/>
  <c r="W158"/>
  <c r="P157"/>
  <c r="N157"/>
  <c r="D157"/>
  <c r="G157"/>
  <c r="E157"/>
  <c r="E156"/>
  <c r="AB155"/>
  <c r="Y155"/>
  <c r="W155"/>
  <c r="M155"/>
  <c r="N152"/>
  <c r="G152"/>
  <c r="D152"/>
  <c r="E139"/>
  <c r="S137"/>
  <c r="D137"/>
  <c r="P137"/>
  <c r="E138"/>
  <c r="P138"/>
  <c r="D138"/>
  <c r="AB137"/>
  <c r="Y137"/>
  <c r="W137"/>
  <c r="V131"/>
  <c r="P135"/>
  <c r="N135"/>
  <c r="D135"/>
  <c r="AB132"/>
  <c r="Y132"/>
  <c r="W132"/>
  <c r="M132"/>
  <c r="Q117"/>
  <c r="P117"/>
  <c r="P115"/>
  <c r="Q113"/>
  <c r="C111"/>
  <c r="C11" i="9"/>
  <c r="Q111" i="8"/>
  <c r="S124"/>
  <c r="P124"/>
  <c r="N124"/>
  <c r="Q124"/>
  <c r="E34" i="9"/>
  <c r="P122" i="8"/>
  <c r="N122"/>
  <c r="C15" i="9"/>
  <c r="F31"/>
  <c r="Q115" i="8"/>
  <c r="D113"/>
  <c r="P113"/>
  <c r="N113"/>
  <c r="F29" i="9"/>
  <c r="P111" i="8"/>
  <c r="N111"/>
  <c r="S109"/>
  <c r="P109"/>
  <c r="N109"/>
  <c r="D109"/>
  <c r="E109"/>
  <c r="Q109"/>
  <c r="F27" i="9"/>
  <c r="L106" i="8"/>
  <c r="P107"/>
  <c r="AB106"/>
  <c r="Z106"/>
  <c r="F25" i="9"/>
  <c r="D32" i="13"/>
  <c r="D101" i="8"/>
  <c r="Y101"/>
  <c r="G35" i="14"/>
  <c r="W101" i="8"/>
  <c r="D35" i="14"/>
  <c r="C28" i="12"/>
  <c r="J100" i="8"/>
  <c r="E100"/>
  <c r="D28" i="12"/>
  <c r="D31" i="13"/>
  <c r="E34" i="14"/>
  <c r="P100" i="8"/>
  <c r="G31" i="13"/>
  <c r="E98" i="8"/>
  <c r="D27" i="12"/>
  <c r="N98" i="8"/>
  <c r="E30" i="13"/>
  <c r="D98" i="8"/>
  <c r="D30" i="14"/>
  <c r="E96" i="8"/>
  <c r="D25" i="12"/>
  <c r="Y95" i="8"/>
  <c r="G30" i="14"/>
  <c r="W95" i="8"/>
  <c r="G73"/>
  <c r="J73"/>
  <c r="E94"/>
  <c r="P73"/>
  <c r="N73"/>
  <c r="E73"/>
  <c r="G72"/>
  <c r="J72"/>
  <c r="P72"/>
  <c r="N72"/>
  <c r="E72"/>
  <c r="E93"/>
  <c r="Y92"/>
  <c r="G27" i="14"/>
  <c r="W92" i="8"/>
  <c r="M92"/>
  <c r="M71"/>
  <c r="C88"/>
  <c r="Q87"/>
  <c r="H22" i="13"/>
  <c r="Q86" i="8"/>
  <c r="H21" i="13"/>
  <c r="C86" i="8"/>
  <c r="H86"/>
  <c r="C84"/>
  <c r="P80"/>
  <c r="G15" i="13"/>
  <c r="Q79" i="8"/>
  <c r="H14" i="13"/>
  <c r="C79" i="8"/>
  <c r="S91"/>
  <c r="P91"/>
  <c r="G26" i="13"/>
  <c r="G25" s="1"/>
  <c r="N91" i="8"/>
  <c r="E26" i="13"/>
  <c r="E25"/>
  <c r="D91" i="8"/>
  <c r="J91"/>
  <c r="E91"/>
  <c r="Q91"/>
  <c r="H26" i="13"/>
  <c r="H25"/>
  <c r="C91" i="8"/>
  <c r="J89"/>
  <c r="C23" i="12"/>
  <c r="E89" i="8"/>
  <c r="D23" i="12"/>
  <c r="D24" i="13"/>
  <c r="S89" i="8"/>
  <c r="P89"/>
  <c r="G24" i="13"/>
  <c r="N89" i="8"/>
  <c r="E24" i="13"/>
  <c r="Q89" i="8"/>
  <c r="H24" i="13"/>
  <c r="C89" i="8"/>
  <c r="C22" i="12"/>
  <c r="G88" i="8"/>
  <c r="J88"/>
  <c r="P88"/>
  <c r="G23" i="13"/>
  <c r="N88" i="8"/>
  <c r="E23" i="13"/>
  <c r="E88" i="8"/>
  <c r="D22" i="12"/>
  <c r="H88" i="8"/>
  <c r="D23" i="13"/>
  <c r="P87" i="8"/>
  <c r="G22" i="13"/>
  <c r="N87" i="8"/>
  <c r="E22" i="13"/>
  <c r="E87" i="8"/>
  <c r="D21" i="12"/>
  <c r="D22" i="13"/>
  <c r="C87" i="8"/>
  <c r="C20" i="12"/>
  <c r="G86" i="8"/>
  <c r="J86"/>
  <c r="P86"/>
  <c r="G21" i="13"/>
  <c r="N86" i="8"/>
  <c r="E21" i="13"/>
  <c r="E86" i="8"/>
  <c r="D20" i="12"/>
  <c r="D21" i="13"/>
  <c r="P84" i="8"/>
  <c r="G19" i="13"/>
  <c r="N84" i="8"/>
  <c r="E19" i="13"/>
  <c r="D84" i="8"/>
  <c r="E19" i="14"/>
  <c r="P83" i="8"/>
  <c r="G18" i="13"/>
  <c r="N83" i="8"/>
  <c r="E18" i="13"/>
  <c r="D83" i="8"/>
  <c r="E83"/>
  <c r="D17" i="12"/>
  <c r="G81" i="8"/>
  <c r="E80"/>
  <c r="D14" i="12"/>
  <c r="E15" i="14"/>
  <c r="Q80" i="8"/>
  <c r="H15" i="13"/>
  <c r="C80" i="8"/>
  <c r="D79"/>
  <c r="H79"/>
  <c r="M78"/>
  <c r="P79"/>
  <c r="G14" i="13"/>
  <c r="N79" i="8"/>
  <c r="E79"/>
  <c r="L78"/>
  <c r="D70"/>
  <c r="AB69"/>
  <c r="Y69"/>
  <c r="W69"/>
  <c r="M69"/>
  <c r="N70"/>
  <c r="Z69"/>
  <c r="E67"/>
  <c r="P67"/>
  <c r="S66"/>
  <c r="P66"/>
  <c r="N66"/>
  <c r="D66"/>
  <c r="E66"/>
  <c r="Q66"/>
  <c r="C66"/>
  <c r="H65"/>
  <c r="G65"/>
  <c r="E65"/>
  <c r="P65"/>
  <c r="N65"/>
  <c r="N64"/>
  <c r="E64"/>
  <c r="D64"/>
  <c r="Z61"/>
  <c r="L61"/>
  <c r="C64"/>
  <c r="G64"/>
  <c r="D63"/>
  <c r="P63"/>
  <c r="N63"/>
  <c r="E63"/>
  <c r="AB61"/>
  <c r="Y61"/>
  <c r="W61"/>
  <c r="M61"/>
  <c r="P60"/>
  <c r="N60"/>
  <c r="E60"/>
  <c r="D60"/>
  <c r="N59"/>
  <c r="E59"/>
  <c r="D58"/>
  <c r="AB56"/>
  <c r="Y56"/>
  <c r="W56"/>
  <c r="M56"/>
  <c r="V55"/>
  <c r="N58"/>
  <c r="S54"/>
  <c r="P54"/>
  <c r="N54"/>
  <c r="D54"/>
  <c r="E54"/>
  <c r="Q54"/>
  <c r="C54"/>
  <c r="S53"/>
  <c r="P53"/>
  <c r="N53"/>
  <c r="D53"/>
  <c r="AB52"/>
  <c r="Y52"/>
  <c r="W52"/>
  <c r="M52"/>
  <c r="Q53"/>
  <c r="C53"/>
  <c r="Z52"/>
  <c r="L52"/>
  <c r="D48"/>
  <c r="N48"/>
  <c r="N47"/>
  <c r="E47"/>
  <c r="D47"/>
  <c r="Y45"/>
  <c r="W45"/>
  <c r="E45"/>
  <c r="P44"/>
  <c r="N44"/>
  <c r="E44"/>
  <c r="D44"/>
  <c r="N43"/>
  <c r="E43"/>
  <c r="D43"/>
  <c r="D42"/>
  <c r="P42"/>
  <c r="N42"/>
  <c r="E42"/>
  <c r="D33"/>
  <c r="N33"/>
  <c r="P32"/>
  <c r="N32"/>
  <c r="E32"/>
  <c r="D32"/>
  <c r="J41"/>
  <c r="E41"/>
  <c r="P41"/>
  <c r="N41"/>
  <c r="AB30"/>
  <c r="Y30"/>
  <c r="W30"/>
  <c r="M30"/>
  <c r="P29"/>
  <c r="N29"/>
  <c r="D29"/>
  <c r="Y25"/>
  <c r="W25"/>
  <c r="E29"/>
  <c r="P28"/>
  <c r="N28"/>
  <c r="D28"/>
  <c r="Q25"/>
  <c r="D25"/>
  <c r="P25"/>
  <c r="E27"/>
  <c r="V23"/>
  <c r="P27"/>
  <c r="N27"/>
  <c r="D22"/>
  <c r="P22"/>
  <c r="N22"/>
  <c r="AB18"/>
  <c r="Y18"/>
  <c r="W18"/>
  <c r="M18"/>
  <c r="E17"/>
  <c r="Y14"/>
  <c r="W14"/>
  <c r="N16"/>
  <c r="D16"/>
  <c r="M14"/>
  <c r="Q14"/>
  <c r="E125"/>
  <c r="E124"/>
  <c r="D192"/>
  <c r="S192"/>
  <c r="N192"/>
  <c r="M165"/>
  <c r="P165"/>
  <c r="Y165"/>
  <c r="Z165"/>
  <c r="AB165"/>
  <c r="N158"/>
  <c r="J158"/>
  <c r="Q155"/>
  <c r="S155"/>
  <c r="D155"/>
  <c r="E155"/>
  <c r="N155"/>
  <c r="M131"/>
  <c r="E152"/>
  <c r="E182"/>
  <c r="Z131"/>
  <c r="Y131"/>
  <c r="AB131"/>
  <c r="G138"/>
  <c r="N137"/>
  <c r="N132"/>
  <c r="E132"/>
  <c r="D132"/>
  <c r="P132"/>
  <c r="Q132"/>
  <c r="S132"/>
  <c r="D12" i="9"/>
  <c r="D10"/>
  <c r="E35" i="14"/>
  <c r="E101" i="8"/>
  <c r="D29" i="12"/>
  <c r="N101" i="8"/>
  <c r="E32" i="13"/>
  <c r="C29" i="12"/>
  <c r="C27"/>
  <c r="J98" i="8"/>
  <c r="E30" i="14"/>
  <c r="N95" i="8"/>
  <c r="E27" i="13"/>
  <c r="D71" i="8"/>
  <c r="N71"/>
  <c r="E71"/>
  <c r="E92"/>
  <c r="E27" i="14"/>
  <c r="N92" i="8"/>
  <c r="D92"/>
  <c r="G91"/>
  <c r="H91"/>
  <c r="C78"/>
  <c r="H89"/>
  <c r="G89"/>
  <c r="H87"/>
  <c r="G87"/>
  <c r="C18" i="12"/>
  <c r="G84" i="8"/>
  <c r="H84"/>
  <c r="J84"/>
  <c r="C17" i="12"/>
  <c r="J83" i="8"/>
  <c r="D13" i="12"/>
  <c r="D13" i="13"/>
  <c r="E14"/>
  <c r="G79" i="8"/>
  <c r="C13" i="12"/>
  <c r="C13" i="13"/>
  <c r="Q78" i="8"/>
  <c r="H13" i="13"/>
  <c r="P78" i="8"/>
  <c r="G13" i="13"/>
  <c r="N69" i="8"/>
  <c r="J70"/>
  <c r="H66"/>
  <c r="G66"/>
  <c r="H64"/>
  <c r="C61"/>
  <c r="N61"/>
  <c r="S61"/>
  <c r="D61"/>
  <c r="P61"/>
  <c r="M55"/>
  <c r="AB55"/>
  <c r="N56"/>
  <c r="E56"/>
  <c r="D56"/>
  <c r="P56"/>
  <c r="Q56"/>
  <c r="S56"/>
  <c r="H54"/>
  <c r="G54"/>
  <c r="D52"/>
  <c r="J53"/>
  <c r="N52"/>
  <c r="C52"/>
  <c r="P52"/>
  <c r="H53"/>
  <c r="E30"/>
  <c r="N30"/>
  <c r="Q30"/>
  <c r="S30"/>
  <c r="D30"/>
  <c r="P30"/>
  <c r="M23"/>
  <c r="W23"/>
  <c r="AB23"/>
  <c r="V13"/>
  <c r="M13"/>
  <c r="Q18"/>
  <c r="S18"/>
  <c r="D18"/>
  <c r="P18"/>
  <c r="E18"/>
  <c r="N18"/>
  <c r="N14"/>
  <c r="P14"/>
  <c r="Q165"/>
  <c r="G52"/>
  <c r="H52"/>
  <c r="V12"/>
  <c r="N23"/>
  <c r="S23"/>
  <c r="P196"/>
  <c r="C156"/>
  <c r="C151"/>
  <c r="H150"/>
  <c r="H145"/>
  <c r="H142"/>
  <c r="H138"/>
  <c r="C194"/>
  <c r="C155"/>
  <c r="C158"/>
  <c r="H154"/>
  <c r="H134"/>
  <c r="L131"/>
  <c r="P131"/>
  <c r="P192"/>
  <c r="Q192"/>
  <c r="C193"/>
  <c r="Q194"/>
  <c r="Q193"/>
  <c r="Q188"/>
  <c r="C188"/>
  <c r="Q187"/>
  <c r="C187"/>
  <c r="Q186"/>
  <c r="C186"/>
  <c r="H183"/>
  <c r="H180"/>
  <c r="H178"/>
  <c r="H176"/>
  <c r="Q175"/>
  <c r="C175"/>
  <c r="Q174"/>
  <c r="C174"/>
  <c r="Q173"/>
  <c r="C173"/>
  <c r="H173"/>
  <c r="H171"/>
  <c r="Q170"/>
  <c r="C170"/>
  <c r="H168"/>
  <c r="C167"/>
  <c r="H164"/>
  <c r="Q163"/>
  <c r="C163"/>
  <c r="Q162"/>
  <c r="C162"/>
  <c r="H162"/>
  <c r="Q161"/>
  <c r="C161"/>
  <c r="H159"/>
  <c r="Q156"/>
  <c r="C132"/>
  <c r="C131"/>
  <c r="H153"/>
  <c r="Q151"/>
  <c r="Q150"/>
  <c r="H148"/>
  <c r="H146"/>
  <c r="Q145"/>
  <c r="Q144"/>
  <c r="C144"/>
  <c r="H144"/>
  <c r="Q143"/>
  <c r="C143"/>
  <c r="Q142"/>
  <c r="Q141"/>
  <c r="C141"/>
  <c r="H140"/>
  <c r="C139"/>
  <c r="C137"/>
  <c r="G137"/>
  <c r="Q136"/>
  <c r="C135"/>
  <c r="Q134"/>
  <c r="Q133"/>
  <c r="C133"/>
  <c r="Q107"/>
  <c r="S126"/>
  <c r="P126"/>
  <c r="Q126"/>
  <c r="E128"/>
  <c r="P128"/>
  <c r="D128"/>
  <c r="M106"/>
  <c r="S119"/>
  <c r="P119"/>
  <c r="Q119"/>
  <c r="P121"/>
  <c r="N121"/>
  <c r="N119"/>
  <c r="D121"/>
  <c r="E121"/>
  <c r="W106"/>
  <c r="Y106"/>
  <c r="E25" i="9"/>
  <c r="Q131" i="8"/>
  <c r="P155"/>
  <c r="H157"/>
  <c r="Q157"/>
  <c r="Z155"/>
  <c r="N96"/>
  <c r="E28" i="13"/>
  <c r="D96" i="8"/>
  <c r="Q96"/>
  <c r="H28" i="13"/>
  <c r="P96" i="8"/>
  <c r="G28" i="13"/>
  <c r="Z95" i="8"/>
  <c r="H30" i="14"/>
  <c r="E15" i="13"/>
  <c r="D80" i="8"/>
  <c r="L69"/>
  <c r="Q69"/>
  <c r="H61"/>
  <c r="G61"/>
  <c r="G53"/>
  <c r="Q52"/>
  <c r="Q61"/>
  <c r="Q59"/>
  <c r="Q43"/>
  <c r="C30"/>
  <c r="G30"/>
  <c r="C25"/>
  <c r="Q21"/>
  <c r="Q17"/>
  <c r="L23"/>
  <c r="Y23"/>
  <c r="Z23"/>
  <c r="C74"/>
  <c r="C21"/>
  <c r="C18"/>
  <c r="C16"/>
  <c r="C67"/>
  <c r="H67"/>
  <c r="Q48"/>
  <c r="C39"/>
  <c r="G28"/>
  <c r="H28"/>
  <c r="H17"/>
  <c r="G17"/>
  <c r="G33"/>
  <c r="H33"/>
  <c r="C63"/>
  <c r="C60"/>
  <c r="H60"/>
  <c r="C48"/>
  <c r="C47"/>
  <c r="H47"/>
  <c r="C44"/>
  <c r="C42"/>
  <c r="C41"/>
  <c r="C40"/>
  <c r="C38"/>
  <c r="C37"/>
  <c r="C36"/>
  <c r="C35"/>
  <c r="C34"/>
  <c r="C32"/>
  <c r="C27"/>
  <c r="C14"/>
  <c r="P70"/>
  <c r="Q64"/>
  <c r="P64"/>
  <c r="C59"/>
  <c r="C58"/>
  <c r="Q51"/>
  <c r="C51"/>
  <c r="Q50"/>
  <c r="C45"/>
  <c r="C43"/>
  <c r="C29"/>
  <c r="C22"/>
  <c r="Q20"/>
  <c r="C20"/>
  <c r="C70"/>
  <c r="S70"/>
  <c r="Q70"/>
  <c r="P45"/>
  <c r="Q45"/>
  <c r="S45"/>
  <c r="D45"/>
  <c r="N45"/>
  <c r="AB45"/>
  <c r="Q47"/>
  <c r="P47"/>
  <c r="Z45"/>
  <c r="H133"/>
  <c r="H139"/>
  <c r="G139"/>
  <c r="H141"/>
  <c r="H167"/>
  <c r="G167"/>
  <c r="H170"/>
  <c r="H174"/>
  <c r="H186"/>
  <c r="H187"/>
  <c r="H188"/>
  <c r="H155"/>
  <c r="H194"/>
  <c r="G194"/>
  <c r="H156"/>
  <c r="G156"/>
  <c r="G135"/>
  <c r="H135"/>
  <c r="H137"/>
  <c r="H143"/>
  <c r="H161"/>
  <c r="H163"/>
  <c r="H193"/>
  <c r="G193"/>
  <c r="G158"/>
  <c r="H158"/>
  <c r="G155"/>
  <c r="H128"/>
  <c r="J128"/>
  <c r="G128"/>
  <c r="S106"/>
  <c r="Q106"/>
  <c r="P106"/>
  <c r="J121"/>
  <c r="C25" i="12"/>
  <c r="J96" i="8"/>
  <c r="C14" i="12"/>
  <c r="H80" i="8"/>
  <c r="J80"/>
  <c r="G80"/>
  <c r="D78"/>
  <c r="C12" i="12"/>
  <c r="C69" i="8"/>
  <c r="H25"/>
  <c r="G25"/>
  <c r="G18"/>
  <c r="H18"/>
  <c r="Z13"/>
  <c r="L13"/>
  <c r="Q23"/>
  <c r="P23"/>
  <c r="G16"/>
  <c r="H16"/>
  <c r="H74"/>
  <c r="G74"/>
  <c r="Y13"/>
  <c r="G22"/>
  <c r="H22"/>
  <c r="H29"/>
  <c r="G29"/>
  <c r="H43"/>
  <c r="G43"/>
  <c r="G58"/>
  <c r="H58"/>
  <c r="H32"/>
  <c r="G32"/>
  <c r="G42"/>
  <c r="H42"/>
  <c r="G60"/>
  <c r="H59"/>
  <c r="G59"/>
  <c r="H27"/>
  <c r="G27"/>
  <c r="H41"/>
  <c r="G41"/>
  <c r="H44"/>
  <c r="G44"/>
  <c r="G48"/>
  <c r="H48"/>
  <c r="G63"/>
  <c r="H63"/>
  <c r="G70"/>
  <c r="H70"/>
  <c r="G45"/>
  <c r="G78"/>
  <c r="H78"/>
  <c r="P13"/>
  <c r="AW90"/>
  <c r="H24" i="16"/>
  <c r="AT192" i="8"/>
  <c r="AT137"/>
  <c r="F106"/>
  <c r="U55"/>
  <c r="E107"/>
  <c r="F107"/>
  <c r="N193"/>
  <c r="F156"/>
  <c r="F80"/>
  <c r="E14" i="12"/>
  <c r="E70" i="8"/>
  <c r="P127"/>
  <c r="N127"/>
  <c r="D127"/>
  <c r="D126"/>
  <c r="P125"/>
  <c r="N125"/>
  <c r="P118"/>
  <c r="N118"/>
  <c r="P116"/>
  <c r="N116"/>
  <c r="D116"/>
  <c r="D115"/>
  <c r="P108"/>
  <c r="N108"/>
  <c r="D108"/>
  <c r="D107"/>
  <c r="H191"/>
  <c r="H189"/>
  <c r="G183"/>
  <c r="H179"/>
  <c r="H177"/>
  <c r="H172"/>
  <c r="K167"/>
  <c r="H190"/>
  <c r="H184"/>
  <c r="G180"/>
  <c r="G178"/>
  <c r="G176"/>
  <c r="G171"/>
  <c r="G168"/>
  <c r="P184"/>
  <c r="E183"/>
  <c r="N183"/>
  <c r="Q183"/>
  <c r="P182"/>
  <c r="AW181"/>
  <c r="W181"/>
  <c r="Y181"/>
  <c r="Q181"/>
  <c r="E180"/>
  <c r="N180"/>
  <c r="Q180"/>
  <c r="P179"/>
  <c r="E178"/>
  <c r="N178"/>
  <c r="Q178"/>
  <c r="P177"/>
  <c r="E176"/>
  <c r="N176"/>
  <c r="Q176"/>
  <c r="AW175"/>
  <c r="S173"/>
  <c r="E172"/>
  <c r="P172"/>
  <c r="E171"/>
  <c r="N171"/>
  <c r="Q171"/>
  <c r="AW170"/>
  <c r="Q169"/>
  <c r="E168"/>
  <c r="N168"/>
  <c r="Q168"/>
  <c r="AR165"/>
  <c r="AW166"/>
  <c r="Q166"/>
  <c r="S164"/>
  <c r="M163"/>
  <c r="W163"/>
  <c r="Y163"/>
  <c r="AB163"/>
  <c r="H160"/>
  <c r="G103"/>
  <c r="J103"/>
  <c r="J99"/>
  <c r="K99"/>
  <c r="I95"/>
  <c r="K95"/>
  <c r="T95"/>
  <c r="G94"/>
  <c r="J94"/>
  <c r="G93"/>
  <c r="J93"/>
  <c r="F25" i="14"/>
  <c r="O90" i="8"/>
  <c r="F90"/>
  <c r="C15" i="12"/>
  <c r="G75" i="8"/>
  <c r="J75"/>
  <c r="AM69"/>
  <c r="AP69"/>
  <c r="Q13"/>
  <c r="H45"/>
  <c r="G47"/>
  <c r="G67"/>
  <c r="H30"/>
  <c r="P69"/>
  <c r="G132"/>
  <c r="H132"/>
  <c r="D14"/>
  <c r="N25"/>
  <c r="C192"/>
  <c r="AC197"/>
  <c r="S196"/>
  <c r="F196"/>
  <c r="D196"/>
  <c r="T194"/>
  <c r="S194"/>
  <c r="F194"/>
  <c r="AW192"/>
  <c r="T192"/>
  <c r="O192"/>
  <c r="AY191"/>
  <c r="S191"/>
  <c r="F191"/>
  <c r="D191"/>
  <c r="S190"/>
  <c r="F190"/>
  <c r="D190"/>
  <c r="S189"/>
  <c r="F189"/>
  <c r="D189"/>
  <c r="AV188"/>
  <c r="AT188"/>
  <c r="AB188"/>
  <c r="Y188"/>
  <c r="W188"/>
  <c r="I188"/>
  <c r="P187"/>
  <c r="N187"/>
  <c r="I187"/>
  <c r="E187"/>
  <c r="P186"/>
  <c r="N186"/>
  <c r="I186"/>
  <c r="E186"/>
  <c r="AW185"/>
  <c r="S185"/>
  <c r="O185"/>
  <c r="D185"/>
  <c r="F184"/>
  <c r="S183"/>
  <c r="D182"/>
  <c r="O181"/>
  <c r="S180"/>
  <c r="F179"/>
  <c r="S178"/>
  <c r="F177"/>
  <c r="S176"/>
  <c r="W175"/>
  <c r="T175"/>
  <c r="E174"/>
  <c r="I173"/>
  <c r="F172"/>
  <c r="S171"/>
  <c r="W170"/>
  <c r="T170"/>
  <c r="N169"/>
  <c r="F169"/>
  <c r="C169"/>
  <c r="S168"/>
  <c r="AB166"/>
  <c r="Y166"/>
  <c r="W166"/>
  <c r="C166"/>
  <c r="AS165"/>
  <c r="K164"/>
  <c r="AA78"/>
  <c r="E185"/>
  <c r="N185"/>
  <c r="I185"/>
  <c r="E184"/>
  <c r="N184"/>
  <c r="Q184"/>
  <c r="G184"/>
  <c r="P183"/>
  <c r="N182"/>
  <c r="Q182"/>
  <c r="P181"/>
  <c r="P180"/>
  <c r="E179"/>
  <c r="N179"/>
  <c r="Q179"/>
  <c r="G179"/>
  <c r="P178"/>
  <c r="E177"/>
  <c r="N177"/>
  <c r="Q177"/>
  <c r="G177"/>
  <c r="P176"/>
  <c r="S174"/>
  <c r="Q172"/>
  <c r="G172"/>
  <c r="P171"/>
  <c r="P169"/>
  <c r="P168"/>
  <c r="S167"/>
  <c r="T167"/>
  <c r="AX165"/>
  <c r="AY166"/>
  <c r="AC165"/>
  <c r="AY162"/>
  <c r="AT163"/>
  <c r="AV163"/>
  <c r="O163"/>
  <c r="P151"/>
  <c r="S151"/>
  <c r="I106"/>
  <c r="K106"/>
  <c r="T106"/>
  <c r="G105"/>
  <c r="J105"/>
  <c r="G104"/>
  <c r="J104"/>
  <c r="G102"/>
  <c r="J102"/>
  <c r="F29" i="15"/>
  <c r="F30"/>
  <c r="AZ76" i="8"/>
  <c r="AJ76"/>
  <c r="AQ76"/>
  <c r="AI55"/>
  <c r="R197"/>
  <c r="I196"/>
  <c r="E196"/>
  <c r="I194"/>
  <c r="I192"/>
  <c r="I191"/>
  <c r="E191"/>
  <c r="I190"/>
  <c r="E190"/>
  <c r="I189"/>
  <c r="E189"/>
  <c r="O188"/>
  <c r="M188"/>
  <c r="AY187"/>
  <c r="F187"/>
  <c r="D187"/>
  <c r="F186"/>
  <c r="D186"/>
  <c r="C185"/>
  <c r="F182"/>
  <c r="C182"/>
  <c r="I175"/>
  <c r="I174"/>
  <c r="E173"/>
  <c r="I170"/>
  <c r="D169"/>
  <c r="J167"/>
  <c r="M166"/>
  <c r="AU165"/>
  <c r="R165"/>
  <c r="E164"/>
  <c r="H105"/>
  <c r="H104"/>
  <c r="H102"/>
  <c r="G99"/>
  <c r="E76" i="9"/>
  <c r="F43"/>
  <c r="E74"/>
  <c r="F72"/>
  <c r="F70"/>
  <c r="E51"/>
  <c r="F68"/>
  <c r="E66"/>
  <c r="E64"/>
  <c r="F62"/>
  <c r="E60"/>
  <c r="E58"/>
  <c r="D29" i="15"/>
  <c r="D30"/>
  <c r="F60" i="8"/>
  <c r="Q60"/>
  <c r="X55"/>
  <c r="T53"/>
  <c r="E51"/>
  <c r="N51"/>
  <c r="P51"/>
  <c r="E50"/>
  <c r="N50"/>
  <c r="P50"/>
  <c r="I49"/>
  <c r="T49"/>
  <c r="D39"/>
  <c r="P39"/>
  <c r="AO12"/>
  <c r="AQ13"/>
  <c r="I184"/>
  <c r="I183"/>
  <c r="J183"/>
  <c r="I182"/>
  <c r="R181"/>
  <c r="I180"/>
  <c r="I179"/>
  <c r="J179"/>
  <c r="I178"/>
  <c r="I177"/>
  <c r="I176"/>
  <c r="O175"/>
  <c r="M175"/>
  <c r="AY174"/>
  <c r="F174"/>
  <c r="D174"/>
  <c r="F173"/>
  <c r="D173"/>
  <c r="I172"/>
  <c r="I171"/>
  <c r="J171"/>
  <c r="O170"/>
  <c r="M170"/>
  <c r="AY169"/>
  <c r="I169"/>
  <c r="I168"/>
  <c r="F167"/>
  <c r="I166"/>
  <c r="X165"/>
  <c r="F164"/>
  <c r="D164"/>
  <c r="I163"/>
  <c r="P162"/>
  <c r="N162"/>
  <c r="I162"/>
  <c r="E162"/>
  <c r="P161"/>
  <c r="N161"/>
  <c r="I161"/>
  <c r="E161"/>
  <c r="T160"/>
  <c r="S160"/>
  <c r="F160"/>
  <c r="S159"/>
  <c r="F159"/>
  <c r="D159"/>
  <c r="AV158"/>
  <c r="AT158"/>
  <c r="Z158"/>
  <c r="K158"/>
  <c r="AY157"/>
  <c r="I157"/>
  <c r="T156"/>
  <c r="S156"/>
  <c r="I156"/>
  <c r="AW155"/>
  <c r="T155"/>
  <c r="O155"/>
  <c r="AY154"/>
  <c r="S154"/>
  <c r="F154"/>
  <c r="D154"/>
  <c r="Q153"/>
  <c r="P153"/>
  <c r="N153"/>
  <c r="I153"/>
  <c r="E153"/>
  <c r="T152"/>
  <c r="S152"/>
  <c r="F152"/>
  <c r="AV151"/>
  <c r="AT151"/>
  <c r="AB151"/>
  <c r="Z151"/>
  <c r="Y151"/>
  <c r="K151"/>
  <c r="AY150"/>
  <c r="S150"/>
  <c r="F150"/>
  <c r="D150"/>
  <c r="Q149"/>
  <c r="P149"/>
  <c r="I149"/>
  <c r="E149"/>
  <c r="AV148"/>
  <c r="AT148"/>
  <c r="O148"/>
  <c r="M148"/>
  <c r="AY147"/>
  <c r="S147"/>
  <c r="F147"/>
  <c r="D147"/>
  <c r="Q146"/>
  <c r="P146"/>
  <c r="N146"/>
  <c r="I146"/>
  <c r="E146"/>
  <c r="S145"/>
  <c r="I145"/>
  <c r="D145"/>
  <c r="S144"/>
  <c r="F144"/>
  <c r="D144"/>
  <c r="AV143"/>
  <c r="AT143"/>
  <c r="S143"/>
  <c r="O143"/>
  <c r="I143"/>
  <c r="D143"/>
  <c r="AY142"/>
  <c r="S142"/>
  <c r="F142"/>
  <c r="D142"/>
  <c r="S141"/>
  <c r="F141"/>
  <c r="D141"/>
  <c r="AV140"/>
  <c r="AT140"/>
  <c r="Q140"/>
  <c r="P140"/>
  <c r="N140"/>
  <c r="I140"/>
  <c r="E140"/>
  <c r="T139"/>
  <c r="S139"/>
  <c r="F139"/>
  <c r="T138"/>
  <c r="S138"/>
  <c r="F138"/>
  <c r="AY137"/>
  <c r="AW137"/>
  <c r="T137"/>
  <c r="O137"/>
  <c r="AY136"/>
  <c r="S136"/>
  <c r="F136"/>
  <c r="D136"/>
  <c r="T135"/>
  <c r="S135"/>
  <c r="F135"/>
  <c r="S134"/>
  <c r="F134"/>
  <c r="D134"/>
  <c r="S133"/>
  <c r="F133"/>
  <c r="D133"/>
  <c r="AY132"/>
  <c r="AW132"/>
  <c r="I132"/>
  <c r="AX131"/>
  <c r="AR131"/>
  <c r="AC131"/>
  <c r="X131"/>
  <c r="N126"/>
  <c r="S128"/>
  <c r="Q128"/>
  <c r="S127"/>
  <c r="Q127"/>
  <c r="I127"/>
  <c r="E127"/>
  <c r="C127"/>
  <c r="G127"/>
  <c r="I126"/>
  <c r="S125"/>
  <c r="Q125"/>
  <c r="I125"/>
  <c r="K125"/>
  <c r="F125"/>
  <c r="D125"/>
  <c r="C125"/>
  <c r="I124"/>
  <c r="P123"/>
  <c r="N123"/>
  <c r="F123"/>
  <c r="D123"/>
  <c r="T122"/>
  <c r="S122"/>
  <c r="I122"/>
  <c r="C122"/>
  <c r="P120"/>
  <c r="N120"/>
  <c r="F120"/>
  <c r="D120"/>
  <c r="I119"/>
  <c r="S118"/>
  <c r="Q118"/>
  <c r="I118"/>
  <c r="K118"/>
  <c r="E118"/>
  <c r="E117"/>
  <c r="D118"/>
  <c r="K117"/>
  <c r="F117"/>
  <c r="S116"/>
  <c r="Q116"/>
  <c r="I116"/>
  <c r="E116"/>
  <c r="E115"/>
  <c r="C116"/>
  <c r="H116"/>
  <c r="I115"/>
  <c r="S114"/>
  <c r="Q114"/>
  <c r="I114"/>
  <c r="E114"/>
  <c r="E113"/>
  <c r="C114"/>
  <c r="G114"/>
  <c r="I113"/>
  <c r="P112"/>
  <c r="N112"/>
  <c r="F112"/>
  <c r="D112"/>
  <c r="T111"/>
  <c r="S111"/>
  <c r="F111"/>
  <c r="S110"/>
  <c r="Q110"/>
  <c r="I110"/>
  <c r="E110"/>
  <c r="C110"/>
  <c r="I109"/>
  <c r="S108"/>
  <c r="Q108"/>
  <c r="I108"/>
  <c r="F108"/>
  <c r="C108"/>
  <c r="T107"/>
  <c r="S107"/>
  <c r="I107"/>
  <c r="AV106"/>
  <c r="E57" i="9"/>
  <c r="AT106" i="8"/>
  <c r="AP106"/>
  <c r="AN106"/>
  <c r="F50" i="9"/>
  <c r="AF106" i="8"/>
  <c r="E42" i="9"/>
  <c r="P105" i="8"/>
  <c r="N105"/>
  <c r="P104"/>
  <c r="N104"/>
  <c r="S103"/>
  <c r="Q103"/>
  <c r="P102"/>
  <c r="N102"/>
  <c r="AW101"/>
  <c r="H31" i="16"/>
  <c r="O101" i="8"/>
  <c r="Q100"/>
  <c r="H31" i="13"/>
  <c r="C100" i="8"/>
  <c r="S99"/>
  <c r="Q99"/>
  <c r="S98"/>
  <c r="F98"/>
  <c r="E27" i="12"/>
  <c r="S96" i="8"/>
  <c r="F96"/>
  <c r="E25" i="12"/>
  <c r="AV95" i="8"/>
  <c r="G26" i="16"/>
  <c r="AT95" i="8"/>
  <c r="AN95"/>
  <c r="F24" i="17"/>
  <c r="AF95" i="8"/>
  <c r="E24" i="15"/>
  <c r="AB95" i="8"/>
  <c r="O95"/>
  <c r="S94"/>
  <c r="Q94"/>
  <c r="S93"/>
  <c r="Q93"/>
  <c r="AB92"/>
  <c r="O92"/>
  <c r="F92"/>
  <c r="F91"/>
  <c r="AY90"/>
  <c r="AV90"/>
  <c r="G24" i="16"/>
  <c r="AT90" i="8"/>
  <c r="E24" i="16"/>
  <c r="AB90" i="8"/>
  <c r="W90"/>
  <c r="M90"/>
  <c r="F89"/>
  <c r="E23" i="12"/>
  <c r="Q88" i="8"/>
  <c r="H23" i="13"/>
  <c r="F88" i="8"/>
  <c r="E22" i="12"/>
  <c r="F87" i="8"/>
  <c r="E21" i="12"/>
  <c r="F86" i="8"/>
  <c r="E20" i="12"/>
  <c r="P85" i="8"/>
  <c r="G20" i="13"/>
  <c r="N85" i="8"/>
  <c r="E20" i="13"/>
  <c r="E85" i="8"/>
  <c r="D19" i="12"/>
  <c r="C85" i="8"/>
  <c r="S84"/>
  <c r="S83"/>
  <c r="F83"/>
  <c r="E17" i="12"/>
  <c r="R81" i="8"/>
  <c r="Q81"/>
  <c r="H16" i="13"/>
  <c r="P81" i="8"/>
  <c r="G16" i="13"/>
  <c r="D16"/>
  <c r="C16"/>
  <c r="S80" i="8"/>
  <c r="S79"/>
  <c r="I79"/>
  <c r="AR78"/>
  <c r="AP78"/>
  <c r="AN78"/>
  <c r="F13" i="17"/>
  <c r="AF78" i="8"/>
  <c r="E13" i="15"/>
  <c r="V78" i="8"/>
  <c r="AK76"/>
  <c r="AE76"/>
  <c r="P75"/>
  <c r="N75"/>
  <c r="AM71"/>
  <c r="AI71"/>
  <c r="AG71"/>
  <c r="R71"/>
  <c r="T70"/>
  <c r="AV69"/>
  <c r="AT69"/>
  <c r="AN69"/>
  <c r="AH69"/>
  <c r="AD69"/>
  <c r="AC69"/>
  <c r="R69"/>
  <c r="Q67"/>
  <c r="I67"/>
  <c r="I66"/>
  <c r="T65"/>
  <c r="S65"/>
  <c r="F65"/>
  <c r="Q63"/>
  <c r="F63"/>
  <c r="AG56"/>
  <c r="O56"/>
  <c r="E53"/>
  <c r="O52"/>
  <c r="D51"/>
  <c r="D50"/>
  <c r="E49"/>
  <c r="F76" i="9"/>
  <c r="E43"/>
  <c r="F74"/>
  <c r="E72"/>
  <c r="E70"/>
  <c r="F51"/>
  <c r="E68"/>
  <c r="F66"/>
  <c r="F64"/>
  <c r="E62"/>
  <c r="F60"/>
  <c r="F58"/>
  <c r="E29" i="15"/>
  <c r="E30"/>
  <c r="C29"/>
  <c r="C30"/>
  <c r="C27" i="14"/>
  <c r="U90" i="8"/>
  <c r="AT61"/>
  <c r="AV61"/>
  <c r="AW56"/>
  <c r="AM55"/>
  <c r="AF56"/>
  <c r="AI56"/>
  <c r="Z56"/>
  <c r="K53"/>
  <c r="AT52"/>
  <c r="AV52"/>
  <c r="AN49"/>
  <c r="AF49"/>
  <c r="AI49"/>
  <c r="F49"/>
  <c r="Q39"/>
  <c r="AN13"/>
  <c r="F162"/>
  <c r="D162"/>
  <c r="F161"/>
  <c r="D161"/>
  <c r="I160"/>
  <c r="I159"/>
  <c r="E159"/>
  <c r="O158"/>
  <c r="F157"/>
  <c r="I155"/>
  <c r="I154"/>
  <c r="E154"/>
  <c r="F153"/>
  <c r="D153"/>
  <c r="I152"/>
  <c r="W151"/>
  <c r="O151"/>
  <c r="I150"/>
  <c r="E150"/>
  <c r="F149"/>
  <c r="D149"/>
  <c r="I148"/>
  <c r="I147"/>
  <c r="E147"/>
  <c r="F146"/>
  <c r="D146"/>
  <c r="I144"/>
  <c r="E144"/>
  <c r="I142"/>
  <c r="E142"/>
  <c r="I141"/>
  <c r="E141"/>
  <c r="F140"/>
  <c r="D140"/>
  <c r="AY139"/>
  <c r="I139"/>
  <c r="I138"/>
  <c r="I137"/>
  <c r="I136"/>
  <c r="E136"/>
  <c r="E135"/>
  <c r="I135"/>
  <c r="I134"/>
  <c r="E134"/>
  <c r="I133"/>
  <c r="E133"/>
  <c r="F132"/>
  <c r="AU131"/>
  <c r="AS131"/>
  <c r="R131"/>
  <c r="F126"/>
  <c r="F124"/>
  <c r="E123"/>
  <c r="E122"/>
  <c r="C121"/>
  <c r="E120"/>
  <c r="E119"/>
  <c r="F119"/>
  <c r="C118"/>
  <c r="F115"/>
  <c r="F113"/>
  <c r="E112"/>
  <c r="E111"/>
  <c r="I111"/>
  <c r="F109"/>
  <c r="L101"/>
  <c r="F100"/>
  <c r="E28" i="12"/>
  <c r="C98" i="8"/>
  <c r="C96"/>
  <c r="M95"/>
  <c r="L95"/>
  <c r="R92"/>
  <c r="R90"/>
  <c r="L92"/>
  <c r="D85"/>
  <c r="E84"/>
  <c r="D18" i="12"/>
  <c r="C83" i="8"/>
  <c r="W81"/>
  <c r="O81"/>
  <c r="AU78"/>
  <c r="AS78"/>
  <c r="X78"/>
  <c r="AL76"/>
  <c r="AD76"/>
  <c r="N74"/>
  <c r="L71"/>
  <c r="F67"/>
  <c r="F66"/>
  <c r="I65"/>
  <c r="O61"/>
  <c r="C56"/>
  <c r="AR55"/>
  <c r="R55"/>
  <c r="S55"/>
  <c r="F54"/>
  <c r="F51"/>
  <c r="F50"/>
  <c r="M49"/>
  <c r="AM12"/>
  <c r="AL12"/>
  <c r="AH12"/>
  <c r="I61"/>
  <c r="I56"/>
  <c r="AU55"/>
  <c r="AS55"/>
  <c r="AK55"/>
  <c r="AD55"/>
  <c r="AD12"/>
  <c r="I54"/>
  <c r="F53"/>
  <c r="R52"/>
  <c r="I51"/>
  <c r="I50"/>
  <c r="AB49"/>
  <c r="L49"/>
  <c r="P48"/>
  <c r="F48"/>
  <c r="T45"/>
  <c r="O45"/>
  <c r="I45"/>
  <c r="Q44"/>
  <c r="F44"/>
  <c r="Q42"/>
  <c r="F42"/>
  <c r="Q41"/>
  <c r="F41"/>
  <c r="P40"/>
  <c r="N40"/>
  <c r="E40"/>
  <c r="AG39"/>
  <c r="R39"/>
  <c r="N39"/>
  <c r="E39"/>
  <c r="F38"/>
  <c r="D38"/>
  <c r="P37"/>
  <c r="N37"/>
  <c r="E37"/>
  <c r="F36"/>
  <c r="D36"/>
  <c r="P35"/>
  <c r="N35"/>
  <c r="E35"/>
  <c r="F34"/>
  <c r="D34"/>
  <c r="Q32"/>
  <c r="F32"/>
  <c r="AW30"/>
  <c r="T30"/>
  <c r="O30"/>
  <c r="Q29"/>
  <c r="I29"/>
  <c r="Q28"/>
  <c r="I28"/>
  <c r="T27"/>
  <c r="S27"/>
  <c r="F27"/>
  <c r="AV25"/>
  <c r="AT25"/>
  <c r="AC25"/>
  <c r="AB25"/>
  <c r="O25"/>
  <c r="AR23"/>
  <c r="I23"/>
  <c r="F21"/>
  <c r="D21"/>
  <c r="P20"/>
  <c r="N20"/>
  <c r="E20"/>
  <c r="AW18"/>
  <c r="T18"/>
  <c r="O18"/>
  <c r="P17"/>
  <c r="I17"/>
  <c r="J17"/>
  <c r="Q16"/>
  <c r="P16"/>
  <c r="I16"/>
  <c r="AV14"/>
  <c r="AT14"/>
  <c r="AP14"/>
  <c r="AP13"/>
  <c r="AP12"/>
  <c r="AN14"/>
  <c r="AF14"/>
  <c r="AF13"/>
  <c r="AC14"/>
  <c r="AB14"/>
  <c r="O14"/>
  <c r="AG13"/>
  <c r="AA13"/>
  <c r="AX12"/>
  <c r="N49"/>
  <c r="Q40"/>
  <c r="F40"/>
  <c r="D40"/>
  <c r="F39"/>
  <c r="N38"/>
  <c r="E38"/>
  <c r="Q37"/>
  <c r="F37"/>
  <c r="D37"/>
  <c r="N36"/>
  <c r="E36"/>
  <c r="Q35"/>
  <c r="F35"/>
  <c r="D35"/>
  <c r="H35"/>
  <c r="N34"/>
  <c r="E34"/>
  <c r="F33"/>
  <c r="I30"/>
  <c r="F29"/>
  <c r="F28"/>
  <c r="I27"/>
  <c r="R25"/>
  <c r="AU23"/>
  <c r="AS23"/>
  <c r="O23"/>
  <c r="N21"/>
  <c r="E21"/>
  <c r="F20"/>
  <c r="D20"/>
  <c r="I18"/>
  <c r="F17"/>
  <c r="F16"/>
  <c r="R14"/>
  <c r="AR13"/>
  <c r="X13"/>
  <c r="C10" i="21"/>
  <c r="C8"/>
  <c r="C6"/>
  <c r="C4"/>
  <c r="C2"/>
  <c r="C11"/>
  <c r="C9"/>
  <c r="C7"/>
  <c r="C5"/>
  <c r="E192" i="8"/>
  <c r="E137"/>
  <c r="U12"/>
  <c r="Z55"/>
  <c r="Y55"/>
  <c r="D18" i="9"/>
  <c r="D13"/>
  <c r="D9"/>
  <c r="T90" i="8"/>
  <c r="I90"/>
  <c r="K90"/>
  <c r="AD129"/>
  <c r="AR12"/>
  <c r="AT23"/>
  <c r="AV23"/>
  <c r="AY23"/>
  <c r="K30"/>
  <c r="J30"/>
  <c r="AA12"/>
  <c r="AC13"/>
  <c r="R13"/>
  <c r="AV13"/>
  <c r="O13"/>
  <c r="X12"/>
  <c r="W13"/>
  <c r="I14"/>
  <c r="T14"/>
  <c r="J20"/>
  <c r="G20"/>
  <c r="H20"/>
  <c r="F23"/>
  <c r="K27"/>
  <c r="J27"/>
  <c r="H37"/>
  <c r="G37"/>
  <c r="G40"/>
  <c r="AZ12"/>
  <c r="AX129"/>
  <c r="F14"/>
  <c r="E14"/>
  <c r="K16"/>
  <c r="J16"/>
  <c r="AW23"/>
  <c r="C23"/>
  <c r="E25"/>
  <c r="H34"/>
  <c r="G34"/>
  <c r="G38"/>
  <c r="H38"/>
  <c r="I39"/>
  <c r="K39"/>
  <c r="T39"/>
  <c r="F45"/>
  <c r="C49"/>
  <c r="Q49"/>
  <c r="K50"/>
  <c r="I52"/>
  <c r="T52"/>
  <c r="S52"/>
  <c r="K54"/>
  <c r="J54"/>
  <c r="AN55"/>
  <c r="K61"/>
  <c r="J61"/>
  <c r="AL129"/>
  <c r="AW55"/>
  <c r="F61"/>
  <c r="Q71"/>
  <c r="C71"/>
  <c r="P71"/>
  <c r="C11" i="15"/>
  <c r="AG76" i="8"/>
  <c r="F13" i="14"/>
  <c r="X76" i="8"/>
  <c r="O78"/>
  <c r="F12" i="16"/>
  <c r="AU76" i="8"/>
  <c r="E16" i="14"/>
  <c r="N81" i="8"/>
  <c r="E81"/>
  <c r="C92"/>
  <c r="L90"/>
  <c r="P92"/>
  <c r="Q92"/>
  <c r="C27" i="13"/>
  <c r="C95" i="8"/>
  <c r="Q95"/>
  <c r="H27" i="13"/>
  <c r="H96" i="8"/>
  <c r="G96"/>
  <c r="H121"/>
  <c r="G121"/>
  <c r="I131"/>
  <c r="T131"/>
  <c r="S131"/>
  <c r="K135"/>
  <c r="J135"/>
  <c r="K137"/>
  <c r="J137"/>
  <c r="K139"/>
  <c r="J140"/>
  <c r="G140"/>
  <c r="J146"/>
  <c r="G146"/>
  <c r="K148"/>
  <c r="K150"/>
  <c r="N151"/>
  <c r="W131"/>
  <c r="J153"/>
  <c r="G153"/>
  <c r="D151"/>
  <c r="K155"/>
  <c r="J155"/>
  <c r="F158"/>
  <c r="K159"/>
  <c r="J161"/>
  <c r="G161"/>
  <c r="J162"/>
  <c r="G162"/>
  <c r="E52"/>
  <c r="E61"/>
  <c r="C25" i="14"/>
  <c r="Y90" i="8"/>
  <c r="G25" i="14"/>
  <c r="Z90" i="8"/>
  <c r="H25" i="14"/>
  <c r="U78" i="8"/>
  <c r="Y78"/>
  <c r="G13" i="14"/>
  <c r="J51" i="8"/>
  <c r="G51"/>
  <c r="H51"/>
  <c r="K66"/>
  <c r="J66"/>
  <c r="I71"/>
  <c r="T71"/>
  <c r="S71"/>
  <c r="D11" i="15"/>
  <c r="AF76" i="8"/>
  <c r="AI76"/>
  <c r="W78"/>
  <c r="E13" i="14"/>
  <c r="D13"/>
  <c r="V76" i="8"/>
  <c r="AB78"/>
  <c r="C12" i="16"/>
  <c r="AR76" i="8"/>
  <c r="AW78"/>
  <c r="H12" i="16"/>
  <c r="S81" i="8"/>
  <c r="I81"/>
  <c r="T81"/>
  <c r="E90"/>
  <c r="N90"/>
  <c r="E25" i="14"/>
  <c r="F27" i="13"/>
  <c r="F95" i="8"/>
  <c r="E24" i="12"/>
  <c r="E26" i="16"/>
  <c r="E95" i="8"/>
  <c r="D24" i="12"/>
  <c r="H100" i="8"/>
  <c r="G100"/>
  <c r="F32" i="13"/>
  <c r="F101" i="8"/>
  <c r="E29" i="12"/>
  <c r="C107" i="8"/>
  <c r="H108"/>
  <c r="G108"/>
  <c r="J108"/>
  <c r="K108"/>
  <c r="H110"/>
  <c r="C109"/>
  <c r="J110"/>
  <c r="K110"/>
  <c r="G112"/>
  <c r="J112"/>
  <c r="D111"/>
  <c r="K113"/>
  <c r="J113"/>
  <c r="K115"/>
  <c r="J116"/>
  <c r="K116"/>
  <c r="K119"/>
  <c r="K122"/>
  <c r="C124"/>
  <c r="H125"/>
  <c r="K126"/>
  <c r="E126"/>
  <c r="AY131"/>
  <c r="AZ131"/>
  <c r="J133"/>
  <c r="G133"/>
  <c r="K140"/>
  <c r="J142"/>
  <c r="G142"/>
  <c r="J143"/>
  <c r="G143"/>
  <c r="F143"/>
  <c r="E143"/>
  <c r="J144"/>
  <c r="G144"/>
  <c r="K145"/>
  <c r="G147"/>
  <c r="J147"/>
  <c r="P148"/>
  <c r="D148"/>
  <c r="D131"/>
  <c r="S148"/>
  <c r="E148"/>
  <c r="K153"/>
  <c r="J156"/>
  <c r="K156"/>
  <c r="E158"/>
  <c r="G159"/>
  <c r="J159"/>
  <c r="K163"/>
  <c r="K166"/>
  <c r="K168"/>
  <c r="F170"/>
  <c r="K172"/>
  <c r="D175"/>
  <c r="S175"/>
  <c r="P175"/>
  <c r="K176"/>
  <c r="K178"/>
  <c r="K180"/>
  <c r="K182"/>
  <c r="K184"/>
  <c r="AQ12"/>
  <c r="AO129"/>
  <c r="K49"/>
  <c r="O55"/>
  <c r="W55"/>
  <c r="T165"/>
  <c r="I165"/>
  <c r="S165"/>
  <c r="S166"/>
  <c r="P166"/>
  <c r="D166"/>
  <c r="K170"/>
  <c r="K174"/>
  <c r="H182"/>
  <c r="C181"/>
  <c r="H185"/>
  <c r="D188"/>
  <c r="S188"/>
  <c r="P188"/>
  <c r="J192"/>
  <c r="K192"/>
  <c r="I197"/>
  <c r="T197"/>
  <c r="AZ165"/>
  <c r="AY165"/>
  <c r="K185"/>
  <c r="AY164"/>
  <c r="AT165"/>
  <c r="AV165"/>
  <c r="W165"/>
  <c r="N166"/>
  <c r="E166"/>
  <c r="H169"/>
  <c r="N170"/>
  <c r="E170"/>
  <c r="N175"/>
  <c r="E175"/>
  <c r="F181"/>
  <c r="G185"/>
  <c r="J185"/>
  <c r="K188"/>
  <c r="G189"/>
  <c r="J189"/>
  <c r="G191"/>
  <c r="J191"/>
  <c r="F192"/>
  <c r="H196"/>
  <c r="J196"/>
  <c r="G196"/>
  <c r="G192"/>
  <c r="H192"/>
  <c r="J14"/>
  <c r="G14"/>
  <c r="H14"/>
  <c r="D163"/>
  <c r="P163"/>
  <c r="S163"/>
  <c r="AU13"/>
  <c r="H85"/>
  <c r="S39"/>
  <c r="R78"/>
  <c r="J115"/>
  <c r="G116"/>
  <c r="J172"/>
  <c r="J168"/>
  <c r="J180"/>
  <c r="D23"/>
  <c r="N106"/>
  <c r="K18"/>
  <c r="I25"/>
  <c r="T25"/>
  <c r="S25"/>
  <c r="G35"/>
  <c r="AB13"/>
  <c r="K17"/>
  <c r="F18"/>
  <c r="J21"/>
  <c r="H21"/>
  <c r="G21"/>
  <c r="K23"/>
  <c r="F25"/>
  <c r="K28"/>
  <c r="J28"/>
  <c r="K29"/>
  <c r="J29"/>
  <c r="F30"/>
  <c r="H36"/>
  <c r="G36"/>
  <c r="K45"/>
  <c r="J45"/>
  <c r="K51"/>
  <c r="AG55"/>
  <c r="L55"/>
  <c r="AY55"/>
  <c r="AV55"/>
  <c r="AT55"/>
  <c r="D55"/>
  <c r="K56"/>
  <c r="AJ12"/>
  <c r="AH129"/>
  <c r="P49"/>
  <c r="D49"/>
  <c r="S49"/>
  <c r="M12"/>
  <c r="T55"/>
  <c r="I55"/>
  <c r="H56"/>
  <c r="G56"/>
  <c r="K65"/>
  <c r="J65"/>
  <c r="D11" i="17"/>
  <c r="AP76" i="8"/>
  <c r="AM76"/>
  <c r="D12" i="16"/>
  <c r="AY78" i="8"/>
  <c r="AS76"/>
  <c r="AT78"/>
  <c r="E12" i="16"/>
  <c r="AV78" i="8"/>
  <c r="G12" i="16"/>
  <c r="F16" i="13"/>
  <c r="F81" i="8"/>
  <c r="E15" i="12"/>
  <c r="G83" i="8"/>
  <c r="H83"/>
  <c r="C19" i="12"/>
  <c r="G85" i="8"/>
  <c r="I92"/>
  <c r="T92"/>
  <c r="S92"/>
  <c r="D27" i="13"/>
  <c r="S95" i="8"/>
  <c r="D95"/>
  <c r="P95"/>
  <c r="G27" i="13"/>
  <c r="H98" i="8"/>
  <c r="G98"/>
  <c r="C32" i="13"/>
  <c r="C101" i="8"/>
  <c r="Q101"/>
  <c r="H32" i="13"/>
  <c r="P101" i="8"/>
  <c r="G32" i="13"/>
  <c r="K111" i="8"/>
  <c r="H118"/>
  <c r="C117"/>
  <c r="AT131"/>
  <c r="AV131"/>
  <c r="K133"/>
  <c r="K134"/>
  <c r="K136"/>
  <c r="K138"/>
  <c r="J138"/>
  <c r="K141"/>
  <c r="K142"/>
  <c r="K144"/>
  <c r="K147"/>
  <c r="J149"/>
  <c r="G149"/>
  <c r="F151"/>
  <c r="K152"/>
  <c r="J152"/>
  <c r="K154"/>
  <c r="K160"/>
  <c r="AF55"/>
  <c r="J50"/>
  <c r="H50"/>
  <c r="G50"/>
  <c r="F52"/>
  <c r="F56"/>
  <c r="K67"/>
  <c r="J67"/>
  <c r="I69"/>
  <c r="K69"/>
  <c r="T69"/>
  <c r="S69"/>
  <c r="D69"/>
  <c r="AJ69"/>
  <c r="C11" i="17"/>
  <c r="AN76" i="8"/>
  <c r="K79"/>
  <c r="J79"/>
  <c r="D90"/>
  <c r="P90"/>
  <c r="S90"/>
  <c r="K107"/>
  <c r="J107"/>
  <c r="K109"/>
  <c r="J109"/>
  <c r="H114"/>
  <c r="C113"/>
  <c r="J114"/>
  <c r="K114"/>
  <c r="D117"/>
  <c r="J118"/>
  <c r="G118"/>
  <c r="G120"/>
  <c r="J120"/>
  <c r="D119"/>
  <c r="C16" i="9"/>
  <c r="H122" i="8"/>
  <c r="G123"/>
  <c r="J123"/>
  <c r="D122"/>
  <c r="K124"/>
  <c r="D124"/>
  <c r="J125"/>
  <c r="G125"/>
  <c r="H127"/>
  <c r="C126"/>
  <c r="J127"/>
  <c r="K127"/>
  <c r="O131"/>
  <c r="AW131"/>
  <c r="K132"/>
  <c r="J134"/>
  <c r="G134"/>
  <c r="J136"/>
  <c r="G136"/>
  <c r="H136"/>
  <c r="F137"/>
  <c r="J141"/>
  <c r="G141"/>
  <c r="K143"/>
  <c r="J145"/>
  <c r="G145"/>
  <c r="K146"/>
  <c r="F148"/>
  <c r="K149"/>
  <c r="J150"/>
  <c r="G150"/>
  <c r="E151"/>
  <c r="G154"/>
  <c r="J154"/>
  <c r="F155"/>
  <c r="K157"/>
  <c r="J157"/>
  <c r="K161"/>
  <c r="K162"/>
  <c r="J164"/>
  <c r="G164"/>
  <c r="O165"/>
  <c r="K169"/>
  <c r="D170"/>
  <c r="S170"/>
  <c r="P170"/>
  <c r="K171"/>
  <c r="J173"/>
  <c r="G173"/>
  <c r="J174"/>
  <c r="G174"/>
  <c r="F175"/>
  <c r="K177"/>
  <c r="K179"/>
  <c r="I181"/>
  <c r="T181"/>
  <c r="S181"/>
  <c r="K183"/>
  <c r="J39"/>
  <c r="H39"/>
  <c r="G39"/>
  <c r="G169"/>
  <c r="J169"/>
  <c r="K175"/>
  <c r="J186"/>
  <c r="G186"/>
  <c r="J187"/>
  <c r="G187"/>
  <c r="F188"/>
  <c r="K189"/>
  <c r="K190"/>
  <c r="K191"/>
  <c r="J194"/>
  <c r="K194"/>
  <c r="K196"/>
  <c r="F163"/>
  <c r="AC78"/>
  <c r="AA76"/>
  <c r="H166"/>
  <c r="C165"/>
  <c r="K173"/>
  <c r="J182"/>
  <c r="G182"/>
  <c r="D181"/>
  <c r="F185"/>
  <c r="K186"/>
  <c r="K187"/>
  <c r="E188"/>
  <c r="N188"/>
  <c r="G190"/>
  <c r="J190"/>
  <c r="E163"/>
  <c r="N163"/>
  <c r="AW165"/>
  <c r="N181"/>
  <c r="AS13"/>
  <c r="AK12"/>
  <c r="H123"/>
  <c r="G110"/>
  <c r="C115"/>
  <c r="S14"/>
  <c r="J126"/>
  <c r="J139"/>
  <c r="J160"/>
  <c r="J177"/>
  <c r="J132"/>
  <c r="J176"/>
  <c r="J178"/>
  <c r="J184"/>
  <c r="J18"/>
  <c r="H40"/>
  <c r="E181"/>
  <c r="J56"/>
  <c r="C13"/>
  <c r="Z12"/>
  <c r="Y12"/>
  <c r="J131"/>
  <c r="G131"/>
  <c r="H131"/>
  <c r="AS12"/>
  <c r="AT13"/>
  <c r="D13"/>
  <c r="H13"/>
  <c r="C13" i="9"/>
  <c r="H115" i="8"/>
  <c r="G115"/>
  <c r="AN12"/>
  <c r="AK129"/>
  <c r="AC76"/>
  <c r="K181"/>
  <c r="G122"/>
  <c r="D16" i="9"/>
  <c r="J122" i="8"/>
  <c r="J117"/>
  <c r="D14" i="9"/>
  <c r="G117" i="8"/>
  <c r="F11" i="17"/>
  <c r="J69" i="8"/>
  <c r="H69"/>
  <c r="G69"/>
  <c r="C14" i="9"/>
  <c r="H117" i="8"/>
  <c r="H101"/>
  <c r="G101"/>
  <c r="K92"/>
  <c r="J92"/>
  <c r="E11" i="17"/>
  <c r="K55" i="8"/>
  <c r="AH130"/>
  <c r="AJ129"/>
  <c r="P55"/>
  <c r="Q55"/>
  <c r="C55"/>
  <c r="AB12"/>
  <c r="K25"/>
  <c r="J25"/>
  <c r="AU12"/>
  <c r="J163"/>
  <c r="G163"/>
  <c r="E165"/>
  <c r="K197"/>
  <c r="D165"/>
  <c r="G166"/>
  <c r="J166"/>
  <c r="E55"/>
  <c r="N55"/>
  <c r="J175"/>
  <c r="G175"/>
  <c r="H175"/>
  <c r="F165"/>
  <c r="H109"/>
  <c r="C10" i="9"/>
  <c r="G109" i="8"/>
  <c r="C9" i="9"/>
  <c r="H107" i="8"/>
  <c r="G107"/>
  <c r="C106"/>
  <c r="C10" i="16"/>
  <c r="AW76" i="8"/>
  <c r="E11" i="15"/>
  <c r="J151" i="8"/>
  <c r="H151"/>
  <c r="G151"/>
  <c r="N131"/>
  <c r="K131"/>
  <c r="H92"/>
  <c r="G92"/>
  <c r="E16" i="13"/>
  <c r="N78" i="8"/>
  <c r="E13" i="13"/>
  <c r="F10" i="16"/>
  <c r="F13" i="13"/>
  <c r="F78" i="8"/>
  <c r="E12" i="12"/>
  <c r="H23" i="8"/>
  <c r="AX130"/>
  <c r="AZ129"/>
  <c r="K14"/>
  <c r="E13"/>
  <c r="N13"/>
  <c r="F13"/>
  <c r="T13"/>
  <c r="I13"/>
  <c r="S13"/>
  <c r="R12"/>
  <c r="AC12"/>
  <c r="AA129"/>
  <c r="AW12"/>
  <c r="AR129"/>
  <c r="AD130"/>
  <c r="E131"/>
  <c r="F131"/>
  <c r="E106"/>
  <c r="L12"/>
  <c r="P12"/>
  <c r="J181"/>
  <c r="G181"/>
  <c r="H165"/>
  <c r="J170"/>
  <c r="G170"/>
  <c r="C18" i="9"/>
  <c r="G126" i="8"/>
  <c r="H126"/>
  <c r="J124"/>
  <c r="D17" i="9"/>
  <c r="G124" i="8"/>
  <c r="F16" i="9"/>
  <c r="D15"/>
  <c r="G119" i="8"/>
  <c r="H119"/>
  <c r="J119"/>
  <c r="C12" i="9"/>
  <c r="H113" i="8"/>
  <c r="G113"/>
  <c r="J90"/>
  <c r="G95"/>
  <c r="J95"/>
  <c r="C24" i="12"/>
  <c r="D10" i="16"/>
  <c r="AT76" i="8"/>
  <c r="AV76"/>
  <c r="AY76"/>
  <c r="S12"/>
  <c r="D12"/>
  <c r="J49"/>
  <c r="G49"/>
  <c r="J55"/>
  <c r="G55"/>
  <c r="J23"/>
  <c r="G23"/>
  <c r="I78"/>
  <c r="T78"/>
  <c r="R76"/>
  <c r="S78"/>
  <c r="N165"/>
  <c r="J188"/>
  <c r="G188"/>
  <c r="H181"/>
  <c r="K165"/>
  <c r="F55"/>
  <c r="AQ129"/>
  <c r="AO130"/>
  <c r="G148"/>
  <c r="J148"/>
  <c r="C17" i="9"/>
  <c r="H124" i="8"/>
  <c r="D11" i="9"/>
  <c r="G111" i="8"/>
  <c r="J111"/>
  <c r="D106"/>
  <c r="H111"/>
  <c r="K81"/>
  <c r="J81"/>
  <c r="AB76"/>
  <c r="M76"/>
  <c r="D11" i="14"/>
  <c r="W76" i="8"/>
  <c r="V129"/>
  <c r="K71"/>
  <c r="J71"/>
  <c r="C13" i="14"/>
  <c r="Z78" i="8"/>
  <c r="H13" i="14"/>
  <c r="U76" i="8"/>
  <c r="C90"/>
  <c r="H90"/>
  <c r="Q90"/>
  <c r="D15" i="12"/>
  <c r="E78" i="8"/>
  <c r="D12" i="12"/>
  <c r="F11" i="14"/>
  <c r="O76" i="8"/>
  <c r="F11" i="15"/>
  <c r="H71" i="8"/>
  <c r="G71"/>
  <c r="AM129"/>
  <c r="AL130"/>
  <c r="AP129"/>
  <c r="K52"/>
  <c r="J52"/>
  <c r="H49"/>
  <c r="O12"/>
  <c r="X129"/>
  <c r="W12"/>
  <c r="AY13"/>
  <c r="E23"/>
  <c r="H95"/>
  <c r="AW13"/>
  <c r="G90"/>
  <c r="AY12"/>
  <c r="F12"/>
  <c r="AP130"/>
  <c r="AL195"/>
  <c r="Z76"/>
  <c r="L76"/>
  <c r="C11" i="14"/>
  <c r="U129" i="8"/>
  <c r="N76"/>
  <c r="E11" i="14"/>
  <c r="D76" i="8"/>
  <c r="D11" i="13"/>
  <c r="S76" i="8"/>
  <c r="P76"/>
  <c r="F11" i="9"/>
  <c r="E11"/>
  <c r="F17"/>
  <c r="T76" i="8"/>
  <c r="I76"/>
  <c r="K78"/>
  <c r="J78"/>
  <c r="E10" i="16"/>
  <c r="E12" i="9"/>
  <c r="F15"/>
  <c r="E17"/>
  <c r="F18"/>
  <c r="AR130" i="8"/>
  <c r="K13"/>
  <c r="H106"/>
  <c r="F8" i="9"/>
  <c r="C8"/>
  <c r="F9"/>
  <c r="E10"/>
  <c r="F10"/>
  <c r="AU129" i="8"/>
  <c r="AJ130"/>
  <c r="F14" i="9"/>
  <c r="E16"/>
  <c r="E13"/>
  <c r="X130" i="8"/>
  <c r="O129"/>
  <c r="F11" i="13"/>
  <c r="F76" i="8"/>
  <c r="W129"/>
  <c r="AB129"/>
  <c r="V130"/>
  <c r="J106"/>
  <c r="G106"/>
  <c r="E8" i="9"/>
  <c r="D8"/>
  <c r="G11"/>
  <c r="H10"/>
  <c r="AQ130" i="8"/>
  <c r="G10" i="16"/>
  <c r="F12" i="9"/>
  <c r="E15"/>
  <c r="G15"/>
  <c r="H15"/>
  <c r="E18"/>
  <c r="C12" i="8"/>
  <c r="Q12"/>
  <c r="AD195"/>
  <c r="R129"/>
  <c r="AC129"/>
  <c r="AA130"/>
  <c r="I12"/>
  <c r="T12"/>
  <c r="N12"/>
  <c r="AZ130"/>
  <c r="AY130"/>
  <c r="H10" i="16"/>
  <c r="E9" i="9"/>
  <c r="J165" i="8"/>
  <c r="G165"/>
  <c r="H55"/>
  <c r="E14" i="9"/>
  <c r="AN129" i="8"/>
  <c r="AK130"/>
  <c r="F13" i="9"/>
  <c r="G13" i="8"/>
  <c r="J13"/>
  <c r="AT12"/>
  <c r="AV12"/>
  <c r="AS129"/>
  <c r="G14" i="9"/>
  <c r="G16"/>
  <c r="Y76" i="8"/>
  <c r="G17" i="9"/>
  <c r="G11" i="14"/>
  <c r="AN130" i="8"/>
  <c r="AK195"/>
  <c r="K12"/>
  <c r="AC130"/>
  <c r="R130"/>
  <c r="I129"/>
  <c r="T129"/>
  <c r="AD197"/>
  <c r="AB130"/>
  <c r="W130"/>
  <c r="V195"/>
  <c r="E10" i="12"/>
  <c r="O130" i="8"/>
  <c r="X195"/>
  <c r="AU130"/>
  <c r="AR195"/>
  <c r="G11" i="13"/>
  <c r="J76" i="8"/>
  <c r="C10" i="12"/>
  <c r="U130" i="8"/>
  <c r="L129"/>
  <c r="Z129"/>
  <c r="Q76"/>
  <c r="C11" i="13"/>
  <c r="C76" i="8"/>
  <c r="G76"/>
  <c r="AY128"/>
  <c r="AT129"/>
  <c r="AV129"/>
  <c r="AS130"/>
  <c r="H12"/>
  <c r="G12" i="9"/>
  <c r="G10"/>
  <c r="G9"/>
  <c r="G18"/>
  <c r="G13"/>
  <c r="F129" i="8"/>
  <c r="K76"/>
  <c r="E76"/>
  <c r="E11" i="13"/>
  <c r="H11" i="14"/>
  <c r="AP195" i="8"/>
  <c r="AL197"/>
  <c r="J12"/>
  <c r="AM130"/>
  <c r="G12"/>
  <c r="Y129"/>
  <c r="AW129"/>
  <c r="D10" i="12"/>
  <c r="C129" i="8"/>
  <c r="AR197"/>
  <c r="F130"/>
  <c r="W195"/>
  <c r="AN195"/>
  <c r="AK197"/>
  <c r="AM197"/>
  <c r="AP197"/>
  <c r="AY129"/>
  <c r="AT130"/>
  <c r="AV130"/>
  <c r="AS195"/>
  <c r="H76"/>
  <c r="H11" i="13"/>
  <c r="L130" i="8"/>
  <c r="Z130"/>
  <c r="U195"/>
  <c r="Y195"/>
  <c r="AU195"/>
  <c r="O195"/>
  <c r="X197"/>
  <c r="AB195"/>
  <c r="V197"/>
  <c r="K129"/>
  <c r="T130"/>
  <c r="I130"/>
  <c r="R195"/>
  <c r="G8" i="9"/>
  <c r="AM195" i="8"/>
  <c r="AW130"/>
  <c r="Y130"/>
  <c r="T195"/>
  <c r="F195"/>
  <c r="AU197"/>
  <c r="L195"/>
  <c r="Z195"/>
  <c r="U197"/>
  <c r="AS197"/>
  <c r="AT195"/>
  <c r="AV195"/>
  <c r="AY195"/>
  <c r="W197"/>
  <c r="AW197"/>
  <c r="K130"/>
  <c r="I195"/>
  <c r="AB197"/>
  <c r="Y197"/>
  <c r="O197"/>
  <c r="C130"/>
  <c r="AN197"/>
  <c r="AW195"/>
  <c r="F197"/>
  <c r="K195"/>
  <c r="Z197"/>
  <c r="L197"/>
  <c r="C195"/>
  <c r="AY197"/>
  <c r="AT197"/>
  <c r="AV197"/>
  <c r="C197"/>
  <c r="AF69"/>
  <c r="AE12"/>
  <c r="AG69"/>
  <c r="AI69"/>
  <c r="E69"/>
  <c r="AI12"/>
  <c r="AG12"/>
  <c r="AE129"/>
  <c r="E12"/>
  <c r="AF12"/>
  <c r="AG129"/>
  <c r="AI129"/>
  <c r="AF129"/>
  <c r="AE130"/>
  <c r="M129"/>
  <c r="N129"/>
  <c r="E129"/>
  <c r="D129"/>
  <c r="S129"/>
  <c r="P129"/>
  <c r="Q129"/>
  <c r="AF130"/>
  <c r="AI130"/>
  <c r="AE195"/>
  <c r="AG130"/>
  <c r="M130"/>
  <c r="N130"/>
  <c r="E130"/>
  <c r="S130"/>
  <c r="D130"/>
  <c r="P130"/>
  <c r="Q130"/>
  <c r="AG195"/>
  <c r="AE197"/>
  <c r="AF195"/>
  <c r="AI195"/>
  <c r="M195"/>
  <c r="N195"/>
  <c r="E195"/>
  <c r="J129"/>
  <c r="G129"/>
  <c r="H129"/>
  <c r="S195"/>
  <c r="D195"/>
  <c r="Q195"/>
  <c r="P195"/>
  <c r="AI197"/>
  <c r="AF197"/>
  <c r="AG197"/>
  <c r="M197"/>
  <c r="N197"/>
  <c r="E197"/>
  <c r="J130"/>
  <c r="G130"/>
  <c r="H130"/>
  <c r="D197"/>
  <c r="P197"/>
  <c r="S197"/>
  <c r="Q197"/>
  <c r="J195"/>
  <c r="H195"/>
  <c r="G195"/>
  <c r="J197"/>
  <c r="H197"/>
  <c r="G197"/>
  <c r="C3" i="20"/>
  <c r="C64" i="7"/>
  <c r="G64"/>
  <c r="F64"/>
</calcChain>
</file>

<file path=xl/comments1.xml><?xml version="1.0" encoding="utf-8"?>
<comments xmlns="http://schemas.openxmlformats.org/spreadsheetml/2006/main">
  <authors>
    <author>Author</author>
  </authors>
  <commentList>
    <comment ref="AR177" authorId="0">
      <text>
        <r>
          <rPr>
            <b/>
            <sz val="9"/>
            <color indexed="81"/>
            <rFont val="Tahoma"/>
            <charset val="1"/>
          </rPr>
          <t>Author:</t>
        </r>
        <r>
          <rPr>
            <sz val="9"/>
            <color indexed="81"/>
            <rFont val="Tahoma"/>
            <charset val="1"/>
          </rPr>
          <t xml:space="preserve">
-48,1+3,6 de la 561</t>
        </r>
      </text>
    </comment>
    <comment ref="AS177" authorId="0">
      <text>
        <r>
          <rPr>
            <b/>
            <sz val="9"/>
            <color indexed="81"/>
            <rFont val="Tahoma"/>
            <charset val="1"/>
          </rPr>
          <t>Author:</t>
        </r>
        <r>
          <rPr>
            <sz val="9"/>
            <color indexed="81"/>
            <rFont val="Tahoma"/>
            <charset val="1"/>
          </rPr>
          <t xml:space="preserve">
-221,0+0,2 de la 561</t>
        </r>
      </text>
    </comment>
    <comment ref="AR182" authorId="0">
      <text>
        <r>
          <rPr>
            <b/>
            <sz val="9"/>
            <color indexed="81"/>
            <rFont val="Tahoma"/>
            <family val="2"/>
            <charset val="204"/>
          </rPr>
          <t>Author:</t>
        </r>
        <r>
          <rPr>
            <sz val="9"/>
            <color indexed="81"/>
            <rFont val="Tahoma"/>
            <family val="2"/>
            <charset val="204"/>
          </rPr>
          <t xml:space="preserve">
-37,1-3,6 de la 461 BS</t>
        </r>
      </text>
    </comment>
    <comment ref="AS182" authorId="0">
      <text>
        <r>
          <rPr>
            <b/>
            <sz val="9"/>
            <color indexed="81"/>
            <rFont val="Tahoma"/>
            <family val="2"/>
            <charset val="204"/>
          </rPr>
          <t>Author:</t>
        </r>
        <r>
          <rPr>
            <sz val="9"/>
            <color indexed="81"/>
            <rFont val="Tahoma"/>
            <family val="2"/>
            <charset val="204"/>
          </rPr>
          <t xml:space="preserve">
-10,6-0,2 de la 461 BS</t>
        </r>
      </text>
    </comment>
  </commentList>
</comments>
</file>

<file path=xl/sharedStrings.xml><?xml version="1.0" encoding="utf-8"?>
<sst xmlns="http://schemas.openxmlformats.org/spreadsheetml/2006/main" count="1877" uniqueCount="354">
  <si>
    <t xml:space="preserve"> </t>
  </si>
  <si>
    <t xml:space="preserve">  </t>
  </si>
  <si>
    <t>Indicatorii</t>
  </si>
  <si>
    <t>Bugetul public naţional</t>
  </si>
  <si>
    <t>inclusiv:</t>
  </si>
  <si>
    <t>Bugetul de stat</t>
  </si>
  <si>
    <t>bugetul asigurărilor sociale de stat</t>
  </si>
  <si>
    <t>fondurile asigurărilor obligatorii de asistenţă medicală</t>
  </si>
  <si>
    <t>Executat in perioada de gestiune</t>
  </si>
  <si>
    <t>Executat fata de prevazut pe an</t>
  </si>
  <si>
    <t>Executat în perioada de gestiune 2014</t>
  </si>
  <si>
    <t>Executat în perioada de gestiune 2015 faţă de perioada de gestiune 2014</t>
  </si>
  <si>
    <t>Fata de prevazut pe an</t>
  </si>
  <si>
    <t>Devieri (+,-)</t>
  </si>
  <si>
    <t>%%</t>
  </si>
  <si>
    <t>dintre care:</t>
  </si>
  <si>
    <t xml:space="preserve">Contribuţii de asigurări sociale de stat obligatorii  </t>
  </si>
  <si>
    <t xml:space="preserve">Prime pentru asigurările obligatorii de asistenţă medicală </t>
  </si>
  <si>
    <t xml:space="preserve">       Taxa pe valoarea adaugata, total</t>
  </si>
  <si>
    <t>TVA la marfurile importate</t>
  </si>
  <si>
    <t>Restituirea TVA</t>
  </si>
  <si>
    <t xml:space="preserve">       Accize, total</t>
  </si>
  <si>
    <t>Restituirea accizelor</t>
  </si>
  <si>
    <t xml:space="preserve">inclusiv: </t>
  </si>
  <si>
    <t>Tabelul nr.1</t>
  </si>
  <si>
    <t xml:space="preserve">Raport privind executarea </t>
  </si>
  <si>
    <t>mil. lei</t>
  </si>
  <si>
    <t>Raport privind executarea</t>
  </si>
  <si>
    <t>Tabelul nr.2</t>
  </si>
  <si>
    <t>Tabelul nr.3</t>
  </si>
  <si>
    <t>Tabelul nr.2.1</t>
  </si>
  <si>
    <t>Tabelul nr.2.2</t>
  </si>
  <si>
    <t>Tabelul nr.2.3</t>
  </si>
  <si>
    <t>Precizat pe an</t>
  </si>
  <si>
    <t>Executat față de precizat</t>
  </si>
  <si>
    <t>devieri       (+,-)</t>
  </si>
  <si>
    <t>în %</t>
  </si>
  <si>
    <t>devieri      (+,-)</t>
  </si>
  <si>
    <t>Executat anul precedent</t>
  </si>
  <si>
    <t>Executat anul curent faţă de anul precedent</t>
  </si>
  <si>
    <t>Indicator</t>
  </si>
  <si>
    <t>Executat anul     curent</t>
  </si>
  <si>
    <t xml:space="preserve">COD ECO </t>
  </si>
  <si>
    <t>Impozite și taxe</t>
  </si>
  <si>
    <t>Impozite pe venit</t>
  </si>
  <si>
    <t>Impozite pe bunurile imobiliare</t>
  </si>
  <si>
    <t>Impozite și taxe pe mărfuri și servicii</t>
  </si>
  <si>
    <t>Bugetul consolidat central</t>
  </si>
  <si>
    <t>bugetele locale</t>
  </si>
  <si>
    <t>1141 formula</t>
  </si>
  <si>
    <t xml:space="preserve"> Taxa asupra comerțului exterior şi operaţiunilor externe</t>
  </si>
  <si>
    <t>TVA la marfurile produse şi serviciile prestate pe teritoriul Republicii Moldova</t>
  </si>
  <si>
    <t>Alte venituri</t>
  </si>
  <si>
    <t>Venituri din proprietate</t>
  </si>
  <si>
    <t>Donații voluntare</t>
  </si>
  <si>
    <t>Alte venituri și venituri neidentificate</t>
  </si>
  <si>
    <t>Granturi primite</t>
  </si>
  <si>
    <t>Granturi primite de la Guvernele altor state</t>
  </si>
  <si>
    <t>Transferuri primite în cadrul bugetului public național</t>
  </si>
  <si>
    <t xml:space="preserve">Transferuri primite între bugetul de stat şi bugetele locale </t>
  </si>
  <si>
    <t>Transferuri primite în cadrul bugetului consolidat central</t>
  </si>
  <si>
    <t>Transferuri primite intre bugetele locale in cadrul unei unităţi administrativ-teritoriale</t>
  </si>
  <si>
    <t>Transferuri primite intre bugetele locale a diferitor unităţi administrativ-teritoriale</t>
  </si>
  <si>
    <t>Granturi primite de la organizaţiile internaţionale</t>
  </si>
  <si>
    <t>Amenzi și sancțiuni</t>
  </si>
  <si>
    <t>Venituri din vînzarea mărfurilor și serviciilor</t>
  </si>
  <si>
    <t>2+3</t>
  </si>
  <si>
    <t>Cheltuieli și active nefinanciare</t>
  </si>
  <si>
    <t>Cheltuieli</t>
  </si>
  <si>
    <t>Contribuții și prime de asigurări obligatorii</t>
  </si>
  <si>
    <t>111 formula</t>
  </si>
  <si>
    <t>Servicii în domeniul economiei</t>
  </si>
  <si>
    <t>01</t>
  </si>
  <si>
    <t>02</t>
  </si>
  <si>
    <t>Servicii de stat cu destinație generală</t>
  </si>
  <si>
    <t>Apărare națională</t>
  </si>
  <si>
    <t>Ordine publică și securitate națională</t>
  </si>
  <si>
    <t>03</t>
  </si>
  <si>
    <t>04</t>
  </si>
  <si>
    <t>05</t>
  </si>
  <si>
    <t>Protecția mediului</t>
  </si>
  <si>
    <t>06</t>
  </si>
  <si>
    <t>Gospodăria de locuințe și gospodăria serviciilor comunale</t>
  </si>
  <si>
    <t>Ocrotirea sănătății</t>
  </si>
  <si>
    <t>07</t>
  </si>
  <si>
    <t>08</t>
  </si>
  <si>
    <t>Cultură, sport, tineret, culte și odihnă</t>
  </si>
  <si>
    <t>09</t>
  </si>
  <si>
    <t>Învățămînt</t>
  </si>
  <si>
    <t>10</t>
  </si>
  <si>
    <t>Protecție socială</t>
  </si>
  <si>
    <t>Active financiare</t>
  </si>
  <si>
    <t>4</t>
  </si>
  <si>
    <t>41</t>
  </si>
  <si>
    <t>Creanțe interne</t>
  </si>
  <si>
    <t>413</t>
  </si>
  <si>
    <t>414</t>
  </si>
  <si>
    <t>415</t>
  </si>
  <si>
    <t>Valori mobiliare de stat (cu excepţia acţiunilor) procurate pe piaţa primară</t>
  </si>
  <si>
    <t>Garanţii de stat interne</t>
  </si>
  <si>
    <t>Venituri</t>
  </si>
  <si>
    <t xml:space="preserve">Acţiuni şi alte forme de participare în capital în interiorul ţării </t>
  </si>
  <si>
    <t>Alte creante interne ale bugetului</t>
  </si>
  <si>
    <t>418</t>
  </si>
  <si>
    <t>5</t>
  </si>
  <si>
    <t>Diferența de curs pozitivă</t>
  </si>
  <si>
    <t>42</t>
  </si>
  <si>
    <t>Diferența de curs valutar</t>
  </si>
  <si>
    <t>Diferența de curs negativă</t>
  </si>
  <si>
    <t>43</t>
  </si>
  <si>
    <t>44</t>
  </si>
  <si>
    <t>Mijloace bănești</t>
  </si>
  <si>
    <t>433</t>
  </si>
  <si>
    <t>Depozite</t>
  </si>
  <si>
    <t>435</t>
  </si>
  <si>
    <t>Sume în drum</t>
  </si>
  <si>
    <t>Credite între bugetul de stat și bugetele locale</t>
  </si>
  <si>
    <t>441</t>
  </si>
  <si>
    <t>Credite interne între bugete</t>
  </si>
  <si>
    <t>442</t>
  </si>
  <si>
    <t>Credite în cadrul Bugetului Consolidat Central</t>
  </si>
  <si>
    <t>Credite între bugetele locale în cadrul unei unități administrativ-teritoriale</t>
  </si>
  <si>
    <t>443</t>
  </si>
  <si>
    <t>444</t>
  </si>
  <si>
    <t>Credite între bugetele locale a diferitor unități administrativ-teritoriale</t>
  </si>
  <si>
    <t>45</t>
  </si>
  <si>
    <t>Credite instituțiilor nefinanciare</t>
  </si>
  <si>
    <t>451</t>
  </si>
  <si>
    <t>Credite instituțiilor financiare</t>
  </si>
  <si>
    <t>Credite interne instituțiilor nefinanciare și financiare</t>
  </si>
  <si>
    <t>452</t>
  </si>
  <si>
    <t>Împrumuturi recreditate între bugetul de stat și bugetele locale</t>
  </si>
  <si>
    <t>46</t>
  </si>
  <si>
    <t>461</t>
  </si>
  <si>
    <t>Împrumuturi recreditate interne între bugete</t>
  </si>
  <si>
    <t>Împrumuturi recreditate între bugetele locale în cadrul unei unități administrativ-teritoriale</t>
  </si>
  <si>
    <t>463</t>
  </si>
  <si>
    <t>Împrumuturi recreditate între bugetele locale a diferitor unități administrativ-teritoriale</t>
  </si>
  <si>
    <t>464</t>
  </si>
  <si>
    <t>Împrumuturi recreditate instituțiilor nefinanciare</t>
  </si>
  <si>
    <t>47</t>
  </si>
  <si>
    <t>471</t>
  </si>
  <si>
    <t>Împrumuturi recreditate interne instituțiilor nefinanciare și financiare</t>
  </si>
  <si>
    <t>Împrumuturi recreditate instituțiilor financiare</t>
  </si>
  <si>
    <t>472</t>
  </si>
  <si>
    <t>Valori mobiliare procurate pe piaţa externă</t>
  </si>
  <si>
    <t>Creanțe externe</t>
  </si>
  <si>
    <t>48</t>
  </si>
  <si>
    <t>483</t>
  </si>
  <si>
    <t>Garanţii externe</t>
  </si>
  <si>
    <t>484</t>
  </si>
  <si>
    <t>485</t>
  </si>
  <si>
    <t>Acţiuni şi alte forme de participare în capital peste hotare</t>
  </si>
  <si>
    <t>Alte creanţe externe ale bugetului</t>
  </si>
  <si>
    <t>488</t>
  </si>
  <si>
    <t>49</t>
  </si>
  <si>
    <t>Credite externe acordate</t>
  </si>
  <si>
    <t xml:space="preserve">Credite externe </t>
  </si>
  <si>
    <t>495</t>
  </si>
  <si>
    <t>Datorii</t>
  </si>
  <si>
    <t>Valori mobiliare de stat  cu excepţia acţiunilor</t>
  </si>
  <si>
    <t>Datorii interne</t>
  </si>
  <si>
    <t>51</t>
  </si>
  <si>
    <t>513</t>
  </si>
  <si>
    <t>514</t>
  </si>
  <si>
    <t>Alte datorii interne ale bugetului</t>
  </si>
  <si>
    <t>518</t>
  </si>
  <si>
    <t>54</t>
  </si>
  <si>
    <t>Împrumuturi între bugetul de stat și bugetele locale</t>
  </si>
  <si>
    <t>Împrumuturi interne între bugete</t>
  </si>
  <si>
    <t>541</t>
  </si>
  <si>
    <t>Împrumuturi în cadrul Bugetului Consolidat Central</t>
  </si>
  <si>
    <t>542</t>
  </si>
  <si>
    <t>543</t>
  </si>
  <si>
    <t>544</t>
  </si>
  <si>
    <t>Împrumuturi între bugetele locale în cadrul unei unități administrativ-teritoriale</t>
  </si>
  <si>
    <t>Împrumuturi între bugetele locale a diferitor unități administrativ-teritoriale</t>
  </si>
  <si>
    <t>Împrumuturi interne de la instituțiile nefinanciare</t>
  </si>
  <si>
    <t>55</t>
  </si>
  <si>
    <t>551</t>
  </si>
  <si>
    <t>Împrumuturi interne de la instituțiile nefinanciare și financiare</t>
  </si>
  <si>
    <t>Împrumuturi interne de la instituțiile financiare</t>
  </si>
  <si>
    <t>552</t>
  </si>
  <si>
    <t>Împrumuturi de la Banca Națională a Moldovei cu garanția valorilor mobiliare de stat</t>
  </si>
  <si>
    <t>553</t>
  </si>
  <si>
    <t>Alte împrumuturi</t>
  </si>
  <si>
    <t>554</t>
  </si>
  <si>
    <t>Împrumuturi din disponibilul mijloacelor temporar intrate în posesia instituțiilor</t>
  </si>
  <si>
    <t>555</t>
  </si>
  <si>
    <t>56</t>
  </si>
  <si>
    <t>561</t>
  </si>
  <si>
    <t>563</t>
  </si>
  <si>
    <t>564</t>
  </si>
  <si>
    <t>Împrumuturi interne recreditate instituțiilor nefinanciare</t>
  </si>
  <si>
    <t>57</t>
  </si>
  <si>
    <t>571</t>
  </si>
  <si>
    <t>Împrumuturi interne recreditate instituțiilor nefinanciare și nefinanciare</t>
  </si>
  <si>
    <t>572</t>
  </si>
  <si>
    <t>Valori mobiliare de stat  emise pe piaţa externă</t>
  </si>
  <si>
    <t>Datorii externe</t>
  </si>
  <si>
    <t>58</t>
  </si>
  <si>
    <t>583</t>
  </si>
  <si>
    <t xml:space="preserve">Garanții externe </t>
  </si>
  <si>
    <t>584</t>
  </si>
  <si>
    <t>Alte datorii externe ale bugetului</t>
  </si>
  <si>
    <t>588</t>
  </si>
  <si>
    <t>59</t>
  </si>
  <si>
    <t>Împrumuturi externe</t>
  </si>
  <si>
    <t>595</t>
  </si>
  <si>
    <t>9</t>
  </si>
  <si>
    <t>91</t>
  </si>
  <si>
    <t>93</t>
  </si>
  <si>
    <t>Modificarea soldului de mijloace bănești</t>
  </si>
  <si>
    <t>Sold de mijloace bănești la începutul perioadei</t>
  </si>
  <si>
    <t>Sold de mijloace bănești la sfîrșitul perioadei</t>
  </si>
  <si>
    <t xml:space="preserve">Surse de finanțare </t>
  </si>
  <si>
    <t>291</t>
  </si>
  <si>
    <t>2922</t>
  </si>
  <si>
    <t>* inclusiv transferuri între BS și FAOAM</t>
  </si>
  <si>
    <t>* inclusiv transferuri între BS și BL</t>
  </si>
  <si>
    <t>2921</t>
  </si>
  <si>
    <t>* inclusiv transferuri între BS și BASS</t>
  </si>
  <si>
    <t>Active nefinanciare</t>
  </si>
  <si>
    <t>Mijloace fixe</t>
  </si>
  <si>
    <t>Rezerve materiale ale statului</t>
  </si>
  <si>
    <t>Stocuri de materiale circulante</t>
  </si>
  <si>
    <t>Producţie în curs de execuţie, produse și producție finită, animale tinere şi la îngrăşat</t>
  </si>
  <si>
    <t>Mărfuri</t>
  </si>
  <si>
    <t>Valori</t>
  </si>
  <si>
    <t>Active neproductive</t>
  </si>
  <si>
    <t>conform clasificației funcționale:</t>
  </si>
  <si>
    <t>Transferuri acordate în cadrul bugetului public național</t>
  </si>
  <si>
    <t>Alte cheltuieli</t>
  </si>
  <si>
    <t>Prestații sociale</t>
  </si>
  <si>
    <t>Dobînzi</t>
  </si>
  <si>
    <t>Bunuri și servicii</t>
  </si>
  <si>
    <t>Cheltuieli de personal</t>
  </si>
  <si>
    <t>Subsidii</t>
  </si>
  <si>
    <t>formula de control</t>
  </si>
  <si>
    <t>- sold bugetar</t>
  </si>
  <si>
    <t>1-(2+3)</t>
  </si>
  <si>
    <t>Impozitul funciar</t>
  </si>
  <si>
    <t>Impozitul pe bunurile imobiliare</t>
  </si>
  <si>
    <t>Investiții capitale</t>
  </si>
  <si>
    <t>Cod</t>
  </si>
  <si>
    <t>Dobînzi achitate la datoria externă</t>
  </si>
  <si>
    <t>Dobînzi achitate la datoria internă</t>
  </si>
  <si>
    <t xml:space="preserve">Transferuri acordate între bugetul de stat şi bugetele locale </t>
  </si>
  <si>
    <t>Transferuri acordate între bugetul de stat si bugetul asigurarilor sociale de stat</t>
  </si>
  <si>
    <t>Transferuri acordate între bugetul de stat si fondurile asigurării obligatorii de asistenţă medicală</t>
  </si>
  <si>
    <t>Transferuri acordate în cadrul Bugetului Consolidat Central</t>
  </si>
  <si>
    <t>Impozitul pe venitul persoanelor fizice</t>
  </si>
  <si>
    <t>Impozitul pe venitul persoanelor juridice</t>
  </si>
  <si>
    <t>Transferuri primite între bugetul de stat si fondurile asigurării obligatorii de asistenţă medicală</t>
  </si>
  <si>
    <t>Transferuri primite între bugetul de stat si bugetul asigurarilor sociale de stat</t>
  </si>
  <si>
    <t>Valori mobiliare de stat cu excepţia acţiunilor</t>
  </si>
  <si>
    <t>Prevăzut pe an</t>
  </si>
  <si>
    <t>Față de prevăzut pe an</t>
  </si>
  <si>
    <t>Dobînzi la împrumuturile altor nivele ale sistemului bugetar</t>
  </si>
  <si>
    <t>Sold bugetar (deficit (-), excedent(+))</t>
  </si>
  <si>
    <t>Raport privind executarea bugetului public național conform clasificației funcționale</t>
  </si>
  <si>
    <t xml:space="preserve">Cheltuieli și active nefinanciare, total </t>
  </si>
  <si>
    <t>devieri (+,-)</t>
  </si>
  <si>
    <t>Bugetele locale</t>
  </si>
  <si>
    <t>Bugetul asigurărilor sociale de stat</t>
  </si>
  <si>
    <t>Fondurile asigurării obligatorii de asistență medicală</t>
  </si>
  <si>
    <t>Impozite pe proprietate cu caracter ocazional</t>
  </si>
  <si>
    <t>Taxe pentru servicii specifice</t>
  </si>
  <si>
    <t>Taxe şi plăţi pentru utilizarea mărfurilor şi  pentru practicarea unor genuri de activitate</t>
  </si>
  <si>
    <t>Alte taxe pentru mărfuri şi servicii</t>
  </si>
  <si>
    <t>Taxe vamale si alte taxe de import</t>
  </si>
  <si>
    <t>Alte taxe asupra comerţului exterior şi operaţiunilor externe</t>
  </si>
  <si>
    <t xml:space="preserve">     Impozit pe venitul persoanelor fizice</t>
  </si>
  <si>
    <t xml:space="preserve">     Impozit pe venitul persoanelor juridice</t>
  </si>
  <si>
    <t>113 formula</t>
  </si>
  <si>
    <t>Accize la alte mărfuri</t>
  </si>
  <si>
    <t>Accize la produse alcoolice, vinuri și bere</t>
  </si>
  <si>
    <t>Accize la produsele din tutun</t>
  </si>
  <si>
    <t>Accize la autoturisme</t>
  </si>
  <si>
    <t>Accize la produsele petroliere</t>
  </si>
  <si>
    <t>Acciza la gazele lichefiate</t>
  </si>
  <si>
    <t>Accize la bijuterii (inclusiv bijuterii cu briliante)</t>
  </si>
  <si>
    <t>Dobînzi încasate</t>
  </si>
  <si>
    <t>Dividende primite</t>
  </si>
  <si>
    <t>Taxe și plăți administrative</t>
  </si>
  <si>
    <t>Comercializarea mărfurilor și serviciilor de către instituțiile bugetare</t>
  </si>
  <si>
    <t>Taxe şi plăţi pentru utilizarea mărfurilor şi pentru practicarea unor genuri de activitate</t>
  </si>
  <si>
    <t>421</t>
  </si>
  <si>
    <t>422</t>
  </si>
  <si>
    <t>114 formula</t>
  </si>
  <si>
    <t xml:space="preserve">Primirea împrumuturilor externe </t>
  </si>
  <si>
    <t xml:space="preserve">Rambursarea împrumuturilor externe </t>
  </si>
  <si>
    <t>1142 formula</t>
  </si>
  <si>
    <t>115 formula</t>
  </si>
  <si>
    <t>142 formula</t>
  </si>
  <si>
    <t>Taxa asupra comerțului exterior şi operaţiunilor externe</t>
  </si>
  <si>
    <t>Alte active nefinanciare</t>
  </si>
  <si>
    <t>32+34+35+36+37</t>
  </si>
  <si>
    <t>Accize la marfurile produse pe teritoriul Republicii Moldova</t>
  </si>
  <si>
    <t>Accize la marfurile importate</t>
  </si>
  <si>
    <t>Tabelul nr.4</t>
  </si>
  <si>
    <t>devieri             (+,-)</t>
  </si>
  <si>
    <t>(buget provizoriu)</t>
  </si>
  <si>
    <t xml:space="preserve">Executat </t>
  </si>
  <si>
    <t xml:space="preserve"> bugetului public naţional în anul 2016 </t>
  </si>
  <si>
    <t>conform clasificației economice</t>
  </si>
  <si>
    <t>bugetului consolidat central în anul 2016</t>
  </si>
  <si>
    <t>devieri                 (+,-)</t>
  </si>
  <si>
    <t>bugetului de stat în anul 2016</t>
  </si>
  <si>
    <t>devieri               (+,-)</t>
  </si>
  <si>
    <t>bugetului asigurărilor sociale de stat în anul 2016</t>
  </si>
  <si>
    <t>devieri           (+,-)</t>
  </si>
  <si>
    <t>fondurilor asigurării obligatorii de asistenţă medicală în anul 2016</t>
  </si>
  <si>
    <t>bugetelor locale în anul 2016</t>
  </si>
  <si>
    <t xml:space="preserve"> bugetului consolidat central în anul 2016 </t>
  </si>
  <si>
    <t>Tabelul nr.5</t>
  </si>
  <si>
    <t>devieri            (+,-)</t>
  </si>
  <si>
    <t>Tabelul nr.5.1</t>
  </si>
  <si>
    <t>Tabelul nr.5.2</t>
  </si>
  <si>
    <t>Tabelul nr.6</t>
  </si>
  <si>
    <t>devieri                (+,-)</t>
  </si>
  <si>
    <t>Raport privind executarea cheltuielilor</t>
  </si>
  <si>
    <t>Executat anul curent</t>
  </si>
  <si>
    <t>4+5+9</t>
  </si>
  <si>
    <t>conform clasificației funcționale</t>
  </si>
  <si>
    <r>
      <rPr>
        <b/>
        <i/>
        <sz val="10"/>
        <color indexed="8"/>
        <rFont val="Times New Roman"/>
        <family val="1"/>
        <charset val="204"/>
      </rPr>
      <t xml:space="preserve">Notă: </t>
    </r>
    <r>
      <rPr>
        <i/>
        <sz val="10"/>
        <color indexed="8"/>
        <rFont val="Times New Roman"/>
        <family val="1"/>
        <charset val="204"/>
      </rPr>
      <t>Raportul privind executarea bugetului public național nu conține indicatori de plan, deoarece, la momentul actual, nu este posibilă consolidarea bugetelor componente, din cauza că bugetul de stat, bugetul asigurărilor sociale de stat și fondurile asigurării obligatorii de asistență medicală sunt provizorii, iar bugetele locale - aprobate și provizorii.</t>
    </r>
  </si>
  <si>
    <t>Granturi acordate</t>
  </si>
  <si>
    <t>Renta</t>
  </si>
  <si>
    <t xml:space="preserve">       Taxa pe valoare adăugată, total</t>
  </si>
  <si>
    <t>141 formula</t>
  </si>
  <si>
    <t xml:space="preserve">inclusiv </t>
  </si>
  <si>
    <t>proiecte</t>
  </si>
  <si>
    <t>baza</t>
  </si>
  <si>
    <t>Bugetul de Stat</t>
  </si>
  <si>
    <t>Bugetul Public Național</t>
  </si>
  <si>
    <t>Bugetul Asigurărilor Sociale de Stat</t>
  </si>
  <si>
    <t>Fondurile Asigurării Obligatorii de Asistență Medicală</t>
  </si>
  <si>
    <t>Bugetele Locale</t>
  </si>
  <si>
    <r>
      <t xml:space="preserve">Taxa pe valoare adăugată </t>
    </r>
    <r>
      <rPr>
        <i/>
        <sz val="11"/>
        <color indexed="8"/>
        <rFont val="Arial"/>
        <family val="2"/>
        <charset val="204"/>
      </rPr>
      <t>(inclusiv restituirea)</t>
    </r>
  </si>
  <si>
    <r>
      <t xml:space="preserve">Accize </t>
    </r>
    <r>
      <rPr>
        <i/>
        <sz val="11"/>
        <color indexed="8"/>
        <rFont val="Arial"/>
        <family val="2"/>
        <charset val="204"/>
      </rPr>
      <t>(inclusiv restituirea)</t>
    </r>
  </si>
  <si>
    <t>Transferuri primite de la bugetul de stat</t>
  </si>
  <si>
    <t>%</t>
  </si>
  <si>
    <t>Serviciul Fiscal de Stat</t>
  </si>
  <si>
    <t>Serviciul Vamal</t>
  </si>
  <si>
    <t>Alți administratori</t>
  </si>
  <si>
    <t>Ministerul Finanțelor (restituirea TVA și accizelor)</t>
  </si>
  <si>
    <t xml:space="preserve">CNAS </t>
  </si>
  <si>
    <t>Contibutii</t>
  </si>
  <si>
    <t>Transferuri</t>
  </si>
  <si>
    <t>CNAM</t>
  </si>
  <si>
    <t>la situația din 30 iunie 2016</t>
  </si>
  <si>
    <t>Alte impozite pe proprietate</t>
  </si>
  <si>
    <t xml:space="preserve">                                        </t>
  </si>
  <si>
    <r>
      <rPr>
        <b/>
        <i/>
        <sz val="10"/>
        <color indexed="8"/>
        <rFont val="Times New Roman"/>
        <family val="1"/>
        <charset val="204"/>
      </rPr>
      <t xml:space="preserve">Notă: </t>
    </r>
    <r>
      <rPr>
        <i/>
        <sz val="10"/>
        <color indexed="8"/>
        <rFont val="Times New Roman"/>
        <family val="1"/>
        <charset val="204"/>
      </rPr>
      <t>Raportul privind executarea bugetului public național nu conține indicatori de plan, deoarece, la momentul actual, nu este posibilă consolidarea bugetelor componente, din cauza că bugetul de stat, bugetul asigurărilor sociale de stat și fondurile asigurării obligatorii de asistență medicală sunt aprobate, iar bugetele locale nu au fost corelate toate la volumul transferurilor aprobate în bugetul de stat.</t>
    </r>
  </si>
</sst>
</file>

<file path=xl/styles.xml><?xml version="1.0" encoding="utf-8"?>
<styleSheet xmlns="http://schemas.openxmlformats.org/spreadsheetml/2006/main">
  <numFmts count="5">
    <numFmt numFmtId="172" formatCode="0.0"/>
    <numFmt numFmtId="173" formatCode="0.00000"/>
    <numFmt numFmtId="174" formatCode="#,##0.0"/>
    <numFmt numFmtId="175" formatCode="0.0000000"/>
    <numFmt numFmtId="176" formatCode="0.0%"/>
  </numFmts>
  <fonts count="105">
    <font>
      <sz val="11"/>
      <color theme="1"/>
      <name val="Calibri"/>
      <family val="2"/>
      <scheme val="minor"/>
    </font>
    <font>
      <sz val="10"/>
      <name val="Arial"/>
      <family val="2"/>
    </font>
    <font>
      <sz val="10"/>
      <color indexed="8"/>
      <name val="Times New Roman"/>
      <family val="1"/>
      <charset val="204"/>
    </font>
    <font>
      <sz val="10"/>
      <name val="Times New Roman"/>
      <family val="1"/>
      <charset val="204"/>
    </font>
    <font>
      <sz val="10"/>
      <name val="Arial"/>
      <family val="2"/>
      <charset val="204"/>
    </font>
    <font>
      <sz val="11"/>
      <color indexed="8"/>
      <name val="Times New Roman"/>
      <family val="1"/>
      <charset val="204"/>
    </font>
    <font>
      <b/>
      <sz val="11"/>
      <name val="Times New Roman"/>
      <family val="1"/>
      <charset val="204"/>
    </font>
    <font>
      <sz val="11"/>
      <name val="Times New Roman"/>
      <family val="1"/>
      <charset val="204"/>
    </font>
    <font>
      <b/>
      <sz val="12"/>
      <name val="Times New Roman"/>
      <family val="1"/>
      <charset val="204"/>
    </font>
    <font>
      <b/>
      <sz val="10"/>
      <color indexed="8"/>
      <name val="Times New Roman"/>
      <family val="1"/>
      <charset val="204"/>
    </font>
    <font>
      <i/>
      <sz val="10"/>
      <color indexed="8"/>
      <name val="Times New Roman"/>
      <family val="1"/>
      <charset val="204"/>
    </font>
    <font>
      <b/>
      <sz val="10"/>
      <name val="Times New Roman"/>
      <family val="1"/>
      <charset val="204"/>
    </font>
    <font>
      <b/>
      <i/>
      <sz val="11"/>
      <color indexed="8"/>
      <name val="Times New Roman"/>
      <family val="1"/>
      <charset val="204"/>
    </font>
    <font>
      <b/>
      <i/>
      <sz val="12"/>
      <name val="Times New Roman"/>
      <family val="1"/>
      <charset val="204"/>
    </font>
    <font>
      <b/>
      <i/>
      <sz val="11"/>
      <name val="Times New Roman"/>
      <family val="1"/>
      <charset val="204"/>
    </font>
    <font>
      <b/>
      <sz val="11"/>
      <color indexed="8"/>
      <name val="Times New Roman"/>
      <family val="1"/>
      <charset val="204"/>
    </font>
    <font>
      <i/>
      <sz val="11"/>
      <name val="Times New Roman"/>
      <family val="1"/>
      <charset val="204"/>
    </font>
    <font>
      <i/>
      <sz val="11"/>
      <color indexed="8"/>
      <name val="Times New Roman"/>
      <family val="1"/>
      <charset val="204"/>
    </font>
    <font>
      <sz val="12"/>
      <color indexed="8"/>
      <name val="Times New Roman"/>
      <family val="1"/>
      <charset val="204"/>
    </font>
    <font>
      <b/>
      <sz val="11"/>
      <color indexed="12"/>
      <name val="Times New Roman"/>
      <family val="1"/>
      <charset val="204"/>
    </font>
    <font>
      <sz val="10"/>
      <name val="Arial Cyr"/>
    </font>
    <font>
      <sz val="10"/>
      <name val="Arial"/>
      <family val="2"/>
      <charset val="238"/>
    </font>
    <font>
      <b/>
      <sz val="16"/>
      <name val="Times New Roman"/>
      <family val="1"/>
      <charset val="204"/>
    </font>
    <font>
      <b/>
      <i/>
      <sz val="14"/>
      <name val="Times New Roman"/>
      <family val="1"/>
      <charset val="204"/>
    </font>
    <font>
      <b/>
      <sz val="12"/>
      <color indexed="8"/>
      <name val="Times New Roman"/>
      <family val="1"/>
      <charset val="204"/>
    </font>
    <font>
      <b/>
      <sz val="14"/>
      <color indexed="8"/>
      <name val="Times New Roman"/>
      <family val="1"/>
      <charset val="204"/>
    </font>
    <font>
      <i/>
      <sz val="12"/>
      <name val="Times New Roman"/>
      <family val="1"/>
      <charset val="204"/>
    </font>
    <font>
      <i/>
      <sz val="12"/>
      <color indexed="8"/>
      <name val="Times New Roman"/>
      <family val="1"/>
      <charset val="204"/>
    </font>
    <font>
      <sz val="14"/>
      <color indexed="8"/>
      <name val="Times New Roman"/>
      <family val="1"/>
      <charset val="204"/>
    </font>
    <font>
      <b/>
      <sz val="14"/>
      <name val="Times New Roman"/>
      <family val="1"/>
      <charset val="204"/>
    </font>
    <font>
      <b/>
      <i/>
      <sz val="12"/>
      <color indexed="8"/>
      <name val="Times New Roman"/>
      <family val="1"/>
      <charset val="204"/>
    </font>
    <font>
      <b/>
      <i/>
      <sz val="14"/>
      <color indexed="8"/>
      <name val="Times New Roman"/>
      <family val="1"/>
      <charset val="204"/>
    </font>
    <font>
      <b/>
      <i/>
      <sz val="10"/>
      <name val="Times New Roman"/>
      <family val="1"/>
      <charset val="204"/>
    </font>
    <font>
      <b/>
      <sz val="12"/>
      <color indexed="12"/>
      <name val="Times New Roman"/>
      <family val="1"/>
      <charset val="204"/>
    </font>
    <font>
      <b/>
      <sz val="9"/>
      <color indexed="8"/>
      <name val="Times New Roman"/>
      <family val="1"/>
      <charset val="204"/>
    </font>
    <font>
      <sz val="9"/>
      <color indexed="8"/>
      <name val="Times New Roman"/>
      <family val="1"/>
      <charset val="204"/>
    </font>
    <font>
      <i/>
      <sz val="9"/>
      <color indexed="8"/>
      <name val="Times New Roman"/>
      <family val="1"/>
      <charset val="204"/>
    </font>
    <font>
      <i/>
      <sz val="10"/>
      <name val="Times New Roman"/>
      <family val="1"/>
      <charset val="204"/>
    </font>
    <font>
      <i/>
      <sz val="9"/>
      <name val="Times New Roman"/>
      <family val="1"/>
      <charset val="204"/>
    </font>
    <font>
      <b/>
      <i/>
      <sz val="9"/>
      <name val="Times New Roman"/>
      <family val="1"/>
      <charset val="204"/>
    </font>
    <font>
      <b/>
      <i/>
      <sz val="10"/>
      <color indexed="8"/>
      <name val="Times New Roman"/>
      <family val="1"/>
      <charset val="204"/>
    </font>
    <font>
      <sz val="11"/>
      <color indexed="12"/>
      <name val="Times New Roman"/>
      <family val="1"/>
      <charset val="204"/>
    </font>
    <font>
      <sz val="12"/>
      <name val="Times New Roman"/>
      <family val="1"/>
      <charset val="204"/>
    </font>
    <font>
      <sz val="14"/>
      <name val="Times New Roman"/>
      <family val="1"/>
      <charset val="204"/>
    </font>
    <font>
      <b/>
      <i/>
      <sz val="13"/>
      <name val="Times New Roman"/>
      <family val="1"/>
      <charset val="204"/>
    </font>
    <font>
      <b/>
      <i/>
      <sz val="13"/>
      <color indexed="8"/>
      <name val="Times New Roman"/>
      <family val="1"/>
      <charset val="204"/>
    </font>
    <font>
      <b/>
      <sz val="13"/>
      <color indexed="8"/>
      <name val="Times New Roman"/>
      <family val="1"/>
      <charset val="204"/>
    </font>
    <font>
      <b/>
      <sz val="13"/>
      <name val="Times New Roman"/>
      <family val="1"/>
      <charset val="204"/>
    </font>
    <font>
      <sz val="9"/>
      <name val="Times New Roman"/>
      <family val="1"/>
      <charset val="204"/>
    </font>
    <font>
      <i/>
      <sz val="14"/>
      <name val="Times New Roman"/>
      <family val="1"/>
      <charset val="204"/>
    </font>
    <font>
      <i/>
      <sz val="11"/>
      <name val="Times"/>
      <charset val="204"/>
    </font>
    <font>
      <i/>
      <sz val="11"/>
      <name val="Times"/>
      <family val="1"/>
    </font>
    <font>
      <sz val="9"/>
      <color indexed="81"/>
      <name val="Tahoma"/>
      <family val="2"/>
      <charset val="204"/>
    </font>
    <font>
      <b/>
      <sz val="9"/>
      <color indexed="81"/>
      <name val="Tahoma"/>
      <family val="2"/>
      <charset val="204"/>
    </font>
    <font>
      <sz val="11"/>
      <color indexed="8"/>
      <name val="Arial"/>
      <family val="2"/>
      <charset val="204"/>
    </font>
    <font>
      <i/>
      <sz val="11"/>
      <color indexed="8"/>
      <name val="Arial"/>
      <family val="2"/>
      <charset val="204"/>
    </font>
    <font>
      <i/>
      <sz val="11"/>
      <color indexed="8"/>
      <name val="Arial"/>
      <family val="2"/>
      <charset val="204"/>
    </font>
    <font>
      <sz val="9"/>
      <color indexed="81"/>
      <name val="Tahoma"/>
      <charset val="1"/>
    </font>
    <font>
      <sz val="11"/>
      <color theme="1"/>
      <name val="Calibri"/>
      <family val="2"/>
      <scheme val="minor"/>
    </font>
    <font>
      <sz val="11"/>
      <color theme="1"/>
      <name val="Times New Roman"/>
      <family val="1"/>
      <charset val="204"/>
    </font>
    <font>
      <b/>
      <sz val="11"/>
      <color theme="1"/>
      <name val="Calibri"/>
      <family val="2"/>
      <scheme val="minor"/>
    </font>
    <font>
      <i/>
      <sz val="12"/>
      <color theme="1"/>
      <name val="Times New Roman"/>
      <family val="1"/>
      <charset val="204"/>
    </font>
    <font>
      <b/>
      <i/>
      <sz val="12"/>
      <color theme="1"/>
      <name val="Times New Roman"/>
      <family val="1"/>
      <charset val="204"/>
    </font>
    <font>
      <b/>
      <sz val="11"/>
      <color theme="1"/>
      <name val="Times New Roman"/>
      <family val="1"/>
      <charset val="204"/>
    </font>
    <font>
      <b/>
      <i/>
      <sz val="11"/>
      <color theme="1"/>
      <name val="Times New Roman"/>
      <family val="1"/>
      <charset val="204"/>
    </font>
    <font>
      <sz val="11"/>
      <color theme="1"/>
      <name val="Times"/>
      <family val="1"/>
    </font>
    <font>
      <b/>
      <sz val="12"/>
      <color theme="1"/>
      <name val="Times"/>
      <family val="1"/>
    </font>
    <font>
      <sz val="12"/>
      <color theme="1"/>
      <name val="Times"/>
      <family val="1"/>
    </font>
    <font>
      <b/>
      <sz val="12"/>
      <color theme="1"/>
      <name val="Times"/>
      <charset val="204"/>
    </font>
    <font>
      <sz val="13"/>
      <color theme="1"/>
      <name val="Times"/>
      <family val="1"/>
    </font>
    <font>
      <sz val="11"/>
      <color theme="1"/>
      <name val="Times"/>
      <charset val="204"/>
    </font>
    <font>
      <b/>
      <sz val="12"/>
      <color theme="1"/>
      <name val="Times New Roman"/>
      <family val="1"/>
      <charset val="204"/>
    </font>
    <font>
      <i/>
      <sz val="10"/>
      <color theme="1"/>
      <name val="Times New Roman"/>
      <family val="1"/>
      <charset val="204"/>
    </font>
    <font>
      <sz val="12"/>
      <color theme="1"/>
      <name val="Times New Roman"/>
      <family val="1"/>
      <charset val="204"/>
    </font>
    <font>
      <i/>
      <sz val="11"/>
      <color theme="1"/>
      <name val="Times New Roman"/>
      <family val="1"/>
      <charset val="204"/>
    </font>
    <font>
      <b/>
      <sz val="11"/>
      <color theme="1"/>
      <name val="Times"/>
      <family val="1"/>
    </font>
    <font>
      <b/>
      <sz val="11"/>
      <color rgb="FF0000FF"/>
      <name val="Times New Roman"/>
      <family val="1"/>
      <charset val="204"/>
    </font>
    <font>
      <b/>
      <sz val="12"/>
      <color rgb="FF0000FF"/>
      <name val="Times New Roman"/>
      <family val="1"/>
      <charset val="204"/>
    </font>
    <font>
      <b/>
      <sz val="11"/>
      <color rgb="FF0000FF"/>
      <name val="Times"/>
      <family val="1"/>
    </font>
    <font>
      <sz val="12"/>
      <color theme="1"/>
      <name val="Times"/>
      <charset val="204"/>
    </font>
    <font>
      <sz val="10"/>
      <color theme="1"/>
      <name val="Times New Roman"/>
      <family val="1"/>
      <charset val="204"/>
    </font>
    <font>
      <i/>
      <sz val="11"/>
      <color theme="1"/>
      <name val="Times"/>
      <charset val="204"/>
    </font>
    <font>
      <i/>
      <sz val="10"/>
      <color theme="1"/>
      <name val="Times"/>
      <charset val="204"/>
    </font>
    <font>
      <b/>
      <sz val="9"/>
      <color theme="1"/>
      <name val="Times New Roman"/>
      <family val="1"/>
      <charset val="204"/>
    </font>
    <font>
      <b/>
      <sz val="11"/>
      <color theme="1"/>
      <name val="Times"/>
      <charset val="204"/>
    </font>
    <font>
      <i/>
      <sz val="11"/>
      <color rgb="FFC00000"/>
      <name val="Times New Roman"/>
      <family val="1"/>
      <charset val="204"/>
    </font>
    <font>
      <b/>
      <i/>
      <sz val="13"/>
      <color theme="1"/>
      <name val="Times New Roman"/>
      <family val="1"/>
      <charset val="204"/>
    </font>
    <font>
      <b/>
      <sz val="13"/>
      <color theme="1"/>
      <name val="Times New Roman"/>
      <family val="1"/>
      <charset val="204"/>
    </font>
    <font>
      <sz val="13"/>
      <color theme="1"/>
      <name val="Times New Roman"/>
      <family val="1"/>
      <charset val="204"/>
    </font>
    <font>
      <b/>
      <sz val="13"/>
      <color theme="1"/>
      <name val="Times"/>
      <charset val="204"/>
    </font>
    <font>
      <b/>
      <sz val="13"/>
      <color theme="1"/>
      <name val="Times"/>
      <family val="1"/>
    </font>
    <font>
      <sz val="13"/>
      <color theme="1"/>
      <name val="Times"/>
      <charset val="204"/>
    </font>
    <font>
      <sz val="14"/>
      <color theme="1"/>
      <name val="Times New Roman"/>
      <family val="1"/>
      <charset val="204"/>
    </font>
    <font>
      <i/>
      <sz val="10"/>
      <color theme="1"/>
      <name val="Calibri"/>
      <family val="2"/>
      <scheme val="minor"/>
    </font>
    <font>
      <b/>
      <i/>
      <sz val="14"/>
      <color theme="1"/>
      <name val="Times New Roman"/>
      <family val="1"/>
      <charset val="204"/>
    </font>
    <font>
      <b/>
      <sz val="14"/>
      <color theme="1"/>
      <name val="Times New Roman"/>
      <family val="1"/>
      <charset val="204"/>
    </font>
    <font>
      <i/>
      <sz val="14"/>
      <color theme="1"/>
      <name val="Times New Roman"/>
      <family val="1"/>
      <charset val="204"/>
    </font>
    <font>
      <b/>
      <sz val="14"/>
      <color theme="1"/>
      <name val="Times"/>
      <family val="1"/>
    </font>
    <font>
      <b/>
      <i/>
      <sz val="14"/>
      <color theme="1"/>
      <name val="Times"/>
      <family val="1"/>
    </font>
    <font>
      <b/>
      <i/>
      <sz val="14"/>
      <color theme="1"/>
      <name val="Times"/>
      <charset val="204"/>
    </font>
    <font>
      <i/>
      <sz val="11"/>
      <color rgb="FFFF0000"/>
      <name val="Times New Roman"/>
      <family val="1"/>
      <charset val="204"/>
    </font>
    <font>
      <b/>
      <sz val="11"/>
      <color rgb="FFFF0000"/>
      <name val="Times New Roman"/>
      <family val="1"/>
      <charset val="204"/>
    </font>
    <font>
      <sz val="11"/>
      <color theme="1"/>
      <name val="Arial"/>
      <family val="2"/>
      <charset val="204"/>
    </font>
    <font>
      <b/>
      <sz val="10"/>
      <color theme="1"/>
      <name val="Times New Roman"/>
      <family val="1"/>
      <charset val="204"/>
    </font>
    <font>
      <b/>
      <sz val="9"/>
      <color indexed="81"/>
      <name val="Tahoma"/>
      <charset val="1"/>
    </font>
  </fonts>
  <fills count="29">
    <fill>
      <patternFill patternType="none"/>
    </fill>
    <fill>
      <patternFill patternType="gray125"/>
    </fill>
    <fill>
      <patternFill patternType="solid">
        <fgColor indexed="13"/>
        <bgColor indexed="34"/>
      </patternFill>
    </fill>
    <fill>
      <patternFill patternType="solid">
        <fgColor indexed="43"/>
        <bgColor indexed="26"/>
      </patternFill>
    </fill>
    <fill>
      <patternFill patternType="solid">
        <fgColor indexed="22"/>
        <bgColor indexed="31"/>
      </patternFill>
    </fill>
    <fill>
      <patternFill patternType="solid">
        <fgColor indexed="46"/>
        <bgColor indexed="24"/>
      </patternFill>
    </fill>
    <fill>
      <patternFill patternType="solid">
        <fgColor rgb="FF66FFFF"/>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FF00"/>
        <bgColor indexed="3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0000"/>
        <bgColor indexed="64"/>
      </patternFill>
    </fill>
    <fill>
      <patternFill patternType="solid">
        <fgColor theme="3" tint="0.39997558519241921"/>
        <bgColor indexed="64"/>
      </patternFill>
    </fill>
    <fill>
      <patternFill patternType="solid">
        <fgColor rgb="FF0070C0"/>
        <bgColor indexed="64"/>
      </patternFill>
    </fill>
    <fill>
      <patternFill patternType="solid">
        <fgColor theme="0"/>
        <bgColor indexed="64"/>
      </patternFill>
    </fill>
    <fill>
      <patternFill patternType="solid">
        <fgColor theme="4" tint="0.59999389629810485"/>
        <bgColor indexed="64"/>
      </patternFill>
    </fill>
    <fill>
      <patternFill patternType="solid">
        <fgColor rgb="FF92D050"/>
        <bgColor indexed="33"/>
      </patternFill>
    </fill>
    <fill>
      <patternFill patternType="solid">
        <fgColor theme="7" tint="0.59999389629810485"/>
        <bgColor indexed="27"/>
      </patternFill>
    </fill>
    <fill>
      <patternFill patternType="solid">
        <fgColor theme="8" tint="0.39997558519241921"/>
        <bgColor indexed="35"/>
      </patternFill>
    </fill>
    <fill>
      <patternFill patternType="solid">
        <fgColor rgb="FFFFFF99"/>
        <bgColor indexed="40"/>
      </patternFill>
    </fill>
    <fill>
      <patternFill patternType="solid">
        <fgColor theme="9" tint="-0.249977111117893"/>
        <bgColor indexed="64"/>
      </patternFill>
    </fill>
    <fill>
      <patternFill patternType="solid">
        <fgColor rgb="FFFF6699"/>
        <bgColor indexed="41"/>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diagonal/>
    </border>
    <border>
      <left style="thin">
        <color indexed="64"/>
      </left>
      <right style="thick">
        <color rgb="FFFF0000"/>
      </right>
      <top style="thin">
        <color indexed="64"/>
      </top>
      <bottom/>
      <diagonal/>
    </border>
    <border>
      <left/>
      <right/>
      <top style="thick">
        <color rgb="FFFF0000"/>
      </top>
      <bottom/>
      <diagonal/>
    </border>
    <border>
      <left style="thick">
        <color rgb="FFFF0000"/>
      </left>
      <right/>
      <top style="thick">
        <color rgb="FFFF0000"/>
      </top>
      <bottom/>
      <diagonal/>
    </border>
    <border>
      <left/>
      <right style="thick">
        <color rgb="FFFF0000"/>
      </right>
      <top style="thick">
        <color rgb="FFFF0000"/>
      </top>
      <bottom/>
      <diagonal/>
    </border>
    <border>
      <left/>
      <right style="thin">
        <color indexed="64"/>
      </right>
      <top style="thick">
        <color rgb="FFFF0000"/>
      </top>
      <bottom/>
      <diagonal/>
    </border>
    <border>
      <left style="thin">
        <color indexed="64"/>
      </left>
      <right style="thin">
        <color indexed="64"/>
      </right>
      <top style="thick">
        <color rgb="FFFF0000"/>
      </top>
      <bottom/>
      <diagonal/>
    </border>
    <border>
      <left style="thin">
        <color indexed="64"/>
      </left>
      <right style="thick">
        <color rgb="FFFF0000"/>
      </right>
      <top style="thick">
        <color rgb="FFFF0000"/>
      </top>
      <bottom/>
      <diagonal/>
    </border>
    <border>
      <left style="thick">
        <color rgb="FFFF0000"/>
      </left>
      <right/>
      <top style="thin">
        <color indexed="64"/>
      </top>
      <bottom style="thin">
        <color indexed="64"/>
      </bottom>
      <diagonal/>
    </border>
    <border>
      <left style="medium">
        <color rgb="FFFF0000"/>
      </left>
      <right style="thin">
        <color indexed="64"/>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ck">
        <color rgb="FFFF0000"/>
      </left>
      <right/>
      <top style="thin">
        <color indexed="64"/>
      </top>
      <bottom/>
      <diagonal/>
    </border>
    <border>
      <left style="thick">
        <color rgb="FFFF0000"/>
      </left>
      <right/>
      <top style="thin">
        <color indexed="64"/>
      </top>
      <bottom style="thick">
        <color rgb="FFFF0000"/>
      </bottom>
      <diagonal/>
    </border>
    <border>
      <left style="thick">
        <color theme="6" tint="-0.499984740745262"/>
      </left>
      <right style="thick">
        <color theme="6" tint="-0.499984740745262"/>
      </right>
      <top style="thin">
        <color indexed="64"/>
      </top>
      <bottom/>
      <diagonal/>
    </border>
    <border>
      <left style="thick">
        <color theme="6" tint="-0.499984740745262"/>
      </left>
      <right style="thick">
        <color theme="6" tint="-0.499984740745262"/>
      </right>
      <top style="thin">
        <color indexed="64"/>
      </top>
      <bottom style="thin">
        <color indexed="64"/>
      </bottom>
      <diagonal/>
    </border>
    <border>
      <left style="thick">
        <color theme="6" tint="-0.499984740745262"/>
      </left>
      <right style="thick">
        <color theme="6" tint="-0.499984740745262"/>
      </right>
      <top style="thin">
        <color indexed="64"/>
      </top>
      <bottom style="thick">
        <color theme="6" tint="-0.499984740745262"/>
      </bottom>
      <diagonal/>
    </border>
    <border>
      <left/>
      <right style="thin">
        <color indexed="64"/>
      </right>
      <top style="thin">
        <color indexed="64"/>
      </top>
      <bottom style="thick">
        <color rgb="FFFF0000"/>
      </bottom>
      <diagonal/>
    </border>
    <border>
      <left style="thick">
        <color rgb="FFFF0000"/>
      </left>
      <right style="thin">
        <color indexed="64"/>
      </right>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theme="6" tint="-0.499984740745262"/>
      </left>
      <right style="thick">
        <color theme="6" tint="-0.499984740745262"/>
      </right>
      <top style="thick">
        <color theme="6" tint="-0.499984740745262"/>
      </top>
      <bottom style="thin">
        <color indexed="64"/>
      </bottom>
      <diagonal/>
    </border>
    <border>
      <left style="thick">
        <color rgb="FFFF0000"/>
      </left>
      <right/>
      <top/>
      <bottom style="thin">
        <color indexed="64"/>
      </bottom>
      <diagonal/>
    </border>
  </borders>
  <cellStyleXfs count="6">
    <xf numFmtId="0" fontId="0" fillId="0" borderId="0"/>
    <xf numFmtId="0" fontId="1" fillId="0" borderId="0"/>
    <xf numFmtId="0" fontId="4" fillId="0" borderId="0"/>
    <xf numFmtId="0" fontId="20" fillId="0" borderId="0"/>
    <xf numFmtId="0" fontId="21" fillId="0" borderId="0"/>
    <xf numFmtId="9" fontId="58" fillId="0" borderId="0" applyFont="0" applyFill="0" applyBorder="0" applyAlignment="0" applyProtection="0"/>
  </cellStyleXfs>
  <cellXfs count="849">
    <xf numFmtId="0" fontId="0" fillId="0" borderId="0" xfId="0"/>
    <xf numFmtId="0" fontId="2" fillId="0" borderId="0" xfId="1" applyFont="1" applyFill="1" applyBorder="1" applyAlignment="1">
      <alignment vertical="center"/>
    </xf>
    <xf numFmtId="0" fontId="3" fillId="0" borderId="0" xfId="1" applyFont="1" applyFill="1" applyBorder="1" applyAlignment="1">
      <alignment vertical="center"/>
    </xf>
    <xf numFmtId="0" fontId="5" fillId="0" borderId="0" xfId="1" applyFont="1" applyFill="1" applyBorder="1" applyAlignment="1">
      <alignment vertical="center"/>
    </xf>
    <xf numFmtId="0" fontId="7" fillId="0" borderId="0" xfId="1" applyFont="1" applyFill="1" applyBorder="1" applyAlignment="1">
      <alignment vertical="center"/>
    </xf>
    <xf numFmtId="172" fontId="5" fillId="0" borderId="0" xfId="1" applyNumberFormat="1" applyFont="1" applyFill="1" applyBorder="1" applyAlignment="1">
      <alignment vertical="center"/>
    </xf>
    <xf numFmtId="0" fontId="6" fillId="0" borderId="0" xfId="1" applyFont="1" applyFill="1" applyBorder="1" applyAlignment="1">
      <alignment horizontal="center" vertical="center"/>
    </xf>
    <xf numFmtId="0" fontId="9" fillId="0" borderId="0" xfId="1" applyFont="1" applyFill="1" applyBorder="1" applyAlignment="1">
      <alignment vertical="center"/>
    </xf>
    <xf numFmtId="0" fontId="17" fillId="0" borderId="0" xfId="1" applyFont="1" applyFill="1" applyBorder="1" applyAlignment="1">
      <alignment vertical="center"/>
    </xf>
    <xf numFmtId="0" fontId="19" fillId="0" borderId="0" xfId="1" applyFont="1" applyFill="1" applyBorder="1" applyAlignment="1">
      <alignment vertical="center"/>
    </xf>
    <xf numFmtId="0" fontId="15" fillId="0" borderId="0" xfId="1" applyFont="1" applyFill="1" applyBorder="1" applyAlignment="1">
      <alignment vertical="center"/>
    </xf>
    <xf numFmtId="0" fontId="15"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5" fillId="0" borderId="0" xfId="0" applyFont="1" applyFill="1" applyBorder="1" applyAlignment="1">
      <alignment vertical="center"/>
    </xf>
    <xf numFmtId="0" fontId="21" fillId="0" borderId="0" xfId="4"/>
    <xf numFmtId="0" fontId="22" fillId="0" borderId="0" xfId="0" applyFont="1" applyFill="1" applyBorder="1" applyAlignment="1">
      <alignment horizontal="center" vertical="center"/>
    </xf>
    <xf numFmtId="0" fontId="6" fillId="0" borderId="0" xfId="0" applyFont="1" applyFill="1" applyBorder="1" applyAlignment="1">
      <alignment vertical="center"/>
    </xf>
    <xf numFmtId="0" fontId="22" fillId="0" borderId="0" xfId="0" applyFont="1" applyFill="1" applyBorder="1" applyAlignment="1">
      <alignment vertical="center"/>
    </xf>
    <xf numFmtId="0" fontId="18" fillId="0" borderId="0" xfId="1" applyFont="1" applyFill="1" applyBorder="1" applyAlignment="1">
      <alignment vertical="center"/>
    </xf>
    <xf numFmtId="0" fontId="24" fillId="0" borderId="0" xfId="1" applyFont="1" applyFill="1" applyBorder="1" applyAlignment="1">
      <alignment vertical="center"/>
    </xf>
    <xf numFmtId="0" fontId="28" fillId="0" borderId="0" xfId="1" applyFont="1" applyFill="1" applyBorder="1" applyAlignment="1">
      <alignment vertical="center"/>
    </xf>
    <xf numFmtId="0" fontId="16" fillId="0" borderId="0" xfId="1" applyFont="1" applyFill="1" applyBorder="1" applyAlignment="1">
      <alignment vertical="center"/>
    </xf>
    <xf numFmtId="0" fontId="12" fillId="0" borderId="0" xfId="1" applyFont="1" applyFill="1" applyBorder="1" applyAlignment="1">
      <alignment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34" fillId="0" borderId="1" xfId="0" applyFont="1" applyFill="1" applyBorder="1" applyAlignment="1">
      <alignment horizontal="center" vertical="center"/>
    </xf>
    <xf numFmtId="0" fontId="59" fillId="0" borderId="0" xfId="0" applyFont="1"/>
    <xf numFmtId="0" fontId="60" fillId="0" borderId="0" xfId="0" applyFont="1"/>
    <xf numFmtId="172" fontId="61" fillId="0" borderId="1" xfId="0" applyNumberFormat="1" applyFont="1" applyBorder="1" applyAlignment="1">
      <alignment horizontal="right" vertical="center"/>
    </xf>
    <xf numFmtId="172" fontId="62" fillId="0" borderId="2" xfId="0" applyNumberFormat="1" applyFont="1" applyBorder="1" applyAlignment="1">
      <alignment horizontal="right" vertical="center"/>
    </xf>
    <xf numFmtId="172" fontId="63" fillId="0" borderId="1" xfId="0" applyNumberFormat="1" applyFont="1" applyBorder="1" applyAlignment="1">
      <alignment horizontal="right" vertical="center"/>
    </xf>
    <xf numFmtId="172" fontId="64" fillId="0" borderId="1" xfId="0" applyNumberFormat="1" applyFont="1" applyBorder="1" applyAlignment="1">
      <alignment horizontal="right" vertical="center"/>
    </xf>
    <xf numFmtId="0" fontId="9" fillId="0" borderId="1" xfId="1" applyFont="1" applyFill="1" applyBorder="1" applyAlignment="1">
      <alignment horizontal="center" vertical="center"/>
    </xf>
    <xf numFmtId="172" fontId="31" fillId="6" borderId="1" xfId="1" applyNumberFormat="1" applyFont="1" applyFill="1" applyBorder="1" applyAlignment="1">
      <alignment horizontal="right" vertical="center"/>
    </xf>
    <xf numFmtId="172" fontId="23" fillId="6" borderId="1" xfId="1" applyNumberFormat="1" applyFont="1" applyFill="1" applyBorder="1" applyAlignment="1">
      <alignment horizontal="right" vertical="center" wrapText="1"/>
    </xf>
    <xf numFmtId="0" fontId="23" fillId="6" borderId="1" xfId="1" applyFont="1" applyFill="1" applyBorder="1" applyAlignment="1">
      <alignment vertical="center" wrapText="1"/>
    </xf>
    <xf numFmtId="172" fontId="24" fillId="7" borderId="1" xfId="1" applyNumberFormat="1" applyFont="1" applyFill="1" applyBorder="1" applyAlignment="1">
      <alignment horizontal="right" vertical="center"/>
    </xf>
    <xf numFmtId="172" fontId="24" fillId="7" borderId="1" xfId="1" applyNumberFormat="1" applyFont="1" applyFill="1" applyBorder="1" applyAlignment="1">
      <alignment horizontal="right" vertical="center" wrapText="1"/>
    </xf>
    <xf numFmtId="0" fontId="24" fillId="7" borderId="1" xfId="1" applyFont="1" applyFill="1" applyBorder="1" applyAlignment="1">
      <alignment horizontal="left" vertical="center" wrapText="1"/>
    </xf>
    <xf numFmtId="172" fontId="5" fillId="0" borderId="1" xfId="1" applyNumberFormat="1" applyFont="1" applyFill="1" applyBorder="1" applyAlignment="1">
      <alignment horizontal="right" vertical="center"/>
    </xf>
    <xf numFmtId="172" fontId="18" fillId="0" borderId="1" xfId="1" applyNumberFormat="1" applyFont="1" applyFill="1" applyBorder="1" applyAlignment="1">
      <alignment horizontal="right" vertical="center" wrapText="1"/>
    </xf>
    <xf numFmtId="0" fontId="18" fillId="0" borderId="1" xfId="1" applyFont="1" applyFill="1" applyBorder="1" applyAlignment="1">
      <alignment horizontal="left" vertical="center" wrapText="1"/>
    </xf>
    <xf numFmtId="172" fontId="2" fillId="0" borderId="1" xfId="1" applyNumberFormat="1" applyFont="1" applyFill="1" applyBorder="1" applyAlignment="1">
      <alignment horizontal="right" vertical="center" wrapText="1" indent="2"/>
    </xf>
    <xf numFmtId="0" fontId="2" fillId="0" borderId="1" xfId="1" applyFont="1" applyFill="1" applyBorder="1" applyAlignment="1">
      <alignment horizontal="left" vertical="center" wrapText="1"/>
    </xf>
    <xf numFmtId="172" fontId="16" fillId="0" borderId="1" xfId="1" applyNumberFormat="1" applyFont="1" applyFill="1" applyBorder="1" applyAlignment="1">
      <alignment horizontal="right" vertical="center"/>
    </xf>
    <xf numFmtId="172" fontId="16" fillId="0" borderId="1" xfId="1" applyNumberFormat="1" applyFont="1" applyFill="1" applyBorder="1" applyAlignment="1">
      <alignment horizontal="right" vertical="center" wrapText="1"/>
    </xf>
    <xf numFmtId="172" fontId="17" fillId="0" borderId="1" xfId="1" applyNumberFormat="1" applyFont="1" applyFill="1" applyBorder="1" applyAlignment="1">
      <alignment horizontal="right" vertical="center"/>
    </xf>
    <xf numFmtId="0" fontId="18" fillId="0" borderId="1" xfId="1" applyFont="1" applyFill="1" applyBorder="1" applyAlignment="1">
      <alignment vertical="center" wrapText="1"/>
    </xf>
    <xf numFmtId="172" fontId="17" fillId="8" borderId="1" xfId="1" applyNumberFormat="1" applyFont="1" applyFill="1" applyBorder="1" applyAlignment="1">
      <alignment horizontal="right" vertical="center"/>
    </xf>
    <xf numFmtId="172" fontId="27" fillId="8" borderId="1" xfId="1" applyNumberFormat="1" applyFont="1" applyFill="1" applyBorder="1" applyAlignment="1">
      <alignment horizontal="right" vertical="center" wrapText="1"/>
    </xf>
    <xf numFmtId="0" fontId="27" fillId="8" borderId="1" xfId="1" applyFont="1" applyFill="1" applyBorder="1" applyAlignment="1">
      <alignment horizontal="left" vertical="center" wrapText="1"/>
    </xf>
    <xf numFmtId="172" fontId="10" fillId="0" borderId="1" xfId="1" applyNumberFormat="1" applyFont="1" applyFill="1" applyBorder="1" applyAlignment="1">
      <alignment horizontal="right" vertical="center" wrapText="1"/>
    </xf>
    <xf numFmtId="0" fontId="10" fillId="0" borderId="1" xfId="1" applyFont="1" applyFill="1" applyBorder="1" applyAlignment="1">
      <alignment horizontal="left" vertical="center" wrapText="1"/>
    </xf>
    <xf numFmtId="172" fontId="5" fillId="0" borderId="1" xfId="1" applyNumberFormat="1" applyFont="1" applyFill="1" applyBorder="1" applyAlignment="1">
      <alignment horizontal="right" vertical="center" wrapText="1"/>
    </xf>
    <xf numFmtId="0" fontId="5" fillId="0" borderId="1" xfId="1" applyFont="1" applyFill="1" applyBorder="1" applyAlignment="1">
      <alignment horizontal="left" vertical="center" wrapText="1"/>
    </xf>
    <xf numFmtId="172" fontId="8" fillId="7" borderId="1" xfId="1" applyNumberFormat="1" applyFont="1" applyFill="1" applyBorder="1" applyAlignment="1">
      <alignment horizontal="right" vertical="center" wrapText="1"/>
    </xf>
    <xf numFmtId="0" fontId="8" fillId="7" borderId="1" xfId="1" applyFont="1" applyFill="1" applyBorder="1" applyAlignment="1">
      <alignment horizontal="left" vertical="center" wrapText="1"/>
    </xf>
    <xf numFmtId="172" fontId="5" fillId="2" borderId="1" xfId="1" applyNumberFormat="1" applyFont="1" applyFill="1" applyBorder="1" applyAlignment="1">
      <alignment horizontal="right" vertical="center"/>
    </xf>
    <xf numFmtId="172" fontId="5" fillId="3" borderId="1" xfId="1" applyNumberFormat="1" applyFont="1" applyFill="1" applyBorder="1" applyAlignment="1">
      <alignment horizontal="right" vertical="center"/>
    </xf>
    <xf numFmtId="172" fontId="18" fillId="7" borderId="1" xfId="1" applyNumberFormat="1" applyFont="1" applyFill="1" applyBorder="1" applyAlignment="1">
      <alignment horizontal="right" vertical="center"/>
    </xf>
    <xf numFmtId="0" fontId="24" fillId="7" borderId="1" xfId="1" applyFont="1" applyFill="1" applyBorder="1" applyAlignment="1">
      <alignment vertical="center" wrapText="1"/>
    </xf>
    <xf numFmtId="0" fontId="5" fillId="0" borderId="1" xfId="1" applyFont="1" applyFill="1" applyBorder="1" applyAlignment="1">
      <alignment vertical="center" wrapText="1"/>
    </xf>
    <xf numFmtId="172" fontId="65" fillId="0" borderId="1" xfId="0" applyNumberFormat="1" applyFont="1" applyFill="1" applyBorder="1" applyAlignment="1">
      <alignment horizontal="right" vertical="center" wrapText="1"/>
    </xf>
    <xf numFmtId="0" fontId="65" fillId="0" borderId="1" xfId="0" applyFont="1" applyFill="1" applyBorder="1" applyAlignment="1">
      <alignment horizontal="left" vertical="center" wrapText="1"/>
    </xf>
    <xf numFmtId="172" fontId="15" fillId="0" borderId="1" xfId="1" applyNumberFormat="1" applyFont="1" applyFill="1" applyBorder="1" applyAlignment="1">
      <alignment horizontal="right" vertical="center"/>
    </xf>
    <xf numFmtId="172" fontId="15" fillId="7" borderId="1" xfId="1" applyNumberFormat="1" applyFont="1" applyFill="1" applyBorder="1" applyAlignment="1">
      <alignment horizontal="right" vertical="center"/>
    </xf>
    <xf numFmtId="172" fontId="66" fillId="7" borderId="1" xfId="0" applyNumberFormat="1" applyFont="1" applyFill="1" applyBorder="1" applyAlignment="1">
      <alignment horizontal="right" vertical="center" wrapText="1"/>
    </xf>
    <xf numFmtId="0" fontId="66" fillId="7" borderId="1" xfId="0" applyFont="1" applyFill="1" applyBorder="1" applyAlignment="1">
      <alignment horizontal="left" vertical="center" wrapText="1"/>
    </xf>
    <xf numFmtId="172" fontId="5" fillId="9" borderId="1" xfId="1" applyNumberFormat="1" applyFont="1" applyFill="1" applyBorder="1" applyAlignment="1">
      <alignment horizontal="right" vertical="center"/>
    </xf>
    <xf numFmtId="172" fontId="6" fillId="0" borderId="1" xfId="1" applyNumberFormat="1" applyFont="1" applyFill="1" applyBorder="1" applyAlignment="1">
      <alignment horizontal="right" vertical="center"/>
    </xf>
    <xf numFmtId="172" fontId="12" fillId="10" borderId="1" xfId="1" applyNumberFormat="1" applyFont="1" applyFill="1" applyBorder="1" applyAlignment="1">
      <alignment horizontal="right" vertical="center"/>
    </xf>
    <xf numFmtId="172" fontId="32" fillId="10" borderId="1" xfId="1" applyNumberFormat="1" applyFont="1" applyFill="1" applyBorder="1" applyAlignment="1">
      <alignment horizontal="right" vertical="center" wrapText="1"/>
    </xf>
    <xf numFmtId="172" fontId="12" fillId="11" borderId="1" xfId="1" applyNumberFormat="1" applyFont="1" applyFill="1" applyBorder="1" applyAlignment="1">
      <alignment horizontal="right" vertical="center"/>
    </xf>
    <xf numFmtId="172" fontId="31" fillId="11" borderId="1" xfId="1" applyNumberFormat="1" applyFont="1" applyFill="1" applyBorder="1" applyAlignment="1">
      <alignment horizontal="right" vertical="center"/>
    </xf>
    <xf numFmtId="172" fontId="12" fillId="0" borderId="1" xfId="1" applyNumberFormat="1" applyFont="1" applyFill="1" applyBorder="1" applyAlignment="1">
      <alignment horizontal="right" vertical="center"/>
    </xf>
    <xf numFmtId="172" fontId="18" fillId="0" borderId="1" xfId="1" applyNumberFormat="1" applyFont="1" applyFill="1" applyBorder="1" applyAlignment="1">
      <alignment horizontal="right" vertical="center"/>
    </xf>
    <xf numFmtId="0" fontId="18" fillId="0" borderId="1" xfId="1" applyFont="1" applyFill="1" applyBorder="1" applyAlignment="1">
      <alignment vertical="center"/>
    </xf>
    <xf numFmtId="0" fontId="67" fillId="0" borderId="1" xfId="0" applyFont="1" applyFill="1" applyBorder="1" applyAlignment="1">
      <alignment horizontal="left" vertical="center" wrapText="1"/>
    </xf>
    <xf numFmtId="172" fontId="30" fillId="10" borderId="1" xfId="1" applyNumberFormat="1" applyFont="1" applyFill="1" applyBorder="1" applyAlignment="1">
      <alignment horizontal="right" vertical="center"/>
    </xf>
    <xf numFmtId="172" fontId="19" fillId="0" borderId="1" xfId="1" applyNumberFormat="1" applyFont="1" applyFill="1" applyBorder="1" applyAlignment="1">
      <alignment horizontal="right" vertical="center"/>
    </xf>
    <xf numFmtId="172" fontId="33" fillId="0" borderId="1" xfId="1" applyNumberFormat="1" applyFont="1" applyFill="1" applyBorder="1" applyAlignment="1">
      <alignment horizontal="right" vertical="center" wrapText="1"/>
    </xf>
    <xf numFmtId="0" fontId="33" fillId="0" borderId="1" xfId="1" applyFont="1" applyFill="1" applyBorder="1" applyAlignment="1">
      <alignment vertical="center" wrapText="1"/>
    </xf>
    <xf numFmtId="172" fontId="7" fillId="0" borderId="1" xfId="1" applyNumberFormat="1" applyFont="1" applyFill="1" applyBorder="1" applyAlignment="1">
      <alignment horizontal="right" vertical="center"/>
    </xf>
    <xf numFmtId="0" fontId="17" fillId="0" borderId="1" xfId="1" applyFont="1" applyFill="1" applyBorder="1" applyAlignment="1">
      <alignment vertical="center" wrapText="1"/>
    </xf>
    <xf numFmtId="172" fontId="12" fillId="6" borderId="1" xfId="1" applyNumberFormat="1" applyFont="1" applyFill="1" applyBorder="1" applyAlignment="1">
      <alignment horizontal="right" vertical="center"/>
    </xf>
    <xf numFmtId="172" fontId="5" fillId="12" borderId="1" xfId="1" applyNumberFormat="1" applyFont="1" applyFill="1" applyBorder="1" applyAlignment="1">
      <alignment horizontal="right" vertical="center"/>
    </xf>
    <xf numFmtId="172" fontId="24" fillId="12" borderId="1" xfId="1" applyNumberFormat="1" applyFont="1" applyFill="1" applyBorder="1" applyAlignment="1">
      <alignment horizontal="right" vertical="center" wrapText="1"/>
    </xf>
    <xf numFmtId="0" fontId="24" fillId="12" borderId="1" xfId="1" applyFont="1" applyFill="1" applyBorder="1" applyAlignment="1">
      <alignment horizontal="left" vertical="center" wrapText="1"/>
    </xf>
    <xf numFmtId="172" fontId="15" fillId="6" borderId="1" xfId="1" applyNumberFormat="1" applyFont="1" applyFill="1" applyBorder="1" applyAlignment="1">
      <alignment horizontal="right" vertical="center"/>
    </xf>
    <xf numFmtId="172" fontId="8" fillId="0" borderId="1" xfId="1" applyNumberFormat="1" applyFont="1" applyFill="1" applyBorder="1" applyAlignment="1">
      <alignment horizontal="right" vertical="center" wrapText="1"/>
    </xf>
    <xf numFmtId="0" fontId="8" fillId="0" borderId="1" xfId="1" applyFont="1" applyFill="1" applyBorder="1" applyAlignment="1">
      <alignment vertical="center" wrapText="1"/>
    </xf>
    <xf numFmtId="0" fontId="8" fillId="0" borderId="1" xfId="1" applyFont="1" applyFill="1" applyBorder="1" applyAlignment="1">
      <alignment horizontal="left" vertical="center" wrapText="1"/>
    </xf>
    <xf numFmtId="172" fontId="7" fillId="0" borderId="1" xfId="1" applyNumberFormat="1" applyFont="1" applyFill="1" applyBorder="1" applyAlignment="1">
      <alignment horizontal="right" vertical="center" wrapText="1"/>
    </xf>
    <xf numFmtId="0" fontId="7" fillId="0" borderId="1" xfId="1" applyFont="1" applyFill="1" applyBorder="1" applyAlignment="1">
      <alignment horizontal="left" vertical="center" wrapText="1"/>
    </xf>
    <xf numFmtId="172" fontId="68" fillId="0" borderId="1" xfId="0" applyNumberFormat="1" applyFont="1" applyFill="1" applyBorder="1" applyAlignment="1">
      <alignment horizontal="right" vertical="center" wrapText="1"/>
    </xf>
    <xf numFmtId="0" fontId="68" fillId="0" borderId="1" xfId="0" applyFont="1" applyFill="1" applyBorder="1" applyAlignment="1">
      <alignment horizontal="left" vertical="center" wrapText="1"/>
    </xf>
    <xf numFmtId="172" fontId="66" fillId="0" borderId="1" xfId="0" applyNumberFormat="1" applyFont="1" applyFill="1" applyBorder="1" applyAlignment="1">
      <alignment horizontal="right" vertical="center" wrapText="1"/>
    </xf>
    <xf numFmtId="0" fontId="66" fillId="0" borderId="1" xfId="0" applyFont="1" applyFill="1" applyBorder="1" applyAlignment="1">
      <alignment horizontal="left" vertical="center" wrapText="1"/>
    </xf>
    <xf numFmtId="172" fontId="69" fillId="0" borderId="1" xfId="0" applyNumberFormat="1" applyFont="1" applyFill="1" applyBorder="1" applyAlignment="1">
      <alignment horizontal="right" vertical="center" wrapText="1"/>
    </xf>
    <xf numFmtId="172" fontId="70" fillId="0" borderId="1" xfId="0" applyNumberFormat="1" applyFont="1" applyFill="1" applyBorder="1" applyAlignment="1">
      <alignment horizontal="right" vertical="center" wrapText="1"/>
    </xf>
    <xf numFmtId="0" fontId="70" fillId="0" borderId="1" xfId="0" applyFont="1" applyFill="1" applyBorder="1" applyAlignment="1">
      <alignment horizontal="left" vertical="center" wrapText="1"/>
    </xf>
    <xf numFmtId="172" fontId="15" fillId="13" borderId="1" xfId="1" applyNumberFormat="1" applyFont="1" applyFill="1" applyBorder="1" applyAlignment="1">
      <alignment horizontal="right" vertical="center"/>
    </xf>
    <xf numFmtId="172" fontId="24" fillId="13" borderId="1" xfId="1" applyNumberFormat="1" applyFont="1" applyFill="1" applyBorder="1" applyAlignment="1">
      <alignment horizontal="right" vertical="center"/>
    </xf>
    <xf numFmtId="172" fontId="24" fillId="6" borderId="1" xfId="1" applyNumberFormat="1" applyFont="1" applyFill="1" applyBorder="1" applyAlignment="1">
      <alignment horizontal="right" vertical="center" wrapText="1"/>
    </xf>
    <xf numFmtId="172" fontId="5" fillId="6" borderId="1" xfId="1" applyNumberFormat="1" applyFont="1" applyFill="1" applyBorder="1" applyAlignment="1">
      <alignment horizontal="right" vertical="center"/>
    </xf>
    <xf numFmtId="172" fontId="24" fillId="6" borderId="1" xfId="1" applyNumberFormat="1" applyFont="1" applyFill="1" applyBorder="1" applyAlignment="1">
      <alignment horizontal="left" vertical="center" wrapText="1"/>
    </xf>
    <xf numFmtId="172" fontId="23" fillId="6" borderId="1" xfId="1" applyNumberFormat="1" applyFont="1" applyFill="1" applyBorder="1" applyAlignment="1">
      <alignment vertical="center" wrapText="1"/>
    </xf>
    <xf numFmtId="172" fontId="24" fillId="7" borderId="1" xfId="1" applyNumberFormat="1" applyFont="1" applyFill="1" applyBorder="1" applyAlignment="1">
      <alignment vertical="center" wrapText="1"/>
    </xf>
    <xf numFmtId="172" fontId="18" fillId="0" borderId="1" xfId="1" applyNumberFormat="1" applyFont="1" applyFill="1" applyBorder="1" applyAlignment="1">
      <alignment vertical="center" wrapText="1"/>
    </xf>
    <xf numFmtId="172" fontId="2" fillId="0" borderId="1" xfId="1" applyNumberFormat="1" applyFont="1" applyFill="1" applyBorder="1" applyAlignment="1">
      <alignment vertical="center" wrapText="1"/>
    </xf>
    <xf numFmtId="172" fontId="16" fillId="0" borderId="1" xfId="1" applyNumberFormat="1" applyFont="1" applyFill="1" applyBorder="1" applyAlignment="1">
      <alignment vertical="center" wrapText="1"/>
    </xf>
    <xf numFmtId="172" fontId="27" fillId="8" borderId="1" xfId="1" applyNumberFormat="1" applyFont="1" applyFill="1" applyBorder="1" applyAlignment="1">
      <alignment vertical="center" wrapText="1"/>
    </xf>
    <xf numFmtId="172" fontId="10" fillId="0" borderId="1" xfId="1" applyNumberFormat="1" applyFont="1" applyFill="1" applyBorder="1" applyAlignment="1">
      <alignment vertical="center" wrapText="1"/>
    </xf>
    <xf numFmtId="172" fontId="5" fillId="0" borderId="1" xfId="1" applyNumberFormat="1" applyFont="1" applyFill="1" applyBorder="1" applyAlignment="1">
      <alignment vertical="center" wrapText="1"/>
    </xf>
    <xf numFmtId="172" fontId="8" fillId="7" borderId="1" xfId="1" applyNumberFormat="1" applyFont="1" applyFill="1" applyBorder="1" applyAlignment="1">
      <alignment vertical="center" wrapText="1"/>
    </xf>
    <xf numFmtId="172" fontId="65" fillId="0" borderId="1" xfId="0" applyNumberFormat="1" applyFont="1" applyFill="1" applyBorder="1" applyAlignment="1">
      <alignment vertical="center" wrapText="1"/>
    </xf>
    <xf numFmtId="172" fontId="66" fillId="7" borderId="1" xfId="0" applyNumberFormat="1" applyFont="1" applyFill="1" applyBorder="1" applyAlignment="1">
      <alignment vertical="center" wrapText="1"/>
    </xf>
    <xf numFmtId="172" fontId="32" fillId="10" borderId="1" xfId="1" applyNumberFormat="1" applyFont="1" applyFill="1" applyBorder="1" applyAlignment="1">
      <alignment vertical="center" wrapText="1"/>
    </xf>
    <xf numFmtId="172" fontId="18" fillId="0" borderId="1" xfId="1" applyNumberFormat="1" applyFont="1" applyFill="1" applyBorder="1" applyAlignment="1">
      <alignment vertical="center"/>
    </xf>
    <xf numFmtId="172" fontId="33" fillId="0" borderId="1" xfId="1" applyNumberFormat="1" applyFont="1" applyFill="1" applyBorder="1" applyAlignment="1">
      <alignment vertical="center" wrapText="1"/>
    </xf>
    <xf numFmtId="172" fontId="24" fillId="12" borderId="1" xfId="1" applyNumberFormat="1" applyFont="1" applyFill="1" applyBorder="1" applyAlignment="1">
      <alignment vertical="center" wrapText="1"/>
    </xf>
    <xf numFmtId="172" fontId="31" fillId="6" borderId="1" xfId="1" applyNumberFormat="1" applyFont="1" applyFill="1" applyBorder="1" applyAlignment="1">
      <alignment vertical="center"/>
    </xf>
    <xf numFmtId="172" fontId="8" fillId="0" borderId="1" xfId="1" applyNumberFormat="1" applyFont="1" applyFill="1" applyBorder="1" applyAlignment="1">
      <alignment vertical="center" wrapText="1"/>
    </xf>
    <xf numFmtId="172" fontId="7" fillId="0" borderId="1" xfId="1" applyNumberFormat="1" applyFont="1" applyFill="1" applyBorder="1" applyAlignment="1">
      <alignment vertical="center" wrapText="1"/>
    </xf>
    <xf numFmtId="172" fontId="68" fillId="0" borderId="1" xfId="0" applyNumberFormat="1" applyFont="1" applyFill="1" applyBorder="1" applyAlignment="1">
      <alignment vertical="center" wrapText="1"/>
    </xf>
    <xf numFmtId="172" fontId="66" fillId="0" borderId="1" xfId="0" applyNumberFormat="1" applyFont="1" applyFill="1" applyBorder="1" applyAlignment="1">
      <alignment vertical="center" wrapText="1"/>
    </xf>
    <xf numFmtId="172" fontId="69" fillId="0" borderId="1" xfId="0" applyNumberFormat="1" applyFont="1" applyFill="1" applyBorder="1" applyAlignment="1">
      <alignment vertical="center" wrapText="1"/>
    </xf>
    <xf numFmtId="172" fontId="70" fillId="0" borderId="1" xfId="0" applyNumberFormat="1" applyFont="1" applyFill="1" applyBorder="1" applyAlignment="1">
      <alignment vertical="center" wrapText="1"/>
    </xf>
    <xf numFmtId="172" fontId="59" fillId="0" borderId="1" xfId="0" applyNumberFormat="1" applyFont="1" applyBorder="1" applyAlignment="1">
      <alignment horizontal="right" vertical="center"/>
    </xf>
    <xf numFmtId="0" fontId="35" fillId="0" borderId="1" xfId="1" applyFont="1" applyFill="1" applyBorder="1" applyAlignment="1">
      <alignment vertical="center"/>
    </xf>
    <xf numFmtId="0" fontId="39" fillId="10" borderId="1" xfId="1" applyFont="1" applyFill="1" applyBorder="1" applyAlignment="1">
      <alignment vertical="center" wrapText="1"/>
    </xf>
    <xf numFmtId="172" fontId="62" fillId="0" borderId="1" xfId="0" applyNumberFormat="1" applyFont="1" applyBorder="1" applyAlignment="1">
      <alignment horizontal="right" vertical="center"/>
    </xf>
    <xf numFmtId="172" fontId="71" fillId="0" borderId="1" xfId="0" applyNumberFormat="1" applyFont="1" applyBorder="1" applyAlignment="1">
      <alignment horizontal="right" vertical="center"/>
    </xf>
    <xf numFmtId="0" fontId="35" fillId="0" borderId="1" xfId="1" applyFont="1" applyFill="1" applyBorder="1" applyAlignment="1">
      <alignment horizontal="left" vertical="center" wrapText="1"/>
    </xf>
    <xf numFmtId="0" fontId="37" fillId="0" borderId="1" xfId="1" applyFont="1" applyFill="1" applyBorder="1" applyAlignment="1">
      <alignment horizontal="left" vertical="center" wrapText="1"/>
    </xf>
    <xf numFmtId="0" fontId="10" fillId="0" borderId="1" xfId="1" applyFont="1" applyFill="1" applyBorder="1" applyAlignment="1">
      <alignment horizontal="left" vertical="center" wrapText="1" indent="1"/>
    </xf>
    <xf numFmtId="0" fontId="36" fillId="0" borderId="1" xfId="1" applyFont="1" applyFill="1" applyBorder="1" applyAlignment="1">
      <alignment horizontal="left" vertical="center" wrapText="1"/>
    </xf>
    <xf numFmtId="172" fontId="72" fillId="0" borderId="1" xfId="0" applyNumberFormat="1" applyFont="1" applyBorder="1" applyAlignment="1">
      <alignment horizontal="right" vertical="center"/>
    </xf>
    <xf numFmtId="0" fontId="10" fillId="0" borderId="1" xfId="1" applyFont="1" applyFill="1" applyBorder="1" applyAlignment="1">
      <alignment horizontal="left" vertical="center" indent="1"/>
    </xf>
    <xf numFmtId="0" fontId="59" fillId="0" borderId="1" xfId="0" applyFont="1" applyFill="1" applyBorder="1" applyAlignment="1">
      <alignment horizontal="left" vertical="center" wrapText="1"/>
    </xf>
    <xf numFmtId="172" fontId="73" fillId="0" borderId="1" xfId="0" applyNumberFormat="1" applyFont="1" applyBorder="1" applyAlignment="1">
      <alignment horizontal="right" vertical="center"/>
    </xf>
    <xf numFmtId="172" fontId="8" fillId="6" borderId="1" xfId="1" applyNumberFormat="1" applyFont="1" applyFill="1" applyBorder="1" applyAlignment="1">
      <alignment horizontal="left" vertical="center" wrapText="1"/>
    </xf>
    <xf numFmtId="172" fontId="74" fillId="0" borderId="1" xfId="0" applyNumberFormat="1" applyFont="1" applyBorder="1" applyAlignment="1">
      <alignment horizontal="right" vertical="center"/>
    </xf>
    <xf numFmtId="0" fontId="24" fillId="7" borderId="1" xfId="1" applyFont="1" applyFill="1" applyBorder="1" applyAlignment="1">
      <alignment horizontal="center" vertical="center"/>
    </xf>
    <xf numFmtId="0" fontId="15" fillId="0" borderId="1" xfId="1" applyFont="1" applyFill="1" applyBorder="1" applyAlignment="1">
      <alignment horizontal="center" vertical="center"/>
    </xf>
    <xf numFmtId="0" fontId="10" fillId="0" borderId="1" xfId="1" applyFont="1" applyFill="1" applyBorder="1" applyAlignment="1">
      <alignment horizontal="left" vertical="center" wrapText="1" indent="2"/>
    </xf>
    <xf numFmtId="0" fontId="17" fillId="8" borderId="1" xfId="1" applyFont="1" applyFill="1" applyBorder="1" applyAlignment="1">
      <alignment horizontal="left" vertical="center" wrapText="1"/>
    </xf>
    <xf numFmtId="0" fontId="8" fillId="7" borderId="1" xfId="1" applyFont="1" applyFill="1" applyBorder="1" applyAlignment="1">
      <alignment horizontal="center" vertical="center"/>
    </xf>
    <xf numFmtId="49" fontId="24" fillId="0" borderId="1" xfId="1" applyNumberFormat="1" applyFont="1" applyFill="1" applyBorder="1" applyAlignment="1">
      <alignment horizontal="center" vertical="center"/>
    </xf>
    <xf numFmtId="49" fontId="15" fillId="0" borderId="1" xfId="1" applyNumberFormat="1" applyFont="1" applyFill="1" applyBorder="1" applyAlignment="1">
      <alignment horizontal="center" vertical="center"/>
    </xf>
    <xf numFmtId="49" fontId="5" fillId="0" borderId="1" xfId="1" applyNumberFormat="1" applyFont="1" applyFill="1" applyBorder="1" applyAlignment="1">
      <alignment horizontal="center" vertical="center"/>
    </xf>
    <xf numFmtId="172" fontId="27" fillId="0" borderId="1" xfId="1" applyNumberFormat="1" applyFont="1" applyFill="1" applyBorder="1" applyAlignment="1">
      <alignment horizontal="right" vertical="center"/>
    </xf>
    <xf numFmtId="172" fontId="27" fillId="0" borderId="1" xfId="1" applyNumberFormat="1" applyFont="1" applyFill="1" applyBorder="1" applyAlignment="1">
      <alignment vertical="center"/>
    </xf>
    <xf numFmtId="173" fontId="8" fillId="0" borderId="0" xfId="1" applyNumberFormat="1" applyFont="1" applyFill="1" applyBorder="1" applyAlignment="1">
      <alignment horizontal="center" vertical="center"/>
    </xf>
    <xf numFmtId="0" fontId="9" fillId="0" borderId="1" xfId="1" applyFont="1" applyFill="1" applyBorder="1" applyAlignment="1">
      <alignment horizontal="center" vertical="center" wrapText="1"/>
    </xf>
    <xf numFmtId="0" fontId="15" fillId="7" borderId="1" xfId="1" applyFont="1" applyFill="1" applyBorder="1" applyAlignment="1">
      <alignment horizontal="left" vertical="center" wrapText="1"/>
    </xf>
    <xf numFmtId="0" fontId="15" fillId="7" borderId="1" xfId="1" applyFont="1" applyFill="1" applyBorder="1" applyAlignment="1">
      <alignment vertical="center" wrapText="1"/>
    </xf>
    <xf numFmtId="0" fontId="63" fillId="7" borderId="1" xfId="0" applyFont="1" applyFill="1" applyBorder="1" applyAlignment="1">
      <alignment horizontal="left" vertical="center" wrapText="1"/>
    </xf>
    <xf numFmtId="0" fontId="6" fillId="0" borderId="1" xfId="1" applyFont="1" applyFill="1" applyBorder="1" applyAlignment="1">
      <alignment vertical="center" wrapText="1"/>
    </xf>
    <xf numFmtId="0" fontId="6" fillId="0" borderId="1" xfId="1" applyFont="1" applyFill="1" applyBorder="1" applyAlignment="1">
      <alignment horizontal="left" vertical="center" wrapText="1"/>
    </xf>
    <xf numFmtId="0" fontId="7" fillId="0" borderId="1" xfId="1" applyFont="1" applyFill="1" applyBorder="1" applyAlignment="1">
      <alignment horizontal="left" vertical="center" wrapText="1" indent="2"/>
    </xf>
    <xf numFmtId="0" fontId="71" fillId="0" borderId="1" xfId="0" applyFont="1" applyFill="1" applyBorder="1" applyAlignment="1">
      <alignment horizontal="left" vertical="center" wrapText="1"/>
    </xf>
    <xf numFmtId="0" fontId="63" fillId="0" borderId="1" xfId="0" applyFont="1" applyFill="1" applyBorder="1" applyAlignment="1">
      <alignment horizontal="left" vertical="center" wrapText="1"/>
    </xf>
    <xf numFmtId="172" fontId="5" fillId="7" borderId="1" xfId="1" applyNumberFormat="1" applyFont="1" applyFill="1" applyBorder="1" applyAlignment="1">
      <alignment horizontal="right" vertical="center"/>
    </xf>
    <xf numFmtId="172" fontId="5" fillId="10" borderId="1" xfId="1" applyNumberFormat="1" applyFont="1" applyFill="1" applyBorder="1" applyAlignment="1">
      <alignment horizontal="right" vertical="center"/>
    </xf>
    <xf numFmtId="172" fontId="17" fillId="10" borderId="1" xfId="1" applyNumberFormat="1" applyFont="1" applyFill="1" applyBorder="1" applyAlignment="1">
      <alignment horizontal="right" vertical="center"/>
    </xf>
    <xf numFmtId="172" fontId="41" fillId="0" borderId="1" xfId="1" applyNumberFormat="1" applyFont="1" applyFill="1" applyBorder="1" applyAlignment="1">
      <alignment horizontal="right" vertical="center"/>
    </xf>
    <xf numFmtId="172" fontId="24" fillId="11" borderId="1" xfId="1" applyNumberFormat="1" applyFont="1" applyFill="1" applyBorder="1" applyAlignment="1">
      <alignment horizontal="right" vertical="center"/>
    </xf>
    <xf numFmtId="172" fontId="24" fillId="11" borderId="1" xfId="1" applyNumberFormat="1" applyFont="1" applyFill="1" applyBorder="1" applyAlignment="1">
      <alignment horizontal="right" vertical="center" wrapText="1"/>
    </xf>
    <xf numFmtId="172" fontId="42" fillId="0" borderId="1" xfId="1" applyNumberFormat="1" applyFont="1" applyFill="1" applyBorder="1" applyAlignment="1">
      <alignment horizontal="right" vertical="center" wrapText="1"/>
    </xf>
    <xf numFmtId="172" fontId="43" fillId="0" borderId="1" xfId="1" applyNumberFormat="1" applyFont="1" applyFill="1" applyBorder="1" applyAlignment="1">
      <alignment horizontal="right" vertical="center" wrapText="1"/>
    </xf>
    <xf numFmtId="172" fontId="75" fillId="0" borderId="1" xfId="0" applyNumberFormat="1" applyFont="1" applyFill="1" applyBorder="1" applyAlignment="1">
      <alignment horizontal="right" vertical="center" wrapText="1"/>
    </xf>
    <xf numFmtId="172" fontId="76" fillId="0" borderId="1" xfId="1" applyNumberFormat="1" applyFont="1" applyFill="1" applyBorder="1" applyAlignment="1">
      <alignment horizontal="right" vertical="center"/>
    </xf>
    <xf numFmtId="172" fontId="77" fillId="0" borderId="1" xfId="1" applyNumberFormat="1" applyFont="1" applyFill="1" applyBorder="1" applyAlignment="1">
      <alignment horizontal="right" vertical="center" wrapText="1"/>
    </xf>
    <xf numFmtId="172" fontId="76" fillId="0" borderId="1" xfId="1" applyNumberFormat="1" applyFont="1" applyFill="1" applyBorder="1" applyAlignment="1">
      <alignment horizontal="right" vertical="center" wrapText="1"/>
    </xf>
    <xf numFmtId="172" fontId="78" fillId="0" borderId="1" xfId="0" applyNumberFormat="1" applyFont="1" applyFill="1" applyBorder="1" applyAlignment="1">
      <alignment horizontal="right" vertical="center" wrapText="1"/>
    </xf>
    <xf numFmtId="172" fontId="67" fillId="0" borderId="1" xfId="0" applyNumberFormat="1" applyFont="1" applyFill="1" applyBorder="1" applyAlignment="1">
      <alignment horizontal="right" vertical="center" wrapText="1"/>
    </xf>
    <xf numFmtId="172" fontId="79" fillId="0" borderId="1" xfId="0" applyNumberFormat="1" applyFont="1" applyFill="1" applyBorder="1" applyAlignment="1">
      <alignment horizontal="right" vertical="center" wrapText="1"/>
    </xf>
    <xf numFmtId="0" fontId="8" fillId="0" borderId="1" xfId="0" applyFont="1" applyBorder="1"/>
    <xf numFmtId="0" fontId="13" fillId="0" borderId="2" xfId="1" applyFont="1" applyFill="1" applyBorder="1" applyAlignment="1">
      <alignment wrapText="1"/>
    </xf>
    <xf numFmtId="172" fontId="80" fillId="0" borderId="1" xfId="0" applyNumberFormat="1" applyFont="1" applyBorder="1" applyAlignment="1">
      <alignment horizontal="right" vertical="center"/>
    </xf>
    <xf numFmtId="0" fontId="10" fillId="0" borderId="1" xfId="1" applyFont="1" applyFill="1" applyBorder="1" applyAlignment="1">
      <alignment horizontal="center" vertical="center"/>
    </xf>
    <xf numFmtId="0" fontId="17" fillId="0" borderId="1" xfId="1" applyFont="1" applyFill="1" applyBorder="1" applyAlignment="1">
      <alignment horizontal="left" vertical="center" wrapText="1" indent="2"/>
    </xf>
    <xf numFmtId="172" fontId="74" fillId="8" borderId="1" xfId="0" applyNumberFormat="1" applyFont="1" applyFill="1" applyBorder="1" applyAlignment="1">
      <alignment horizontal="right" vertical="center"/>
    </xf>
    <xf numFmtId="0" fontId="5" fillId="0" borderId="1" xfId="1" applyFont="1" applyFill="1" applyBorder="1" applyAlignment="1">
      <alignment horizontal="center" vertical="center"/>
    </xf>
    <xf numFmtId="0" fontId="81" fillId="0" borderId="1" xfId="0" applyFont="1" applyFill="1" applyBorder="1" applyAlignment="1">
      <alignment horizontal="left" vertical="center" wrapText="1" indent="2"/>
    </xf>
    <xf numFmtId="173" fontId="8" fillId="0" borderId="0" xfId="1" applyNumberFormat="1" applyFont="1" applyFill="1" applyBorder="1" applyAlignment="1">
      <alignment vertical="center"/>
    </xf>
    <xf numFmtId="0" fontId="9" fillId="0" borderId="14" xfId="1" applyFont="1" applyFill="1" applyBorder="1" applyAlignment="1">
      <alignment horizontal="center" vertical="center" wrapText="1"/>
    </xf>
    <xf numFmtId="0" fontId="9" fillId="0" borderId="14" xfId="1" applyFont="1" applyFill="1" applyBorder="1" applyAlignment="1">
      <alignment horizontal="center" vertical="center"/>
    </xf>
    <xf numFmtId="172" fontId="31" fillId="6" borderId="15" xfId="1" applyNumberFormat="1" applyFont="1" applyFill="1" applyBorder="1" applyAlignment="1">
      <alignment horizontal="right" vertical="center"/>
    </xf>
    <xf numFmtId="172" fontId="31" fillId="6" borderId="14" xfId="1" applyNumberFormat="1" applyFont="1" applyFill="1" applyBorder="1" applyAlignment="1">
      <alignment horizontal="right" vertical="center"/>
    </xf>
    <xf numFmtId="172" fontId="24" fillId="7" borderId="15" xfId="1" applyNumberFormat="1" applyFont="1" applyFill="1" applyBorder="1" applyAlignment="1">
      <alignment horizontal="right" vertical="center"/>
    </xf>
    <xf numFmtId="172" fontId="24" fillId="7" borderId="14" xfId="1" applyNumberFormat="1" applyFont="1" applyFill="1" applyBorder="1" applyAlignment="1">
      <alignment horizontal="right" vertical="center"/>
    </xf>
    <xf numFmtId="172" fontId="5" fillId="0" borderId="15" xfId="1" applyNumberFormat="1" applyFont="1" applyFill="1" applyBorder="1" applyAlignment="1">
      <alignment horizontal="right" vertical="center"/>
    </xf>
    <xf numFmtId="172" fontId="5" fillId="0" borderId="14" xfId="1" applyNumberFormat="1" applyFont="1" applyFill="1" applyBorder="1" applyAlignment="1">
      <alignment horizontal="right" vertical="center"/>
    </xf>
    <xf numFmtId="172" fontId="17" fillId="0" borderId="15" xfId="1" applyNumberFormat="1" applyFont="1" applyFill="1" applyBorder="1" applyAlignment="1">
      <alignment horizontal="right" vertical="center"/>
    </xf>
    <xf numFmtId="172" fontId="16" fillId="0" borderId="14" xfId="1" applyNumberFormat="1" applyFont="1" applyFill="1" applyBorder="1" applyAlignment="1">
      <alignment horizontal="right" vertical="center"/>
    </xf>
    <xf numFmtId="172" fontId="16" fillId="0" borderId="15" xfId="1" applyNumberFormat="1" applyFont="1" applyFill="1" applyBorder="1" applyAlignment="1">
      <alignment horizontal="right" vertical="center"/>
    </xf>
    <xf numFmtId="172" fontId="17" fillId="8" borderId="15" xfId="1" applyNumberFormat="1" applyFont="1" applyFill="1" applyBorder="1" applyAlignment="1">
      <alignment horizontal="right" vertical="center"/>
    </xf>
    <xf numFmtId="172" fontId="17" fillId="8" borderId="14" xfId="1" applyNumberFormat="1" applyFont="1" applyFill="1" applyBorder="1" applyAlignment="1">
      <alignment horizontal="right" vertical="center"/>
    </xf>
    <xf numFmtId="172" fontId="17" fillId="0" borderId="14" xfId="1" applyNumberFormat="1" applyFont="1" applyFill="1" applyBorder="1" applyAlignment="1">
      <alignment horizontal="right" vertical="center"/>
    </xf>
    <xf numFmtId="172" fontId="15" fillId="7" borderId="14" xfId="1" applyNumberFormat="1" applyFont="1" applyFill="1" applyBorder="1" applyAlignment="1">
      <alignment horizontal="right" vertical="center"/>
    </xf>
    <xf numFmtId="172" fontId="15" fillId="0" borderId="14" xfId="1" applyNumberFormat="1" applyFont="1" applyFill="1" applyBorder="1" applyAlignment="1">
      <alignment horizontal="right" vertical="center"/>
    </xf>
    <xf numFmtId="172" fontId="6" fillId="0" borderId="14" xfId="1" applyNumberFormat="1" applyFont="1" applyFill="1" applyBorder="1" applyAlignment="1">
      <alignment horizontal="right" vertical="center"/>
    </xf>
    <xf numFmtId="172" fontId="23" fillId="6" borderId="14" xfId="1" applyNumberFormat="1" applyFont="1" applyFill="1" applyBorder="1" applyAlignment="1">
      <alignment horizontal="right" vertical="center" wrapText="1"/>
    </xf>
    <xf numFmtId="172" fontId="12" fillId="10" borderId="15" xfId="1" applyNumberFormat="1" applyFont="1" applyFill="1" applyBorder="1" applyAlignment="1">
      <alignment horizontal="right" vertical="center"/>
    </xf>
    <xf numFmtId="172" fontId="32" fillId="10" borderId="14" xfId="1" applyNumberFormat="1" applyFont="1" applyFill="1" applyBorder="1" applyAlignment="1">
      <alignment horizontal="right" vertical="center" wrapText="1"/>
    </xf>
    <xf numFmtId="172" fontId="24" fillId="11" borderId="15" xfId="1" applyNumberFormat="1" applyFont="1" applyFill="1" applyBorder="1" applyAlignment="1">
      <alignment horizontal="right" vertical="center"/>
    </xf>
    <xf numFmtId="172" fontId="29" fillId="11" borderId="14" xfId="1" applyNumberFormat="1" applyFont="1" applyFill="1" applyBorder="1" applyAlignment="1">
      <alignment horizontal="right" vertical="center" wrapText="1"/>
    </xf>
    <xf numFmtId="172" fontId="18" fillId="0" borderId="14" xfId="1" applyNumberFormat="1" applyFont="1" applyFill="1" applyBorder="1" applyAlignment="1">
      <alignment horizontal="right" vertical="center"/>
    </xf>
    <xf numFmtId="172" fontId="27" fillId="0" borderId="14" xfId="1" applyNumberFormat="1" applyFont="1" applyFill="1" applyBorder="1" applyAlignment="1">
      <alignment horizontal="right" vertical="center"/>
    </xf>
    <xf numFmtId="172" fontId="19" fillId="0" borderId="15" xfId="1" applyNumberFormat="1" applyFont="1" applyFill="1" applyBorder="1" applyAlignment="1">
      <alignment horizontal="right" vertical="center"/>
    </xf>
    <xf numFmtId="172" fontId="18" fillId="0" borderId="14" xfId="1" applyNumberFormat="1" applyFont="1" applyFill="1" applyBorder="1" applyAlignment="1">
      <alignment horizontal="right" vertical="center" wrapText="1"/>
    </xf>
    <xf numFmtId="172" fontId="41" fillId="0" borderId="15" xfId="1" applyNumberFormat="1" applyFont="1" applyFill="1" applyBorder="1" applyAlignment="1">
      <alignment horizontal="right" vertical="center"/>
    </xf>
    <xf numFmtId="172" fontId="25" fillId="11" borderId="14" xfId="1" applyNumberFormat="1" applyFont="1" applyFill="1" applyBorder="1" applyAlignment="1">
      <alignment horizontal="right" vertical="center"/>
    </xf>
    <xf numFmtId="172" fontId="7" fillId="0" borderId="15" xfId="1" applyNumberFormat="1" applyFont="1" applyFill="1" applyBorder="1" applyAlignment="1">
      <alignment horizontal="right" vertical="center"/>
    </xf>
    <xf numFmtId="172" fontId="30" fillId="10" borderId="14" xfId="1" applyNumberFormat="1" applyFont="1" applyFill="1" applyBorder="1" applyAlignment="1">
      <alignment horizontal="right" vertical="center"/>
    </xf>
    <xf numFmtId="172" fontId="76" fillId="0" borderId="15" xfId="1" applyNumberFormat="1" applyFont="1" applyFill="1" applyBorder="1" applyAlignment="1">
      <alignment horizontal="right" vertical="center"/>
    </xf>
    <xf numFmtId="172" fontId="33" fillId="0" borderId="14" xfId="1" applyNumberFormat="1" applyFont="1" applyFill="1" applyBorder="1" applyAlignment="1">
      <alignment horizontal="right" vertical="center" wrapText="1"/>
    </xf>
    <xf numFmtId="172" fontId="15" fillId="0" borderId="15" xfId="1" applyNumberFormat="1" applyFont="1" applyFill="1" applyBorder="1" applyAlignment="1">
      <alignment horizontal="right" vertical="center"/>
    </xf>
    <xf numFmtId="172" fontId="24" fillId="12" borderId="14" xfId="1" applyNumberFormat="1" applyFont="1" applyFill="1" applyBorder="1" applyAlignment="1">
      <alignment horizontal="right" vertical="center" wrapText="1"/>
    </xf>
    <xf numFmtId="172" fontId="8" fillId="0" borderId="14" xfId="1" applyNumberFormat="1" applyFont="1" applyFill="1" applyBorder="1" applyAlignment="1">
      <alignment horizontal="right" vertical="center" wrapText="1"/>
    </xf>
    <xf numFmtId="172" fontId="65" fillId="0" borderId="14" xfId="0" applyNumberFormat="1" applyFont="1" applyFill="1" applyBorder="1" applyAlignment="1">
      <alignment horizontal="right" vertical="center" wrapText="1"/>
    </xf>
    <xf numFmtId="172" fontId="12" fillId="0" borderId="15" xfId="1" applyNumberFormat="1" applyFont="1" applyFill="1" applyBorder="1" applyAlignment="1">
      <alignment horizontal="right" vertical="center"/>
    </xf>
    <xf numFmtId="172" fontId="7" fillId="0" borderId="14" xfId="1" applyNumberFormat="1" applyFont="1" applyFill="1" applyBorder="1" applyAlignment="1">
      <alignment horizontal="right" vertical="center" wrapText="1"/>
    </xf>
    <xf numFmtId="172" fontId="68" fillId="0" borderId="14" xfId="0" applyNumberFormat="1" applyFont="1" applyFill="1" applyBorder="1" applyAlignment="1">
      <alignment horizontal="right" vertical="center" wrapText="1"/>
    </xf>
    <xf numFmtId="172" fontId="66" fillId="0" borderId="14" xfId="0" applyNumberFormat="1" applyFont="1" applyFill="1" applyBorder="1" applyAlignment="1">
      <alignment horizontal="right" vertical="center" wrapText="1"/>
    </xf>
    <xf numFmtId="172" fontId="69" fillId="0" borderId="14" xfId="0" applyNumberFormat="1" applyFont="1" applyFill="1" applyBorder="1" applyAlignment="1">
      <alignment horizontal="right" vertical="center" wrapText="1"/>
    </xf>
    <xf numFmtId="172" fontId="70" fillId="0" borderId="14" xfId="0" applyNumberFormat="1" applyFont="1" applyFill="1" applyBorder="1" applyAlignment="1">
      <alignment horizontal="right" vertical="center" wrapText="1"/>
    </xf>
    <xf numFmtId="172" fontId="24" fillId="13" borderId="14" xfId="1" applyNumberFormat="1" applyFont="1" applyFill="1" applyBorder="1" applyAlignment="1">
      <alignment horizontal="right" vertical="center"/>
    </xf>
    <xf numFmtId="172" fontId="24" fillId="6" borderId="14" xfId="1" applyNumberFormat="1" applyFont="1" applyFill="1" applyBorder="1" applyAlignment="1">
      <alignment horizontal="right" vertical="center"/>
    </xf>
    <xf numFmtId="172" fontId="8" fillId="6" borderId="16" xfId="1" applyNumberFormat="1" applyFont="1" applyFill="1" applyBorder="1" applyAlignment="1">
      <alignment horizontal="right" vertical="center" wrapText="1"/>
    </xf>
    <xf numFmtId="172" fontId="6" fillId="6" borderId="16" xfId="1" applyNumberFormat="1" applyFont="1" applyFill="1" applyBorder="1" applyAlignment="1">
      <alignment horizontal="right" vertical="center"/>
    </xf>
    <xf numFmtId="172" fontId="8" fillId="6" borderId="17" xfId="1" applyNumberFormat="1" applyFont="1" applyFill="1" applyBorder="1" applyAlignment="1">
      <alignment horizontal="right" vertical="center"/>
    </xf>
    <xf numFmtId="172" fontId="6" fillId="0" borderId="15" xfId="1" applyNumberFormat="1" applyFont="1" applyFill="1" applyBorder="1" applyAlignment="1">
      <alignment horizontal="right" vertical="center"/>
    </xf>
    <xf numFmtId="0" fontId="2" fillId="0" borderId="1" xfId="1" applyFont="1" applyFill="1" applyBorder="1" applyAlignment="1">
      <alignment horizontal="center" vertical="center"/>
    </xf>
    <xf numFmtId="0" fontId="81" fillId="8" borderId="1" xfId="0" applyFont="1" applyFill="1" applyBorder="1" applyAlignment="1">
      <alignment horizontal="left" vertical="center" wrapText="1" indent="2"/>
    </xf>
    <xf numFmtId="0" fontId="17" fillId="8" borderId="1" xfId="1" applyFont="1" applyFill="1" applyBorder="1" applyAlignment="1">
      <alignment horizontal="center" vertical="center"/>
    </xf>
    <xf numFmtId="0" fontId="35" fillId="0" borderId="1" xfId="1" applyFont="1" applyFill="1" applyBorder="1" applyAlignment="1">
      <alignment vertical="center" wrapText="1"/>
    </xf>
    <xf numFmtId="0" fontId="15" fillId="7" borderId="1" xfId="1" applyFont="1" applyFill="1" applyBorder="1" applyAlignment="1">
      <alignment horizontal="center" vertical="center"/>
    </xf>
    <xf numFmtId="0" fontId="5" fillId="0" borderId="1" xfId="1" applyFont="1" applyFill="1" applyBorder="1" applyAlignment="1">
      <alignment horizontal="center" vertical="center" wrapText="1"/>
    </xf>
    <xf numFmtId="0" fontId="37" fillId="0" borderId="1" xfId="1" applyFont="1" applyFill="1" applyBorder="1" applyAlignment="1">
      <alignment horizontal="center" vertical="center"/>
    </xf>
    <xf numFmtId="0" fontId="17" fillId="8" borderId="1" xfId="1" applyFont="1" applyFill="1" applyBorder="1" applyAlignment="1">
      <alignment horizontal="center" vertical="center" wrapText="1"/>
    </xf>
    <xf numFmtId="0" fontId="82" fillId="0" borderId="1" xfId="0" applyFont="1" applyFill="1" applyBorder="1" applyAlignment="1">
      <alignment horizontal="left" vertical="center" wrapText="1" indent="1"/>
    </xf>
    <xf numFmtId="0" fontId="10" fillId="0" borderId="1" xfId="1" applyFont="1" applyFill="1" applyBorder="1" applyAlignment="1">
      <alignment horizontal="left" vertical="center" indent="2"/>
    </xf>
    <xf numFmtId="49" fontId="7" fillId="0" borderId="1" xfId="1" applyNumberFormat="1" applyFont="1" applyFill="1" applyBorder="1" applyAlignment="1">
      <alignment horizontal="center" vertical="center"/>
    </xf>
    <xf numFmtId="0" fontId="37" fillId="0" borderId="1" xfId="1" applyFont="1" applyFill="1" applyBorder="1" applyAlignment="1">
      <alignment horizontal="left" vertical="center" indent="1"/>
    </xf>
    <xf numFmtId="0" fontId="6" fillId="0" borderId="1" xfId="1" applyFont="1" applyFill="1" applyBorder="1" applyAlignment="1">
      <alignment horizontal="center" vertical="center"/>
    </xf>
    <xf numFmtId="49" fontId="12" fillId="0" borderId="1" xfId="1" applyNumberFormat="1" applyFont="1" applyFill="1" applyBorder="1" applyAlignment="1">
      <alignment horizontal="center" vertical="center"/>
    </xf>
    <xf numFmtId="0" fontId="7" fillId="0" borderId="1" xfId="1" applyFont="1" applyFill="1" applyBorder="1" applyAlignment="1">
      <alignment horizontal="center" vertical="center"/>
    </xf>
    <xf numFmtId="0" fontId="2" fillId="0" borderId="0" xfId="1" applyFont="1" applyFill="1" applyBorder="1" applyAlignment="1">
      <alignment horizontal="right" vertical="center"/>
    </xf>
    <xf numFmtId="0" fontId="5" fillId="0" borderId="0" xfId="1" applyFont="1" applyFill="1" applyBorder="1" applyAlignment="1">
      <alignment horizontal="right" vertical="center"/>
    </xf>
    <xf numFmtId="172" fontId="2" fillId="0" borderId="1" xfId="1" applyNumberFormat="1" applyFont="1" applyFill="1" applyBorder="1" applyAlignment="1">
      <alignment horizontal="right" vertical="center" wrapText="1"/>
    </xf>
    <xf numFmtId="172" fontId="27" fillId="0" borderId="1" xfId="1" applyNumberFormat="1" applyFont="1" applyFill="1" applyBorder="1" applyAlignment="1">
      <alignment horizontal="right" vertical="center" wrapText="1" indent="2"/>
    </xf>
    <xf numFmtId="172" fontId="73" fillId="0" borderId="1" xfId="0" applyNumberFormat="1" applyFont="1" applyFill="1" applyBorder="1" applyAlignment="1">
      <alignment horizontal="right" vertical="center" wrapText="1"/>
    </xf>
    <xf numFmtId="0" fontId="38" fillId="0" borderId="1" xfId="1" applyFont="1" applyFill="1" applyBorder="1" applyAlignment="1">
      <alignment vertical="center" wrapText="1"/>
    </xf>
    <xf numFmtId="0" fontId="83" fillId="0" borderId="1" xfId="0" applyFont="1" applyBorder="1" applyAlignment="1">
      <alignment horizontal="center" vertical="center"/>
    </xf>
    <xf numFmtId="0" fontId="71" fillId="7" borderId="1" xfId="0" applyFont="1" applyFill="1" applyBorder="1" applyAlignment="1">
      <alignment horizontal="left" vertical="center" wrapText="1"/>
    </xf>
    <xf numFmtId="172" fontId="5" fillId="2" borderId="15" xfId="1" applyNumberFormat="1" applyFont="1" applyFill="1" applyBorder="1" applyAlignment="1">
      <alignment horizontal="right" vertical="center"/>
    </xf>
    <xf numFmtId="172" fontId="18" fillId="7" borderId="15" xfId="1" applyNumberFormat="1" applyFont="1" applyFill="1" applyBorder="1" applyAlignment="1">
      <alignment horizontal="right" vertical="center"/>
    </xf>
    <xf numFmtId="172" fontId="15" fillId="7" borderId="15" xfId="1" applyNumberFormat="1" applyFont="1" applyFill="1" applyBorder="1" applyAlignment="1">
      <alignment horizontal="right" vertical="center"/>
    </xf>
    <xf numFmtId="172" fontId="31" fillId="6" borderId="14" xfId="1" applyNumberFormat="1" applyFont="1" applyFill="1" applyBorder="1" applyAlignment="1">
      <alignment horizontal="left" vertical="center"/>
    </xf>
    <xf numFmtId="172" fontId="18" fillId="7" borderId="14" xfId="1" applyNumberFormat="1" applyFont="1" applyFill="1" applyBorder="1" applyAlignment="1">
      <alignment horizontal="right" vertical="center"/>
    </xf>
    <xf numFmtId="172" fontId="5" fillId="14" borderId="15" xfId="1" applyNumberFormat="1" applyFont="1" applyFill="1" applyBorder="1" applyAlignment="1">
      <alignment horizontal="right" vertical="center"/>
    </xf>
    <xf numFmtId="172" fontId="12" fillId="10" borderId="14" xfId="1" applyNumberFormat="1" applyFont="1" applyFill="1" applyBorder="1" applyAlignment="1">
      <alignment horizontal="right" vertical="center"/>
    </xf>
    <xf numFmtId="172" fontId="12" fillId="0" borderId="14" xfId="1" applyNumberFormat="1" applyFont="1" applyFill="1" applyBorder="1" applyAlignment="1">
      <alignment horizontal="right" vertical="center"/>
    </xf>
    <xf numFmtId="172" fontId="19" fillId="0" borderId="14" xfId="1" applyNumberFormat="1" applyFont="1" applyFill="1" applyBorder="1" applyAlignment="1">
      <alignment horizontal="right" vertical="center"/>
    </xf>
    <xf numFmtId="172" fontId="7" fillId="0" borderId="14" xfId="1" applyNumberFormat="1" applyFont="1" applyFill="1" applyBorder="1" applyAlignment="1">
      <alignment horizontal="right" vertical="center"/>
    </xf>
    <xf numFmtId="172" fontId="5" fillId="7" borderId="14" xfId="1" applyNumberFormat="1" applyFont="1" applyFill="1" applyBorder="1" applyAlignment="1">
      <alignment horizontal="right" vertical="center"/>
    </xf>
    <xf numFmtId="172" fontId="23" fillId="6" borderId="14" xfId="1" applyNumberFormat="1" applyFont="1" applyFill="1" applyBorder="1" applyAlignment="1">
      <alignment vertical="center" wrapText="1"/>
    </xf>
    <xf numFmtId="172" fontId="24" fillId="7" borderId="14" xfId="1" applyNumberFormat="1" applyFont="1" applyFill="1" applyBorder="1" applyAlignment="1">
      <alignment horizontal="left" vertical="center" wrapText="1"/>
    </xf>
    <xf numFmtId="172" fontId="18" fillId="0" borderId="14" xfId="1" applyNumberFormat="1" applyFont="1" applyFill="1" applyBorder="1" applyAlignment="1">
      <alignment horizontal="left" vertical="center" wrapText="1"/>
    </xf>
    <xf numFmtId="172" fontId="2" fillId="0" borderId="14" xfId="1" applyNumberFormat="1" applyFont="1" applyFill="1" applyBorder="1" applyAlignment="1">
      <alignment horizontal="left" vertical="center" wrapText="1"/>
    </xf>
    <xf numFmtId="172" fontId="16" fillId="0" borderId="14" xfId="1" applyNumberFormat="1" applyFont="1" applyFill="1" applyBorder="1" applyAlignment="1">
      <alignment horizontal="left" vertical="center" wrapText="1"/>
    </xf>
    <xf numFmtId="172" fontId="27" fillId="0" borderId="14" xfId="1" applyNumberFormat="1" applyFont="1" applyFill="1" applyBorder="1" applyAlignment="1">
      <alignment horizontal="left" vertical="center" wrapText="1" indent="2"/>
    </xf>
    <xf numFmtId="172" fontId="18" fillId="0" borderId="14" xfId="1" applyNumberFormat="1" applyFont="1" applyFill="1" applyBorder="1" applyAlignment="1">
      <alignment vertical="center" wrapText="1"/>
    </xf>
    <xf numFmtId="172" fontId="27" fillId="8" borderId="14" xfId="1" applyNumberFormat="1" applyFont="1" applyFill="1" applyBorder="1" applyAlignment="1">
      <alignment horizontal="left" vertical="center" wrapText="1"/>
    </xf>
    <xf numFmtId="172" fontId="10" fillId="0" borderId="14" xfId="1" applyNumberFormat="1" applyFont="1" applyFill="1" applyBorder="1" applyAlignment="1">
      <alignment horizontal="left" vertical="center" wrapText="1"/>
    </xf>
    <xf numFmtId="172" fontId="5" fillId="0" borderId="14" xfId="1" applyNumberFormat="1" applyFont="1" applyFill="1" applyBorder="1" applyAlignment="1">
      <alignment horizontal="left" vertical="center" wrapText="1"/>
    </xf>
    <xf numFmtId="172" fontId="8" fillId="7" borderId="14" xfId="1" applyNumberFormat="1" applyFont="1" applyFill="1" applyBorder="1" applyAlignment="1">
      <alignment horizontal="left" vertical="center" wrapText="1"/>
    </xf>
    <xf numFmtId="172" fontId="24" fillId="7" borderId="14" xfId="1" applyNumberFormat="1" applyFont="1" applyFill="1" applyBorder="1" applyAlignment="1">
      <alignment vertical="center" wrapText="1"/>
    </xf>
    <xf numFmtId="172" fontId="5" fillId="0" borderId="14" xfId="1" applyNumberFormat="1" applyFont="1" applyFill="1" applyBorder="1" applyAlignment="1">
      <alignment vertical="center" wrapText="1"/>
    </xf>
    <xf numFmtId="172" fontId="65" fillId="0" borderId="14" xfId="0" applyNumberFormat="1" applyFont="1" applyFill="1" applyBorder="1" applyAlignment="1">
      <alignment horizontal="left" vertical="center" wrapText="1"/>
    </xf>
    <xf numFmtId="172" fontId="66" fillId="7" borderId="14" xfId="0" applyNumberFormat="1" applyFont="1" applyFill="1" applyBorder="1" applyAlignment="1">
      <alignment horizontal="left" vertical="center" wrapText="1"/>
    </xf>
    <xf numFmtId="172" fontId="32" fillId="10" borderId="14" xfId="1" applyNumberFormat="1" applyFont="1" applyFill="1" applyBorder="1" applyAlignment="1">
      <alignment vertical="center" wrapText="1"/>
    </xf>
    <xf numFmtId="172" fontId="18" fillId="0" borderId="14" xfId="1" applyNumberFormat="1" applyFont="1" applyFill="1" applyBorder="1" applyAlignment="1">
      <alignment vertical="center"/>
    </xf>
    <xf numFmtId="172" fontId="17" fillId="0" borderId="14" xfId="1" applyNumberFormat="1" applyFont="1" applyFill="1" applyBorder="1" applyAlignment="1">
      <alignment horizontal="left" vertical="center" indent="1"/>
    </xf>
    <xf numFmtId="172" fontId="73" fillId="0" borderId="14" xfId="0" applyNumberFormat="1" applyFont="1" applyFill="1" applyBorder="1" applyAlignment="1">
      <alignment horizontal="left" vertical="center" wrapText="1"/>
    </xf>
    <xf numFmtId="172" fontId="67" fillId="0" borderId="14" xfId="0" applyNumberFormat="1" applyFont="1" applyFill="1" applyBorder="1" applyAlignment="1">
      <alignment horizontal="left" vertical="center" wrapText="1"/>
    </xf>
    <xf numFmtId="172" fontId="33" fillId="0" borderId="14" xfId="1" applyNumberFormat="1" applyFont="1" applyFill="1" applyBorder="1" applyAlignment="1">
      <alignment vertical="center" wrapText="1"/>
    </xf>
    <xf numFmtId="172" fontId="24" fillId="12" borderId="14" xfId="1" applyNumberFormat="1" applyFont="1" applyFill="1" applyBorder="1" applyAlignment="1">
      <alignment horizontal="left" vertical="center" wrapText="1"/>
    </xf>
    <xf numFmtId="172" fontId="8" fillId="0" borderId="14" xfId="1" applyNumberFormat="1" applyFont="1" applyFill="1" applyBorder="1" applyAlignment="1">
      <alignment vertical="center" wrapText="1"/>
    </xf>
    <xf numFmtId="172" fontId="8" fillId="0" borderId="14" xfId="1" applyNumberFormat="1" applyFont="1" applyFill="1" applyBorder="1" applyAlignment="1">
      <alignment horizontal="left" vertical="center" wrapText="1"/>
    </xf>
    <xf numFmtId="172" fontId="7" fillId="0" borderId="14" xfId="1" applyNumberFormat="1" applyFont="1" applyFill="1" applyBorder="1" applyAlignment="1">
      <alignment horizontal="left" vertical="center" wrapText="1"/>
    </xf>
    <xf numFmtId="172" fontId="68" fillId="0" borderId="14" xfId="0" applyNumberFormat="1" applyFont="1" applyFill="1" applyBorder="1" applyAlignment="1">
      <alignment horizontal="left" vertical="center" wrapText="1"/>
    </xf>
    <xf numFmtId="172" fontId="66" fillId="0" borderId="14" xfId="0" applyNumberFormat="1" applyFont="1" applyFill="1" applyBorder="1" applyAlignment="1">
      <alignment horizontal="left" vertical="center" wrapText="1"/>
    </xf>
    <xf numFmtId="172" fontId="70" fillId="0" borderId="14" xfId="0" applyNumberFormat="1" applyFont="1" applyFill="1" applyBorder="1" applyAlignment="1">
      <alignment horizontal="left" vertical="center" wrapText="1"/>
    </xf>
    <xf numFmtId="0" fontId="9" fillId="0" borderId="18"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19" xfId="1" applyFont="1" applyFill="1" applyBorder="1" applyAlignment="1">
      <alignment horizontal="center" vertical="center"/>
    </xf>
    <xf numFmtId="172" fontId="24" fillId="7" borderId="14" xfId="1" applyNumberFormat="1" applyFont="1" applyFill="1" applyBorder="1" applyAlignment="1">
      <alignment horizontal="right" vertical="center" wrapText="1"/>
    </xf>
    <xf numFmtId="172" fontId="18" fillId="0" borderId="15" xfId="1" applyNumberFormat="1" applyFont="1" applyFill="1" applyBorder="1" applyAlignment="1">
      <alignment horizontal="right" vertical="center" wrapText="1"/>
    </xf>
    <xf numFmtId="172" fontId="2" fillId="0" borderId="14" xfId="1" applyNumberFormat="1" applyFont="1" applyFill="1" applyBorder="1" applyAlignment="1">
      <alignment horizontal="right" vertical="center" wrapText="1" indent="2"/>
    </xf>
    <xf numFmtId="172" fontId="16" fillId="0" borderId="14" xfId="1" applyNumberFormat="1" applyFont="1" applyFill="1" applyBorder="1" applyAlignment="1">
      <alignment horizontal="right" vertical="center" wrapText="1"/>
    </xf>
    <xf numFmtId="172" fontId="27" fillId="8" borderId="14" xfId="1" applyNumberFormat="1" applyFont="1" applyFill="1" applyBorder="1" applyAlignment="1">
      <alignment horizontal="right" vertical="center" wrapText="1"/>
    </xf>
    <xf numFmtId="172" fontId="10" fillId="0" borderId="14" xfId="1" applyNumberFormat="1" applyFont="1" applyFill="1" applyBorder="1" applyAlignment="1">
      <alignment horizontal="right" vertical="center" wrapText="1"/>
    </xf>
    <xf numFmtId="172" fontId="5" fillId="0" borderId="14" xfId="1" applyNumberFormat="1" applyFont="1" applyFill="1" applyBorder="1" applyAlignment="1">
      <alignment horizontal="right" vertical="center" wrapText="1"/>
    </xf>
    <xf numFmtId="172" fontId="8" fillId="7" borderId="14" xfId="1" applyNumberFormat="1" applyFont="1" applyFill="1" applyBorder="1" applyAlignment="1">
      <alignment horizontal="right" vertical="center" wrapText="1"/>
    </xf>
    <xf numFmtId="172" fontId="66" fillId="7" borderId="14" xfId="0" applyNumberFormat="1" applyFont="1" applyFill="1" applyBorder="1" applyAlignment="1">
      <alignment horizontal="right" vertical="center" wrapText="1"/>
    </xf>
    <xf numFmtId="172" fontId="23" fillId="6" borderId="15" xfId="1" applyNumberFormat="1" applyFont="1" applyFill="1" applyBorder="1" applyAlignment="1">
      <alignment horizontal="right" vertical="center" wrapText="1"/>
    </xf>
    <xf numFmtId="172" fontId="32" fillId="10" borderId="15" xfId="1" applyNumberFormat="1" applyFont="1" applyFill="1" applyBorder="1" applyAlignment="1">
      <alignment horizontal="right" vertical="center" wrapText="1"/>
    </xf>
    <xf numFmtId="172" fontId="18" fillId="0" borderId="15" xfId="1" applyNumberFormat="1" applyFont="1" applyFill="1" applyBorder="1" applyAlignment="1">
      <alignment horizontal="right" vertical="center"/>
    </xf>
    <xf numFmtId="172" fontId="27" fillId="0" borderId="15" xfId="1" applyNumberFormat="1" applyFont="1" applyFill="1" applyBorder="1" applyAlignment="1">
      <alignment horizontal="right" vertical="center"/>
    </xf>
    <xf numFmtId="0" fontId="82" fillId="0" borderId="1" xfId="0" applyFont="1" applyFill="1" applyBorder="1" applyAlignment="1">
      <alignment horizontal="left" vertical="center" wrapText="1" indent="2"/>
    </xf>
    <xf numFmtId="172" fontId="5" fillId="0" borderId="1" xfId="1" applyNumberFormat="1" applyFont="1" applyFill="1" applyBorder="1" applyAlignment="1">
      <alignment horizontal="right" vertical="center" indent="1"/>
    </xf>
    <xf numFmtId="0" fontId="73" fillId="0" borderId="1" xfId="0" applyFont="1" applyFill="1" applyBorder="1" applyAlignment="1">
      <alignment horizontal="left" vertical="center" wrapText="1"/>
    </xf>
    <xf numFmtId="0" fontId="42" fillId="0" borderId="1" xfId="1" applyFont="1" applyFill="1" applyBorder="1" applyAlignment="1">
      <alignment vertical="center" wrapText="1"/>
    </xf>
    <xf numFmtId="0" fontId="27" fillId="0" borderId="1" xfId="1" applyFont="1" applyFill="1" applyBorder="1" applyAlignment="1">
      <alignment vertical="center"/>
    </xf>
    <xf numFmtId="0" fontId="17" fillId="0" borderId="1" xfId="1" applyFont="1" applyFill="1" applyBorder="1" applyAlignment="1">
      <alignment horizontal="left" vertical="center" indent="1"/>
    </xf>
    <xf numFmtId="0" fontId="7" fillId="0" borderId="1" xfId="1" applyFont="1" applyFill="1" applyBorder="1" applyAlignment="1">
      <alignment vertical="center" wrapText="1"/>
    </xf>
    <xf numFmtId="0" fontId="16" fillId="0" borderId="1" xfId="1" applyFont="1" applyFill="1" applyBorder="1" applyAlignment="1">
      <alignment horizontal="left" vertical="center" wrapText="1"/>
    </xf>
    <xf numFmtId="0" fontId="27" fillId="0" borderId="1" xfId="1" applyFont="1" applyFill="1" applyBorder="1" applyAlignment="1">
      <alignment horizontal="left" vertical="center" wrapText="1" indent="2"/>
    </xf>
    <xf numFmtId="0" fontId="29" fillId="11" borderId="1" xfId="1" applyFont="1" applyFill="1" applyBorder="1" applyAlignment="1">
      <alignment vertical="center" wrapText="1"/>
    </xf>
    <xf numFmtId="0" fontId="81" fillId="0" borderId="1" xfId="0" applyFont="1" applyFill="1" applyBorder="1" applyAlignment="1">
      <alignment horizontal="left" vertical="center" wrapText="1" indent="1"/>
    </xf>
    <xf numFmtId="0" fontId="25" fillId="11" borderId="1" xfId="1" applyFont="1" applyFill="1" applyBorder="1" applyAlignment="1">
      <alignment vertical="center"/>
    </xf>
    <xf numFmtId="0" fontId="30" fillId="10" borderId="1" xfId="1" applyFont="1" applyFill="1" applyBorder="1" applyAlignment="1">
      <alignment vertical="center"/>
    </xf>
    <xf numFmtId="172" fontId="31" fillId="6" borderId="1" xfId="1" applyNumberFormat="1" applyFont="1" applyFill="1" applyBorder="1" applyAlignment="1">
      <alignment horizontal="left" vertical="center"/>
    </xf>
    <xf numFmtId="49" fontId="30" fillId="13" borderId="1" xfId="1" applyNumberFormat="1" applyFont="1" applyFill="1" applyBorder="1" applyAlignment="1">
      <alignment horizontal="left" vertical="center" indent="1"/>
    </xf>
    <xf numFmtId="0" fontId="3" fillId="0" borderId="4" xfId="0" applyFont="1" applyFill="1" applyBorder="1" applyAlignment="1">
      <alignment vertical="center"/>
    </xf>
    <xf numFmtId="0" fontId="3" fillId="0" borderId="4" xfId="0" applyFont="1" applyFill="1" applyBorder="1" applyAlignment="1">
      <alignment horizontal="right" vertical="center"/>
    </xf>
    <xf numFmtId="0" fontId="25" fillId="6" borderId="5" xfId="1" applyFont="1" applyFill="1" applyBorder="1" applyAlignment="1">
      <alignment horizontal="center" vertical="center"/>
    </xf>
    <xf numFmtId="0" fontId="24" fillId="7" borderId="5" xfId="1" applyFont="1" applyFill="1" applyBorder="1" applyAlignment="1">
      <alignment horizontal="center" vertical="center"/>
    </xf>
    <xf numFmtId="0" fontId="15" fillId="0" borderId="5" xfId="1" applyFont="1" applyFill="1" applyBorder="1" applyAlignment="1">
      <alignment horizontal="center" vertical="center" wrapText="1"/>
    </xf>
    <xf numFmtId="0" fontId="15" fillId="0" borderId="5" xfId="1" applyFont="1" applyFill="1" applyBorder="1" applyAlignment="1">
      <alignment horizontal="center" vertical="center"/>
    </xf>
    <xf numFmtId="0" fontId="14" fillId="0" borderId="5" xfId="1" applyFont="1" applyFill="1" applyBorder="1" applyAlignment="1">
      <alignment horizontal="center" vertical="center"/>
    </xf>
    <xf numFmtId="0" fontId="12" fillId="0" borderId="5" xfId="1" applyFont="1" applyFill="1" applyBorder="1" applyAlignment="1">
      <alignment horizontal="center" vertical="center"/>
    </xf>
    <xf numFmtId="0" fontId="12" fillId="8" borderId="5" xfId="1" applyFont="1" applyFill="1" applyBorder="1" applyAlignment="1">
      <alignment horizontal="center" vertical="center" wrapText="1"/>
    </xf>
    <xf numFmtId="0" fontId="8" fillId="7" borderId="5" xfId="1" applyFont="1" applyFill="1" applyBorder="1" applyAlignment="1">
      <alignment horizontal="center" vertical="center"/>
    </xf>
    <xf numFmtId="0" fontId="6" fillId="0" borderId="5" xfId="1" applyFont="1" applyFill="1" applyBorder="1" applyAlignment="1">
      <alignment horizontal="center" vertical="center"/>
    </xf>
    <xf numFmtId="0" fontId="5" fillId="10" borderId="5" xfId="1" applyFont="1" applyFill="1" applyBorder="1" applyAlignment="1">
      <alignment vertical="center"/>
    </xf>
    <xf numFmtId="0" fontId="25" fillId="11" borderId="5" xfId="1" applyFont="1" applyFill="1" applyBorder="1" applyAlignment="1">
      <alignment horizontal="center" vertical="center"/>
    </xf>
    <xf numFmtId="0" fontId="24" fillId="0" borderId="5" xfId="1" applyFont="1" applyFill="1" applyBorder="1" applyAlignment="1">
      <alignment horizontal="center" vertical="center"/>
    </xf>
    <xf numFmtId="0" fontId="30" fillId="0" borderId="5" xfId="1" applyFont="1" applyFill="1" applyBorder="1" applyAlignment="1">
      <alignment horizontal="center" vertical="center"/>
    </xf>
    <xf numFmtId="49" fontId="33" fillId="0" borderId="5" xfId="1" applyNumberFormat="1" applyFont="1" applyFill="1" applyBorder="1" applyAlignment="1">
      <alignment horizontal="center" vertical="center"/>
    </xf>
    <xf numFmtId="49" fontId="15" fillId="0" borderId="5" xfId="1" applyNumberFormat="1" applyFont="1" applyFill="1" applyBorder="1" applyAlignment="1">
      <alignment horizontal="center" vertical="center"/>
    </xf>
    <xf numFmtId="49" fontId="24" fillId="6" borderId="5" xfId="1" applyNumberFormat="1" applyFont="1" applyFill="1" applyBorder="1" applyAlignment="1">
      <alignment horizontal="center" vertical="center"/>
    </xf>
    <xf numFmtId="49" fontId="15" fillId="12" borderId="5" xfId="1" applyNumberFormat="1" applyFont="1" applyFill="1" applyBorder="1" applyAlignment="1">
      <alignment horizontal="center" vertical="center" wrapText="1"/>
    </xf>
    <xf numFmtId="49" fontId="24" fillId="0" borderId="5" xfId="1" applyNumberFormat="1" applyFont="1" applyFill="1" applyBorder="1" applyAlignment="1">
      <alignment horizontal="center" vertical="center"/>
    </xf>
    <xf numFmtId="49" fontId="5" fillId="0" borderId="5" xfId="1" applyNumberFormat="1" applyFont="1" applyFill="1" applyBorder="1" applyAlignment="1">
      <alignment horizontal="center" vertical="center"/>
    </xf>
    <xf numFmtId="49" fontId="7" fillId="0" borderId="5" xfId="1" applyNumberFormat="1" applyFont="1" applyFill="1" applyBorder="1" applyAlignment="1">
      <alignment horizontal="center" vertical="center"/>
    </xf>
    <xf numFmtId="49" fontId="8" fillId="6" borderId="5" xfId="1" applyNumberFormat="1" applyFont="1" applyFill="1" applyBorder="1" applyAlignment="1">
      <alignment horizontal="center" vertical="center"/>
    </xf>
    <xf numFmtId="172" fontId="24" fillId="12" borderId="15" xfId="1" applyNumberFormat="1" applyFont="1" applyFill="1" applyBorder="1" applyAlignment="1">
      <alignment horizontal="right" vertical="center" wrapText="1"/>
    </xf>
    <xf numFmtId="0" fontId="84" fillId="0" borderId="1" xfId="0" applyFont="1" applyFill="1" applyBorder="1" applyAlignment="1">
      <alignment horizontal="left" vertical="center" wrapText="1"/>
    </xf>
    <xf numFmtId="0" fontId="75" fillId="0" borderId="1" xfId="0" applyFont="1" applyFill="1" applyBorder="1" applyAlignment="1">
      <alignment horizontal="left" vertical="center" wrapText="1"/>
    </xf>
    <xf numFmtId="0" fontId="9" fillId="0" borderId="6" xfId="1" applyFont="1" applyFill="1" applyBorder="1" applyAlignment="1">
      <alignment horizontal="center" vertical="center"/>
    </xf>
    <xf numFmtId="0" fontId="11" fillId="0" borderId="3" xfId="1" applyFont="1" applyFill="1" applyBorder="1" applyAlignment="1">
      <alignment horizontal="center" vertical="center"/>
    </xf>
    <xf numFmtId="172" fontId="5" fillId="14" borderId="1" xfId="1" applyNumberFormat="1" applyFont="1" applyFill="1" applyBorder="1" applyAlignment="1">
      <alignment horizontal="right" vertical="center"/>
    </xf>
    <xf numFmtId="0" fontId="10" fillId="0" borderId="20" xfId="1" applyFont="1" applyFill="1" applyBorder="1" applyAlignment="1">
      <alignment vertical="center"/>
    </xf>
    <xf numFmtId="0" fontId="10" fillId="0" borderId="21" xfId="1" applyFont="1" applyFill="1" applyBorder="1" applyAlignment="1">
      <alignment vertical="center"/>
    </xf>
    <xf numFmtId="0" fontId="10" fillId="0" borderId="20" xfId="1" applyFont="1" applyFill="1" applyBorder="1" applyAlignment="1">
      <alignment horizontal="right" vertical="center"/>
    </xf>
    <xf numFmtId="0" fontId="10" fillId="0" borderId="22" xfId="1" applyFont="1" applyFill="1" applyBorder="1" applyAlignment="1">
      <alignment vertical="center"/>
    </xf>
    <xf numFmtId="0" fontId="10" fillId="0" borderId="23" xfId="1" applyFont="1" applyFill="1" applyBorder="1" applyAlignment="1">
      <alignment vertical="center"/>
    </xf>
    <xf numFmtId="0" fontId="10" fillId="0" borderId="24" xfId="1" applyFont="1" applyFill="1" applyBorder="1" applyAlignment="1">
      <alignment vertical="center"/>
    </xf>
    <xf numFmtId="0" fontId="10" fillId="0" borderId="25" xfId="1"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24" fillId="0" borderId="5" xfId="1" applyFont="1" applyFill="1" applyBorder="1" applyAlignment="1">
      <alignment horizontal="center" vertical="center" wrapText="1"/>
    </xf>
    <xf numFmtId="172" fontId="5" fillId="0" borderId="26" xfId="1" applyNumberFormat="1" applyFont="1" applyFill="1" applyBorder="1" applyAlignment="1">
      <alignment horizontal="right" vertical="center"/>
    </xf>
    <xf numFmtId="172" fontId="7" fillId="0" borderId="26" xfId="1" applyNumberFormat="1" applyFont="1" applyFill="1" applyBorder="1" applyAlignment="1">
      <alignment horizontal="right" vertical="center"/>
    </xf>
    <xf numFmtId="172" fontId="33" fillId="0" borderId="26" xfId="1" applyNumberFormat="1" applyFont="1" applyFill="1" applyBorder="1" applyAlignment="1">
      <alignment horizontal="right" vertical="center" wrapText="1"/>
    </xf>
    <xf numFmtId="0" fontId="9" fillId="0" borderId="7" xfId="0" applyFont="1" applyFill="1" applyBorder="1" applyAlignment="1">
      <alignment horizontal="center" vertical="center" wrapText="1"/>
    </xf>
    <xf numFmtId="0" fontId="85" fillId="0" borderId="1" xfId="1" applyFont="1" applyFill="1" applyBorder="1" applyAlignment="1">
      <alignment vertical="center" wrapText="1"/>
    </xf>
    <xf numFmtId="49" fontId="85" fillId="0" borderId="5" xfId="1" applyNumberFormat="1" applyFont="1" applyFill="1" applyBorder="1" applyAlignment="1">
      <alignment horizontal="center" vertical="center"/>
    </xf>
    <xf numFmtId="172" fontId="85" fillId="0" borderId="15" xfId="1" applyNumberFormat="1" applyFont="1" applyFill="1" applyBorder="1" applyAlignment="1">
      <alignment horizontal="right" vertical="center" wrapText="1"/>
    </xf>
    <xf numFmtId="172" fontId="85" fillId="0" borderId="1" xfId="1" applyNumberFormat="1" applyFont="1" applyFill="1" applyBorder="1" applyAlignment="1">
      <alignment horizontal="right" vertical="center" wrapText="1"/>
    </xf>
    <xf numFmtId="172" fontId="85" fillId="0" borderId="14" xfId="1" applyNumberFormat="1" applyFont="1" applyFill="1" applyBorder="1" applyAlignment="1">
      <alignment horizontal="right" vertical="center" wrapText="1"/>
    </xf>
    <xf numFmtId="172" fontId="85" fillId="0" borderId="15" xfId="1" applyNumberFormat="1" applyFont="1" applyFill="1" applyBorder="1" applyAlignment="1">
      <alignment horizontal="right" vertical="center"/>
    </xf>
    <xf numFmtId="172" fontId="85" fillId="0" borderId="1" xfId="1" applyNumberFormat="1" applyFont="1" applyFill="1" applyBorder="1" applyAlignment="1">
      <alignment horizontal="right" vertical="center"/>
    </xf>
    <xf numFmtId="172" fontId="85" fillId="0" borderId="1" xfId="1" applyNumberFormat="1" applyFont="1" applyFill="1" applyBorder="1" applyAlignment="1">
      <alignment vertical="center" wrapText="1"/>
    </xf>
    <xf numFmtId="172" fontId="85" fillId="0" borderId="14" xfId="1" applyNumberFormat="1" applyFont="1" applyFill="1" applyBorder="1" applyAlignment="1">
      <alignment horizontal="right" vertical="center"/>
    </xf>
    <xf numFmtId="172" fontId="85" fillId="0" borderId="14" xfId="1" applyNumberFormat="1" applyFont="1" applyFill="1" applyBorder="1" applyAlignment="1">
      <alignment vertical="center" wrapText="1"/>
    </xf>
    <xf numFmtId="0" fontId="85" fillId="0" borderId="0" xfId="1" applyFont="1" applyFill="1" applyBorder="1" applyAlignment="1">
      <alignment vertical="center"/>
    </xf>
    <xf numFmtId="172" fontId="85" fillId="0" borderId="26" xfId="1" applyNumberFormat="1" applyFont="1" applyFill="1" applyBorder="1" applyAlignment="1">
      <alignment horizontal="right" vertical="center"/>
    </xf>
    <xf numFmtId="172" fontId="19" fillId="0" borderId="26" xfId="1" applyNumberFormat="1" applyFont="1" applyFill="1" applyBorder="1" applyAlignment="1">
      <alignment horizontal="right" vertical="center"/>
    </xf>
    <xf numFmtId="172" fontId="85" fillId="0" borderId="26" xfId="1" applyNumberFormat="1" applyFont="1" applyFill="1" applyBorder="1" applyAlignment="1">
      <alignment horizontal="right" vertical="center" wrapText="1"/>
    </xf>
    <xf numFmtId="172" fontId="2" fillId="0" borderId="14" xfId="1" applyNumberFormat="1" applyFont="1" applyFill="1" applyBorder="1" applyAlignment="1">
      <alignment horizontal="right" vertical="center" wrapText="1"/>
    </xf>
    <xf numFmtId="0" fontId="12" fillId="8" borderId="5" xfId="1" applyFont="1" applyFill="1" applyBorder="1" applyAlignment="1">
      <alignment horizontal="center" vertical="center"/>
    </xf>
    <xf numFmtId="172" fontId="17" fillId="8" borderId="26" xfId="1" applyNumberFormat="1" applyFont="1" applyFill="1" applyBorder="1" applyAlignment="1">
      <alignment horizontal="right" vertical="center"/>
    </xf>
    <xf numFmtId="0" fontId="17" fillId="8" borderId="0" xfId="1" applyFont="1" applyFill="1" applyBorder="1" applyAlignment="1">
      <alignment vertical="center"/>
    </xf>
    <xf numFmtId="172" fontId="18" fillId="8" borderId="1" xfId="1" applyNumberFormat="1" applyFont="1" applyFill="1" applyBorder="1" applyAlignment="1">
      <alignment horizontal="right" vertical="center" wrapText="1"/>
    </xf>
    <xf numFmtId="172" fontId="18" fillId="8" borderId="14" xfId="1" applyNumberFormat="1" applyFont="1" applyFill="1" applyBorder="1" applyAlignment="1">
      <alignment horizontal="right" vertical="center" wrapText="1"/>
    </xf>
    <xf numFmtId="172" fontId="18" fillId="8" borderId="1" xfId="1" applyNumberFormat="1" applyFont="1" applyFill="1" applyBorder="1" applyAlignment="1">
      <alignment vertical="center" wrapText="1"/>
    </xf>
    <xf numFmtId="172" fontId="5" fillId="8" borderId="1" xfId="1" applyNumberFormat="1" applyFont="1" applyFill="1" applyBorder="1" applyAlignment="1">
      <alignment horizontal="right" vertical="center"/>
    </xf>
    <xf numFmtId="172" fontId="5" fillId="8" borderId="14" xfId="1" applyNumberFormat="1" applyFont="1" applyFill="1" applyBorder="1" applyAlignment="1">
      <alignment horizontal="right" vertical="center"/>
    </xf>
    <xf numFmtId="172" fontId="5" fillId="8" borderId="15" xfId="1" applyNumberFormat="1" applyFont="1" applyFill="1" applyBorder="1" applyAlignment="1">
      <alignment horizontal="right" vertical="center"/>
    </xf>
    <xf numFmtId="172" fontId="18" fillId="8" borderId="14" xfId="1" applyNumberFormat="1" applyFont="1" applyFill="1" applyBorder="1" applyAlignment="1">
      <alignment horizontal="left" vertical="center" wrapText="1"/>
    </xf>
    <xf numFmtId="0" fontId="5" fillId="8" borderId="0" xfId="1" applyFont="1" applyFill="1" applyBorder="1" applyAlignment="1">
      <alignment vertical="center"/>
    </xf>
    <xf numFmtId="172" fontId="12" fillId="0" borderId="26" xfId="1" applyNumberFormat="1" applyFont="1" applyFill="1" applyBorder="1" applyAlignment="1">
      <alignment horizontal="right" vertical="center"/>
    </xf>
    <xf numFmtId="172" fontId="15" fillId="0" borderId="26" xfId="1" applyNumberFormat="1" applyFont="1" applyFill="1" applyBorder="1" applyAlignment="1">
      <alignment horizontal="right" vertical="center"/>
    </xf>
    <xf numFmtId="0" fontId="3" fillId="0" borderId="0" xfId="0" applyFont="1" applyFill="1" applyBorder="1" applyAlignment="1">
      <alignment horizontal="right"/>
    </xf>
    <xf numFmtId="0" fontId="3" fillId="0" borderId="0" xfId="0" applyFont="1" applyFill="1" applyBorder="1" applyAlignment="1">
      <alignment horizontal="right" vertical="top"/>
    </xf>
    <xf numFmtId="174" fontId="62" fillId="6" borderId="1" xfId="0" applyNumberFormat="1" applyFont="1" applyFill="1" applyBorder="1" applyAlignment="1">
      <alignment horizontal="right" vertical="center"/>
    </xf>
    <xf numFmtId="174" fontId="71" fillId="7" borderId="1" xfId="0" applyNumberFormat="1" applyFont="1" applyFill="1" applyBorder="1" applyAlignment="1">
      <alignment horizontal="right" vertical="center"/>
    </xf>
    <xf numFmtId="174" fontId="59" fillId="0" borderId="1" xfId="0" applyNumberFormat="1" applyFont="1" applyBorder="1" applyAlignment="1">
      <alignment horizontal="right" vertical="center"/>
    </xf>
    <xf numFmtId="174" fontId="72" fillId="0" borderId="1" xfId="0" applyNumberFormat="1" applyFont="1" applyBorder="1" applyAlignment="1">
      <alignment horizontal="right" vertical="center"/>
    </xf>
    <xf numFmtId="174" fontId="74" fillId="8" borderId="1" xfId="0" applyNumberFormat="1" applyFont="1" applyFill="1" applyBorder="1" applyAlignment="1">
      <alignment horizontal="right" vertical="center"/>
    </xf>
    <xf numFmtId="174" fontId="80" fillId="0" borderId="1" xfId="0" applyNumberFormat="1" applyFont="1" applyBorder="1" applyAlignment="1">
      <alignment horizontal="right" vertical="center"/>
    </xf>
    <xf numFmtId="174" fontId="63" fillId="7" borderId="1" xfId="0" applyNumberFormat="1" applyFont="1" applyFill="1" applyBorder="1" applyAlignment="1">
      <alignment horizontal="right" vertical="center"/>
    </xf>
    <xf numFmtId="174" fontId="71" fillId="0" borderId="1" xfId="0" applyNumberFormat="1" applyFont="1" applyBorder="1" applyAlignment="1">
      <alignment horizontal="right" vertical="center"/>
    </xf>
    <xf numFmtId="174" fontId="63" fillId="12" borderId="1" xfId="0" applyNumberFormat="1" applyFont="1" applyFill="1" applyBorder="1" applyAlignment="1">
      <alignment horizontal="right" vertical="center"/>
    </xf>
    <xf numFmtId="174" fontId="63" fillId="0" borderId="1" xfId="0" applyNumberFormat="1" applyFont="1" applyBorder="1" applyAlignment="1">
      <alignment horizontal="right" vertical="center"/>
    </xf>
    <xf numFmtId="174" fontId="64" fillId="0" borderId="1" xfId="0" applyNumberFormat="1" applyFont="1" applyBorder="1" applyAlignment="1">
      <alignment horizontal="right" vertical="center"/>
    </xf>
    <xf numFmtId="174" fontId="74" fillId="0" borderId="1" xfId="0" applyNumberFormat="1" applyFont="1" applyBorder="1" applyAlignment="1">
      <alignment horizontal="right" vertical="center"/>
    </xf>
    <xf numFmtId="174" fontId="62" fillId="13" borderId="1" xfId="0" applyNumberFormat="1" applyFont="1" applyFill="1" applyBorder="1" applyAlignment="1">
      <alignment horizontal="right" vertical="center"/>
    </xf>
    <xf numFmtId="174" fontId="71" fillId="6" borderId="1" xfId="0" applyNumberFormat="1" applyFont="1" applyFill="1" applyBorder="1" applyAlignment="1">
      <alignment horizontal="right" vertical="center"/>
    </xf>
    <xf numFmtId="174" fontId="59" fillId="8" borderId="1" xfId="0" applyNumberFormat="1" applyFont="1" applyFill="1" applyBorder="1" applyAlignment="1">
      <alignment horizontal="right" vertical="center"/>
    </xf>
    <xf numFmtId="174" fontId="80" fillId="0" borderId="1" xfId="0" applyNumberFormat="1" applyFont="1" applyFill="1" applyBorder="1" applyAlignment="1">
      <alignment horizontal="right" vertical="center"/>
    </xf>
    <xf numFmtId="174" fontId="59" fillId="0" borderId="1" xfId="0" applyNumberFormat="1" applyFont="1" applyFill="1" applyBorder="1" applyAlignment="1">
      <alignment horizontal="right" vertical="center"/>
    </xf>
    <xf numFmtId="174" fontId="72" fillId="0" borderId="1" xfId="0" applyNumberFormat="1" applyFont="1" applyFill="1" applyBorder="1" applyAlignment="1">
      <alignment horizontal="right" vertical="center"/>
    </xf>
    <xf numFmtId="174" fontId="73" fillId="0" borderId="1" xfId="0" applyNumberFormat="1" applyFont="1" applyBorder="1" applyAlignment="1">
      <alignment horizontal="right" vertical="center"/>
    </xf>
    <xf numFmtId="174" fontId="74" fillId="0" borderId="1" xfId="0" applyNumberFormat="1" applyFont="1" applyFill="1" applyBorder="1" applyAlignment="1">
      <alignment horizontal="right" vertical="center"/>
    </xf>
    <xf numFmtId="174" fontId="73" fillId="0" borderId="1" xfId="0" applyNumberFormat="1" applyFont="1" applyFill="1" applyBorder="1" applyAlignment="1">
      <alignment horizontal="right" vertical="center"/>
    </xf>
    <xf numFmtId="174" fontId="6" fillId="0" borderId="1" xfId="1" applyNumberFormat="1" applyFont="1" applyFill="1" applyBorder="1" applyAlignment="1">
      <alignment horizontal="right" vertical="center" wrapText="1"/>
    </xf>
    <xf numFmtId="174" fontId="59" fillId="0" borderId="1" xfId="0" applyNumberFormat="1" applyFont="1" applyFill="1" applyBorder="1" applyAlignment="1">
      <alignment horizontal="right" vertical="center" wrapText="1"/>
    </xf>
    <xf numFmtId="174" fontId="6" fillId="0" borderId="1" xfId="1" applyNumberFormat="1" applyFont="1" applyFill="1" applyBorder="1" applyAlignment="1">
      <alignment horizontal="right" vertical="center"/>
    </xf>
    <xf numFmtId="174" fontId="7" fillId="0" borderId="1" xfId="1" applyNumberFormat="1" applyFont="1" applyFill="1" applyBorder="1" applyAlignment="1">
      <alignment horizontal="right" vertical="center" wrapText="1" indent="2"/>
    </xf>
    <xf numFmtId="174" fontId="71" fillId="0" borderId="1" xfId="0" applyNumberFormat="1" applyFont="1" applyFill="1" applyBorder="1" applyAlignment="1">
      <alignment horizontal="right" vertical="center" wrapText="1"/>
    </xf>
    <xf numFmtId="174" fontId="8" fillId="0" borderId="1" xfId="1" applyNumberFormat="1" applyFont="1" applyFill="1" applyBorder="1" applyAlignment="1">
      <alignment horizontal="right" vertical="center" wrapText="1"/>
    </xf>
    <xf numFmtId="174" fontId="63" fillId="0" borderId="1" xfId="0" applyNumberFormat="1" applyFont="1" applyFill="1" applyBorder="1" applyAlignment="1">
      <alignment horizontal="right" vertical="center" wrapText="1"/>
    </xf>
    <xf numFmtId="172" fontId="0" fillId="0" borderId="0" xfId="0" applyNumberFormat="1"/>
    <xf numFmtId="0" fontId="2" fillId="0" borderId="1" xfId="0" applyFont="1" applyFill="1" applyBorder="1" applyAlignment="1">
      <alignment vertical="center"/>
    </xf>
    <xf numFmtId="0" fontId="0" fillId="0" borderId="1" xfId="0" applyBorder="1"/>
    <xf numFmtId="0" fontId="3" fillId="0" borderId="1" xfId="0" applyFont="1" applyFill="1" applyBorder="1" applyAlignment="1">
      <alignment horizontal="right" vertical="center"/>
    </xf>
    <xf numFmtId="0" fontId="0" fillId="0" borderId="1" xfId="0" applyBorder="1" applyAlignment="1">
      <alignment horizontal="right" vertical="center"/>
    </xf>
    <xf numFmtId="49" fontId="42" fillId="0" borderId="1" xfId="1" applyNumberFormat="1" applyFont="1" applyFill="1" applyBorder="1" applyAlignment="1">
      <alignment horizontal="center" vertical="center" wrapText="1"/>
    </xf>
    <xf numFmtId="0" fontId="42" fillId="0" borderId="1" xfId="1" applyFont="1" applyFill="1" applyBorder="1" applyAlignment="1">
      <alignment horizontal="center" vertical="center" wrapText="1"/>
    </xf>
    <xf numFmtId="49" fontId="7" fillId="0" borderId="1" xfId="1" applyNumberFormat="1" applyFont="1" applyFill="1" applyBorder="1" applyAlignment="1">
      <alignment horizontal="center" vertical="center" wrapText="1"/>
    </xf>
    <xf numFmtId="0" fontId="0" fillId="0" borderId="2" xfId="0" applyBorder="1"/>
    <xf numFmtId="0" fontId="0" fillId="0" borderId="8" xfId="0" applyBorder="1"/>
    <xf numFmtId="0" fontId="13" fillId="0" borderId="6" xfId="1" applyFont="1" applyFill="1" applyBorder="1" applyAlignment="1">
      <alignment horizontal="left" wrapText="1" indent="1"/>
    </xf>
    <xf numFmtId="174" fontId="59" fillId="0" borderId="7" xfId="0" applyNumberFormat="1" applyFont="1" applyBorder="1" applyAlignment="1">
      <alignment horizontal="right" vertical="center"/>
    </xf>
    <xf numFmtId="0" fontId="34" fillId="0" borderId="7" xfId="0" applyFont="1" applyFill="1" applyBorder="1" applyAlignment="1">
      <alignment horizontal="center" vertical="center"/>
    </xf>
    <xf numFmtId="174" fontId="62" fillId="6" borderId="7" xfId="0" applyNumberFormat="1" applyFont="1" applyFill="1" applyBorder="1" applyAlignment="1">
      <alignment horizontal="right" vertical="center"/>
    </xf>
    <xf numFmtId="174" fontId="71" fillId="7" borderId="7" xfId="0" applyNumberFormat="1" applyFont="1" applyFill="1" applyBorder="1" applyAlignment="1">
      <alignment horizontal="right" vertical="center"/>
    </xf>
    <xf numFmtId="174" fontId="72" fillId="0" borderId="7" xfId="0" applyNumberFormat="1" applyFont="1" applyBorder="1" applyAlignment="1">
      <alignment horizontal="right" vertical="center"/>
    </xf>
    <xf numFmtId="174" fontId="74" fillId="8" borderId="7" xfId="0" applyNumberFormat="1" applyFont="1" applyFill="1" applyBorder="1" applyAlignment="1">
      <alignment horizontal="right" vertical="center"/>
    </xf>
    <xf numFmtId="174" fontId="80" fillId="0" borderId="7" xfId="0" applyNumberFormat="1" applyFont="1" applyBorder="1" applyAlignment="1">
      <alignment horizontal="right" vertical="center"/>
    </xf>
    <xf numFmtId="174" fontId="63" fillId="7" borderId="7" xfId="0" applyNumberFormat="1" applyFont="1" applyFill="1" applyBorder="1" applyAlignment="1">
      <alignment horizontal="right" vertical="center"/>
    </xf>
    <xf numFmtId="174" fontId="71" fillId="0" borderId="7" xfId="0" applyNumberFormat="1" applyFont="1" applyBorder="1" applyAlignment="1">
      <alignment horizontal="right" vertical="center"/>
    </xf>
    <xf numFmtId="174" fontId="63" fillId="12" borderId="7" xfId="0" applyNumberFormat="1" applyFont="1" applyFill="1" applyBorder="1" applyAlignment="1">
      <alignment horizontal="right" vertical="center"/>
    </xf>
    <xf numFmtId="174" fontId="63" fillId="0" borderId="7" xfId="0" applyNumberFormat="1" applyFont="1" applyBorder="1" applyAlignment="1">
      <alignment horizontal="right" vertical="center"/>
    </xf>
    <xf numFmtId="174" fontId="62" fillId="13" borderId="7" xfId="0" applyNumberFormat="1" applyFont="1" applyFill="1" applyBorder="1" applyAlignment="1">
      <alignment horizontal="right" vertical="center"/>
    </xf>
    <xf numFmtId="174" fontId="71" fillId="6" borderId="7" xfId="0" applyNumberFormat="1" applyFont="1" applyFill="1" applyBorder="1" applyAlignment="1">
      <alignment horizontal="right" vertical="center"/>
    </xf>
    <xf numFmtId="0" fontId="44" fillId="6" borderId="1" xfId="1" applyFont="1" applyFill="1" applyBorder="1" applyAlignment="1">
      <alignment vertical="center" wrapText="1"/>
    </xf>
    <xf numFmtId="49" fontId="45" fillId="6" borderId="1" xfId="1" applyNumberFormat="1" applyFont="1" applyFill="1" applyBorder="1" applyAlignment="1">
      <alignment horizontal="center" vertical="center"/>
    </xf>
    <xf numFmtId="174" fontId="86" fillId="6" borderId="1" xfId="0" applyNumberFormat="1" applyFont="1" applyFill="1" applyBorder="1" applyAlignment="1">
      <alignment horizontal="right" vertical="center"/>
    </xf>
    <xf numFmtId="0" fontId="46" fillId="12" borderId="1" xfId="1" applyFont="1" applyFill="1" applyBorder="1" applyAlignment="1">
      <alignment horizontal="left" vertical="center" wrapText="1"/>
    </xf>
    <xf numFmtId="174" fontId="87" fillId="12" borderId="1" xfId="0" applyNumberFormat="1" applyFont="1" applyFill="1" applyBorder="1" applyAlignment="1">
      <alignment horizontal="right" vertical="center"/>
    </xf>
    <xf numFmtId="172" fontId="45" fillId="6" borderId="1" xfId="1" applyNumberFormat="1" applyFont="1" applyFill="1" applyBorder="1" applyAlignment="1">
      <alignment horizontal="left" vertical="center"/>
    </xf>
    <xf numFmtId="0" fontId="45" fillId="6" borderId="1" xfId="1" applyFont="1" applyFill="1" applyBorder="1" applyAlignment="1">
      <alignment horizontal="center" vertical="center"/>
    </xf>
    <xf numFmtId="49" fontId="45" fillId="13" borderId="1" xfId="1" applyNumberFormat="1" applyFont="1" applyFill="1" applyBorder="1" applyAlignment="1">
      <alignment horizontal="left" vertical="center"/>
    </xf>
    <xf numFmtId="49" fontId="46" fillId="13" borderId="1" xfId="1" applyNumberFormat="1" applyFont="1" applyFill="1" applyBorder="1" applyAlignment="1">
      <alignment horizontal="center" vertical="center"/>
    </xf>
    <xf numFmtId="174" fontId="86" fillId="13" borderId="1" xfId="0" applyNumberFormat="1" applyFont="1" applyFill="1" applyBorder="1" applyAlignment="1">
      <alignment horizontal="right" vertical="center"/>
    </xf>
    <xf numFmtId="172" fontId="46" fillId="6" borderId="1" xfId="1" applyNumberFormat="1" applyFont="1" applyFill="1" applyBorder="1" applyAlignment="1">
      <alignment horizontal="left" vertical="center" wrapText="1"/>
    </xf>
    <xf numFmtId="49" fontId="46" fillId="6" borderId="1" xfId="1" applyNumberFormat="1" applyFont="1" applyFill="1" applyBorder="1" applyAlignment="1">
      <alignment horizontal="center" vertical="center"/>
    </xf>
    <xf numFmtId="174" fontId="87" fillId="6" borderId="1" xfId="0" applyNumberFormat="1" applyFont="1" applyFill="1" applyBorder="1" applyAlignment="1">
      <alignment horizontal="right" vertical="center"/>
    </xf>
    <xf numFmtId="172" fontId="47" fillId="6" borderId="1" xfId="1" applyNumberFormat="1" applyFont="1" applyFill="1" applyBorder="1" applyAlignment="1">
      <alignment horizontal="left" vertical="center" wrapText="1"/>
    </xf>
    <xf numFmtId="49" fontId="47" fillId="6" borderId="1" xfId="1" applyNumberFormat="1" applyFont="1" applyFill="1" applyBorder="1" applyAlignment="1">
      <alignment horizontal="center" vertical="center"/>
    </xf>
    <xf numFmtId="49" fontId="45" fillId="13" borderId="1" xfId="1" applyNumberFormat="1" applyFont="1" applyFill="1" applyBorder="1" applyAlignment="1">
      <alignment horizontal="center" vertical="center"/>
    </xf>
    <xf numFmtId="174" fontId="87" fillId="0" borderId="1" xfId="0" applyNumberFormat="1" applyFont="1" applyBorder="1" applyAlignment="1">
      <alignment horizontal="right" vertical="center"/>
    </xf>
    <xf numFmtId="174" fontId="88" fillId="0" borderId="1" xfId="0" applyNumberFormat="1" applyFont="1" applyBorder="1" applyAlignment="1">
      <alignment horizontal="right" vertical="center"/>
    </xf>
    <xf numFmtId="0" fontId="47" fillId="0" borderId="1" xfId="1" applyFont="1" applyFill="1" applyBorder="1" applyAlignment="1">
      <alignment vertical="center" wrapText="1"/>
    </xf>
    <xf numFmtId="49" fontId="46" fillId="0" borderId="1" xfId="1" applyNumberFormat="1" applyFont="1" applyFill="1" applyBorder="1" applyAlignment="1">
      <alignment horizontal="center" vertical="center"/>
    </xf>
    <xf numFmtId="0" fontId="69" fillId="0" borderId="1" xfId="0" applyFont="1" applyFill="1" applyBorder="1" applyAlignment="1">
      <alignment horizontal="left" vertical="center" wrapText="1"/>
    </xf>
    <xf numFmtId="0" fontId="89" fillId="0" borderId="1" xfId="0" applyFont="1" applyFill="1" applyBorder="1" applyAlignment="1">
      <alignment horizontal="left" vertical="center" wrapText="1"/>
    </xf>
    <xf numFmtId="0" fontId="90" fillId="0" borderId="1" xfId="0" applyFont="1" applyFill="1" applyBorder="1" applyAlignment="1">
      <alignment horizontal="left" vertical="center" wrapText="1"/>
    </xf>
    <xf numFmtId="0" fontId="91" fillId="0" borderId="1" xfId="0" applyFont="1" applyFill="1" applyBorder="1" applyAlignment="1">
      <alignment horizontal="left" vertical="center" wrapText="1"/>
    </xf>
    <xf numFmtId="174" fontId="44" fillId="6" borderId="1" xfId="1" applyNumberFormat="1" applyFont="1" applyFill="1" applyBorder="1" applyAlignment="1">
      <alignment horizontal="right" vertical="center" wrapText="1"/>
    </xf>
    <xf numFmtId="174" fontId="46" fillId="12" borderId="1" xfId="1" applyNumberFormat="1" applyFont="1" applyFill="1" applyBorder="1" applyAlignment="1">
      <alignment horizontal="right" vertical="center" wrapText="1"/>
    </xf>
    <xf numFmtId="174" fontId="45" fillId="6" borderId="1" xfId="1" applyNumberFormat="1" applyFont="1" applyFill="1" applyBorder="1" applyAlignment="1">
      <alignment horizontal="right" vertical="center"/>
    </xf>
    <xf numFmtId="174" fontId="45" fillId="13" borderId="1" xfId="1" applyNumberFormat="1" applyFont="1" applyFill="1" applyBorder="1" applyAlignment="1">
      <alignment horizontal="right" vertical="center"/>
    </xf>
    <xf numFmtId="174" fontId="46" fillId="6" borderId="1" xfId="1" applyNumberFormat="1" applyFont="1" applyFill="1" applyBorder="1" applyAlignment="1">
      <alignment horizontal="right" vertical="center" wrapText="1"/>
    </xf>
    <xf numFmtId="174" fontId="47" fillId="6" borderId="1" xfId="1" applyNumberFormat="1" applyFont="1" applyFill="1" applyBorder="1" applyAlignment="1">
      <alignment horizontal="right" vertical="center" wrapText="1"/>
    </xf>
    <xf numFmtId="0" fontId="80" fillId="0" borderId="0" xfId="0" applyFont="1" applyAlignment="1">
      <alignment horizontal="right"/>
    </xf>
    <xf numFmtId="174" fontId="92" fillId="0" borderId="1" xfId="0" applyNumberFormat="1" applyFont="1" applyBorder="1" applyAlignment="1">
      <alignment horizontal="right" vertical="center"/>
    </xf>
    <xf numFmtId="0" fontId="80" fillId="0" borderId="0" xfId="0" applyFont="1" applyAlignment="1">
      <alignment horizontal="right" vertical="top"/>
    </xf>
    <xf numFmtId="0" fontId="10" fillId="0" borderId="0" xfId="1" applyFont="1" applyFill="1" applyBorder="1" applyAlignment="1">
      <alignment horizontal="justify" vertical="center" wrapText="1"/>
    </xf>
    <xf numFmtId="0" fontId="15"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93" fillId="0" borderId="0" xfId="0" applyFont="1"/>
    <xf numFmtId="49" fontId="42" fillId="0" borderId="1" xfId="1" applyNumberFormat="1" applyFont="1" applyFill="1" applyBorder="1" applyAlignment="1">
      <alignment horizontal="center" vertical="center"/>
    </xf>
    <xf numFmtId="174" fontId="7" fillId="0" borderId="1" xfId="0" applyNumberFormat="1" applyFont="1" applyBorder="1" applyAlignment="1">
      <alignment horizontal="right" vertical="center"/>
    </xf>
    <xf numFmtId="0" fontId="37" fillId="0" borderId="1" xfId="1" applyFont="1" applyFill="1" applyBorder="1" applyAlignment="1">
      <alignment vertical="center" wrapText="1"/>
    </xf>
    <xf numFmtId="174" fontId="37" fillId="0" borderId="1" xfId="0" applyNumberFormat="1" applyFont="1" applyBorder="1" applyAlignment="1">
      <alignment horizontal="right" vertical="center"/>
    </xf>
    <xf numFmtId="49" fontId="37" fillId="0" borderId="1" xfId="1" applyNumberFormat="1" applyFont="1" applyFill="1" applyBorder="1" applyAlignment="1">
      <alignment horizontal="center" vertical="center"/>
    </xf>
    <xf numFmtId="174" fontId="42" fillId="0" borderId="1" xfId="0" applyNumberFormat="1" applyFont="1" applyBorder="1" applyAlignment="1">
      <alignment horizontal="right" vertical="center"/>
    </xf>
    <xf numFmtId="0" fontId="18" fillId="0" borderId="5" xfId="1" applyFont="1" applyFill="1" applyBorder="1" applyAlignment="1">
      <alignment horizontal="center" vertical="center" wrapText="1"/>
    </xf>
    <xf numFmtId="0" fontId="23" fillId="0" borderId="1" xfId="1" applyFont="1" applyFill="1" applyBorder="1" applyAlignment="1">
      <alignment vertical="center" wrapText="1"/>
    </xf>
    <xf numFmtId="0" fontId="23" fillId="0" borderId="1" xfId="0" applyFont="1" applyFill="1" applyBorder="1" applyAlignment="1">
      <alignment horizontal="center" vertical="center"/>
    </xf>
    <xf numFmtId="174" fontId="94" fillId="0" borderId="1" xfId="0" applyNumberFormat="1" applyFont="1" applyFill="1" applyBorder="1" applyAlignment="1">
      <alignment horizontal="right" vertical="center"/>
    </xf>
    <xf numFmtId="0" fontId="29" fillId="0" borderId="1" xfId="0" applyFont="1" applyFill="1" applyBorder="1" applyAlignment="1">
      <alignment horizontal="center" vertical="center"/>
    </xf>
    <xf numFmtId="0" fontId="29" fillId="0" borderId="1" xfId="1" applyFont="1" applyFill="1" applyBorder="1" applyAlignment="1">
      <alignment vertical="center" wrapText="1"/>
    </xf>
    <xf numFmtId="174" fontId="95" fillId="0" borderId="1" xfId="0" applyNumberFormat="1" applyFont="1" applyFill="1" applyBorder="1" applyAlignment="1">
      <alignment horizontal="right" vertical="center"/>
    </xf>
    <xf numFmtId="0" fontId="42" fillId="0" borderId="1" xfId="0" applyFont="1" applyFill="1" applyBorder="1" applyAlignment="1">
      <alignment horizontal="center" vertical="center"/>
    </xf>
    <xf numFmtId="0" fontId="43" fillId="0" borderId="1" xfId="0" applyFont="1" applyFill="1" applyBorder="1" applyAlignment="1">
      <alignment horizontal="center" vertical="center"/>
    </xf>
    <xf numFmtId="0" fontId="37" fillId="0" borderId="1" xfId="0" applyFont="1" applyFill="1" applyBorder="1" applyAlignment="1">
      <alignment horizontal="center" vertical="center"/>
    </xf>
    <xf numFmtId="0" fontId="25" fillId="0" borderId="1" xfId="1" applyFont="1" applyFill="1" applyBorder="1" applyAlignment="1">
      <alignment vertical="center"/>
    </xf>
    <xf numFmtId="174" fontId="96" fillId="0" borderId="1" xfId="0" applyNumberFormat="1" applyFont="1" applyFill="1" applyBorder="1" applyAlignment="1">
      <alignment horizontal="right" vertical="center"/>
    </xf>
    <xf numFmtId="0" fontId="95" fillId="0" borderId="1" xfId="0" applyFont="1" applyFill="1" applyBorder="1" applyAlignment="1">
      <alignment horizontal="center" vertical="center"/>
    </xf>
    <xf numFmtId="0" fontId="59" fillId="0" borderId="1" xfId="0" applyFont="1" applyFill="1" applyBorder="1" applyAlignment="1">
      <alignment horizontal="center" vertical="center"/>
    </xf>
    <xf numFmtId="0" fontId="73" fillId="0" borderId="1" xfId="0" applyFont="1" applyFill="1" applyBorder="1" applyAlignment="1">
      <alignment horizontal="center" vertical="center"/>
    </xf>
    <xf numFmtId="0" fontId="72" fillId="0" borderId="1" xfId="0" applyFont="1" applyFill="1" applyBorder="1" applyAlignment="1">
      <alignment horizontal="center" vertical="center"/>
    </xf>
    <xf numFmtId="0" fontId="94" fillId="0" borderId="1" xfId="0" applyFont="1" applyFill="1" applyBorder="1" applyAlignment="1">
      <alignment horizontal="center" vertical="center"/>
    </xf>
    <xf numFmtId="0" fontId="25" fillId="0" borderId="5" xfId="1" applyFont="1" applyFill="1" applyBorder="1" applyAlignment="1">
      <alignment horizontal="center" vertical="center"/>
    </xf>
    <xf numFmtId="0" fontId="5" fillId="0" borderId="5" xfId="1" applyFont="1" applyFill="1" applyBorder="1" applyAlignment="1">
      <alignment vertical="center"/>
    </xf>
    <xf numFmtId="174" fontId="92" fillId="0" borderId="1" xfId="0" applyNumberFormat="1" applyFont="1" applyFill="1" applyBorder="1" applyAlignment="1">
      <alignment horizontal="right" vertical="center"/>
    </xf>
    <xf numFmtId="174" fontId="61" fillId="0" borderId="1" xfId="0" applyNumberFormat="1" applyFont="1" applyFill="1" applyBorder="1" applyAlignment="1">
      <alignment horizontal="right" vertical="center"/>
    </xf>
    <xf numFmtId="0" fontId="31" fillId="0" borderId="5" xfId="1" applyFont="1" applyFill="1" applyBorder="1" applyAlignment="1">
      <alignment horizontal="center" vertical="center"/>
    </xf>
    <xf numFmtId="0" fontId="18" fillId="0" borderId="5" xfId="1" applyFont="1" applyFill="1" applyBorder="1" applyAlignment="1">
      <alignment horizontal="center" vertical="center"/>
    </xf>
    <xf numFmtId="0" fontId="27" fillId="0" borderId="5" xfId="1" applyFont="1" applyFill="1" applyBorder="1" applyAlignment="1">
      <alignment horizontal="center" vertical="center"/>
    </xf>
    <xf numFmtId="0" fontId="17" fillId="0" borderId="5" xfId="1" applyFont="1" applyFill="1" applyBorder="1" applyAlignment="1">
      <alignment horizontal="center" vertical="center"/>
    </xf>
    <xf numFmtId="0" fontId="74" fillId="0" borderId="1" xfId="0" applyFont="1" applyFill="1" applyBorder="1" applyAlignment="1">
      <alignment horizontal="left" vertical="center" wrapText="1"/>
    </xf>
    <xf numFmtId="0" fontId="16" fillId="0" borderId="1" xfId="0" applyFont="1" applyFill="1" applyBorder="1" applyAlignment="1">
      <alignment horizontal="center" vertical="center"/>
    </xf>
    <xf numFmtId="0" fontId="42" fillId="0" borderId="1" xfId="1" applyFont="1" applyFill="1" applyBorder="1" applyAlignment="1">
      <alignment vertical="center"/>
    </xf>
    <xf numFmtId="0" fontId="48" fillId="0" borderId="1" xfId="1" applyFont="1" applyFill="1" applyBorder="1" applyAlignment="1">
      <alignment vertical="center"/>
    </xf>
    <xf numFmtId="0" fontId="16" fillId="0" borderId="1" xfId="1" applyFont="1" applyFill="1" applyBorder="1" applyAlignment="1">
      <alignment horizontal="left" vertical="center" indent="1"/>
    </xf>
    <xf numFmtId="0" fontId="50" fillId="0" borderId="1" xfId="0" applyFont="1" applyFill="1" applyBorder="1" applyAlignment="1">
      <alignment horizontal="left" vertical="center" wrapText="1" indent="1"/>
    </xf>
    <xf numFmtId="174" fontId="23" fillId="0" borderId="1" xfId="0" applyNumberFormat="1" applyFont="1" applyFill="1" applyBorder="1" applyAlignment="1">
      <alignment horizontal="right" vertical="center"/>
    </xf>
    <xf numFmtId="0" fontId="29" fillId="0" borderId="1" xfId="1" applyFont="1" applyFill="1" applyBorder="1" applyAlignment="1">
      <alignment vertical="center"/>
    </xf>
    <xf numFmtId="0" fontId="23" fillId="0" borderId="1" xfId="1" applyFont="1" applyFill="1" applyBorder="1" applyAlignment="1">
      <alignment horizontal="center" vertical="center"/>
    </xf>
    <xf numFmtId="0" fontId="7" fillId="0" borderId="1" xfId="1" applyFont="1" applyFill="1" applyBorder="1" applyAlignment="1">
      <alignment vertical="center"/>
    </xf>
    <xf numFmtId="0" fontId="29" fillId="0" borderId="1" xfId="1" applyFont="1" applyFill="1" applyBorder="1" applyAlignment="1">
      <alignment horizontal="center" vertical="center"/>
    </xf>
    <xf numFmtId="0" fontId="42" fillId="0" borderId="1" xfId="1" applyFont="1" applyFill="1" applyBorder="1" applyAlignment="1">
      <alignment horizontal="center" vertical="center"/>
    </xf>
    <xf numFmtId="174" fontId="49" fillId="0" borderId="1" xfId="0" applyNumberFormat="1" applyFont="1" applyFill="1" applyBorder="1" applyAlignment="1">
      <alignment horizontal="right" vertical="center"/>
    </xf>
    <xf numFmtId="0" fontId="26" fillId="0" borderId="1" xfId="1" applyFont="1" applyFill="1" applyBorder="1" applyAlignment="1">
      <alignment horizontal="left" vertical="center" indent="1"/>
    </xf>
    <xf numFmtId="174" fontId="16" fillId="0" borderId="1" xfId="0" applyNumberFormat="1" applyFont="1" applyFill="1" applyBorder="1" applyAlignment="1">
      <alignment horizontal="right" vertical="center"/>
    </xf>
    <xf numFmtId="174" fontId="42" fillId="0" borderId="1" xfId="0" applyNumberFormat="1" applyFont="1" applyFill="1" applyBorder="1" applyAlignment="1">
      <alignment horizontal="right" vertical="center"/>
    </xf>
    <xf numFmtId="0" fontId="16" fillId="0" borderId="1" xfId="1" applyFont="1" applyFill="1" applyBorder="1" applyAlignment="1">
      <alignment horizontal="center" vertical="center"/>
    </xf>
    <xf numFmtId="0" fontId="16" fillId="0" borderId="1" xfId="0" applyFont="1" applyFill="1" applyBorder="1" applyAlignment="1">
      <alignment horizontal="left" vertical="center" wrapText="1"/>
    </xf>
    <xf numFmtId="0" fontId="51" fillId="0" borderId="1" xfId="0" applyFont="1" applyFill="1" applyBorder="1" applyAlignment="1">
      <alignment horizontal="left" vertical="center" wrapText="1"/>
    </xf>
    <xf numFmtId="174" fontId="29" fillId="0" borderId="1" xfId="0" applyNumberFormat="1" applyFont="1" applyFill="1" applyBorder="1" applyAlignment="1">
      <alignment horizontal="right" vertical="center"/>
    </xf>
    <xf numFmtId="49" fontId="45" fillId="12" borderId="1" xfId="1" applyNumberFormat="1" applyFont="1" applyFill="1" applyBorder="1" applyAlignment="1">
      <alignment horizontal="center" vertical="center" wrapText="1"/>
    </xf>
    <xf numFmtId="0" fontId="0" fillId="0" borderId="0" xfId="0" applyFill="1"/>
    <xf numFmtId="0" fontId="45" fillId="0" borderId="1" xfId="1" applyFont="1" applyFill="1" applyBorder="1" applyAlignment="1">
      <alignment horizontal="center" vertical="center"/>
    </xf>
    <xf numFmtId="174" fontId="86" fillId="0" borderId="1" xfId="0" applyNumberFormat="1" applyFont="1" applyFill="1" applyBorder="1" applyAlignment="1">
      <alignment horizontal="right" vertical="center"/>
    </xf>
    <xf numFmtId="174" fontId="62" fillId="0" borderId="7" xfId="0" applyNumberFormat="1" applyFont="1" applyFill="1" applyBorder="1" applyAlignment="1">
      <alignment horizontal="right" vertical="center"/>
    </xf>
    <xf numFmtId="174" fontId="62" fillId="0" borderId="1" xfId="0" applyNumberFormat="1" applyFont="1" applyFill="1" applyBorder="1" applyAlignment="1">
      <alignment horizontal="right" vertical="center"/>
    </xf>
    <xf numFmtId="172" fontId="62" fillId="0" borderId="1" xfId="0" applyNumberFormat="1" applyFont="1" applyFill="1" applyBorder="1" applyAlignment="1">
      <alignment horizontal="right" vertical="center"/>
    </xf>
    <xf numFmtId="0" fontId="37" fillId="0" borderId="1" xfId="1" applyFont="1" applyFill="1" applyBorder="1" applyAlignment="1">
      <alignment horizontal="center" vertical="center" wrapText="1"/>
    </xf>
    <xf numFmtId="172" fontId="5" fillId="9" borderId="15" xfId="1" applyNumberFormat="1" applyFont="1" applyFill="1" applyBorder="1" applyAlignment="1">
      <alignment horizontal="right" vertical="center"/>
    </xf>
    <xf numFmtId="0" fontId="37" fillId="0" borderId="1" xfId="0" applyFont="1" applyFill="1" applyBorder="1" applyAlignment="1">
      <alignment horizontal="left" vertical="center" wrapText="1"/>
    </xf>
    <xf numFmtId="172" fontId="5" fillId="0" borderId="5" xfId="1" applyNumberFormat="1" applyFont="1" applyFill="1" applyBorder="1" applyAlignment="1">
      <alignment vertical="center" wrapText="1"/>
    </xf>
    <xf numFmtId="172" fontId="5" fillId="0" borderId="27" xfId="1" applyNumberFormat="1" applyFont="1" applyFill="1" applyBorder="1" applyAlignment="1">
      <alignment horizontal="right" vertical="center"/>
    </xf>
    <xf numFmtId="172" fontId="5" fillId="3" borderId="7" xfId="1" applyNumberFormat="1" applyFont="1" applyFill="1" applyBorder="1" applyAlignment="1">
      <alignment horizontal="right" vertical="center"/>
    </xf>
    <xf numFmtId="174" fontId="59" fillId="9" borderId="1" xfId="0" applyNumberFormat="1" applyFont="1" applyFill="1" applyBorder="1" applyAlignment="1">
      <alignment horizontal="right" vertical="center" wrapText="1"/>
    </xf>
    <xf numFmtId="174" fontId="59" fillId="9" borderId="1" xfId="0" applyNumberFormat="1" applyFont="1" applyFill="1" applyBorder="1" applyAlignment="1">
      <alignment horizontal="right" vertical="center"/>
    </xf>
    <xf numFmtId="49" fontId="5" fillId="9" borderId="1" xfId="1" applyNumberFormat="1" applyFont="1" applyFill="1" applyBorder="1" applyAlignment="1">
      <alignment horizontal="center" vertical="center"/>
    </xf>
    <xf numFmtId="172" fontId="24" fillId="12" borderId="15" xfId="1" applyNumberFormat="1" applyFont="1" applyFill="1" applyBorder="1" applyAlignment="1">
      <alignment horizontal="right" vertical="center"/>
    </xf>
    <xf numFmtId="172" fontId="24" fillId="12" borderId="1" xfId="1" applyNumberFormat="1" applyFont="1" applyFill="1" applyBorder="1" applyAlignment="1">
      <alignment horizontal="right" vertical="center"/>
    </xf>
    <xf numFmtId="172" fontId="66" fillId="12" borderId="1" xfId="0" applyNumberFormat="1" applyFont="1" applyFill="1" applyBorder="1" applyAlignment="1">
      <alignment horizontal="right" vertical="center" wrapText="1"/>
    </xf>
    <xf numFmtId="172" fontId="30" fillId="12" borderId="1" xfId="1" applyNumberFormat="1" applyFont="1" applyFill="1" applyBorder="1" applyAlignment="1">
      <alignment horizontal="right" vertical="center"/>
    </xf>
    <xf numFmtId="172" fontId="24" fillId="12" borderId="14" xfId="1" applyNumberFormat="1" applyFont="1" applyFill="1" applyBorder="1" applyAlignment="1">
      <alignment horizontal="right" vertical="center"/>
    </xf>
    <xf numFmtId="172" fontId="8" fillId="11" borderId="1" xfId="1" applyNumberFormat="1" applyFont="1" applyFill="1" applyBorder="1" applyAlignment="1">
      <alignment horizontal="right" vertical="center" wrapText="1"/>
    </xf>
    <xf numFmtId="172" fontId="8" fillId="11" borderId="14" xfId="1" applyNumberFormat="1" applyFont="1" applyFill="1" applyBorder="1" applyAlignment="1">
      <alignment horizontal="right" vertical="center" wrapText="1"/>
    </xf>
    <xf numFmtId="172" fontId="8" fillId="11" borderId="1" xfId="1" applyNumberFormat="1" applyFont="1" applyFill="1" applyBorder="1" applyAlignment="1">
      <alignment vertical="center" wrapText="1"/>
    </xf>
    <xf numFmtId="172" fontId="30" fillId="11" borderId="1" xfId="1" applyNumberFormat="1" applyFont="1" applyFill="1" applyBorder="1" applyAlignment="1">
      <alignment horizontal="right" vertical="center"/>
    </xf>
    <xf numFmtId="172" fontId="30" fillId="11" borderId="14" xfId="1" applyNumberFormat="1" applyFont="1" applyFill="1" applyBorder="1" applyAlignment="1">
      <alignment horizontal="right" vertical="center"/>
    </xf>
    <xf numFmtId="172" fontId="8" fillId="11" borderId="14" xfId="1" applyNumberFormat="1" applyFont="1" applyFill="1" applyBorder="1" applyAlignment="1">
      <alignment vertical="center" wrapText="1"/>
    </xf>
    <xf numFmtId="172" fontId="24" fillId="11" borderId="14" xfId="1" applyNumberFormat="1" applyFont="1" applyFill="1" applyBorder="1" applyAlignment="1">
      <alignment horizontal="right" vertical="center"/>
    </xf>
    <xf numFmtId="172" fontId="24" fillId="11" borderId="1" xfId="1" applyNumberFormat="1" applyFont="1" applyFill="1" applyBorder="1" applyAlignment="1">
      <alignment vertical="center"/>
    </xf>
    <xf numFmtId="172" fontId="24" fillId="11" borderId="14" xfId="1" applyNumberFormat="1" applyFont="1" applyFill="1" applyBorder="1" applyAlignment="1">
      <alignment vertical="center"/>
    </xf>
    <xf numFmtId="172" fontId="13" fillId="10" borderId="26" xfId="1" applyNumberFormat="1" applyFont="1" applyFill="1" applyBorder="1" applyAlignment="1">
      <alignment horizontal="right" vertical="center"/>
    </xf>
    <xf numFmtId="172" fontId="13" fillId="10" borderId="1" xfId="1" applyNumberFormat="1" applyFont="1" applyFill="1" applyBorder="1" applyAlignment="1">
      <alignment horizontal="right" vertical="center"/>
    </xf>
    <xf numFmtId="172" fontId="13" fillId="10" borderId="14" xfId="1" applyNumberFormat="1" applyFont="1" applyFill="1" applyBorder="1" applyAlignment="1">
      <alignment horizontal="right" vertical="center"/>
    </xf>
    <xf numFmtId="172" fontId="13" fillId="10" borderId="1" xfId="1" applyNumberFormat="1" applyFont="1" applyFill="1" applyBorder="1" applyAlignment="1">
      <alignment vertical="center"/>
    </xf>
    <xf numFmtId="172" fontId="13" fillId="10" borderId="15" xfId="1" applyNumberFormat="1" applyFont="1" applyFill="1" applyBorder="1" applyAlignment="1">
      <alignment horizontal="right" vertical="center"/>
    </xf>
    <xf numFmtId="172" fontId="13" fillId="10" borderId="14" xfId="1" applyNumberFormat="1" applyFont="1" applyFill="1" applyBorder="1" applyAlignment="1">
      <alignment vertical="center"/>
    </xf>
    <xf numFmtId="172" fontId="13" fillId="10" borderId="1" xfId="1" applyNumberFormat="1" applyFont="1" applyFill="1" applyBorder="1" applyAlignment="1">
      <alignment horizontal="right" vertical="center" wrapText="1"/>
    </xf>
    <xf numFmtId="49" fontId="30" fillId="13" borderId="5" xfId="1" applyNumberFormat="1" applyFont="1" applyFill="1" applyBorder="1" applyAlignment="1">
      <alignment horizontal="center" vertical="center"/>
    </xf>
    <xf numFmtId="172" fontId="25" fillId="6" borderId="15" xfId="1" applyNumberFormat="1" applyFont="1" applyFill="1" applyBorder="1" applyAlignment="1">
      <alignment horizontal="right" vertical="center"/>
    </xf>
    <xf numFmtId="172" fontId="25" fillId="6" borderId="1" xfId="1" applyNumberFormat="1" applyFont="1" applyFill="1" applyBorder="1" applyAlignment="1">
      <alignment horizontal="right" vertical="center"/>
    </xf>
    <xf numFmtId="172" fontId="97" fillId="6" borderId="1" xfId="0" applyNumberFormat="1" applyFont="1" applyFill="1" applyBorder="1" applyAlignment="1">
      <alignment horizontal="right" vertical="center" wrapText="1"/>
    </xf>
    <xf numFmtId="172" fontId="23" fillId="6" borderId="15" xfId="1" applyNumberFormat="1" applyFont="1" applyFill="1" applyBorder="1" applyAlignment="1">
      <alignment horizontal="right" vertical="center"/>
    </xf>
    <xf numFmtId="172" fontId="23" fillId="6" borderId="1" xfId="1" applyNumberFormat="1" applyFont="1" applyFill="1" applyBorder="1" applyAlignment="1">
      <alignment horizontal="right" vertical="center"/>
    </xf>
    <xf numFmtId="172" fontId="98" fillId="6" borderId="1" xfId="0" applyNumberFormat="1" applyFont="1" applyFill="1" applyBorder="1" applyAlignment="1">
      <alignment horizontal="right" vertical="center" wrapText="1"/>
    </xf>
    <xf numFmtId="172" fontId="99" fillId="6" borderId="1" xfId="0" applyNumberFormat="1" applyFont="1" applyFill="1" applyBorder="1" applyAlignment="1">
      <alignment horizontal="right" vertical="center" wrapText="1"/>
    </xf>
    <xf numFmtId="172" fontId="31" fillId="13" borderId="15" xfId="1" applyNumberFormat="1" applyFont="1" applyFill="1" applyBorder="1" applyAlignment="1">
      <alignment horizontal="right" vertical="center"/>
    </xf>
    <xf numFmtId="172" fontId="31" fillId="13" borderId="1" xfId="1" applyNumberFormat="1" applyFont="1" applyFill="1" applyBorder="1" applyAlignment="1">
      <alignment horizontal="right" vertical="center"/>
    </xf>
    <xf numFmtId="172" fontId="31" fillId="13" borderId="14" xfId="1" applyNumberFormat="1" applyFont="1" applyFill="1" applyBorder="1" applyAlignment="1">
      <alignment horizontal="right" vertical="center"/>
    </xf>
    <xf numFmtId="172" fontId="31" fillId="13" borderId="1" xfId="1" applyNumberFormat="1" applyFont="1" applyFill="1" applyBorder="1" applyAlignment="1">
      <alignment vertical="center"/>
    </xf>
    <xf numFmtId="172" fontId="31" fillId="13" borderId="14" xfId="1" applyNumberFormat="1" applyFont="1" applyFill="1" applyBorder="1" applyAlignment="1">
      <alignment horizontal="left" vertical="center"/>
    </xf>
    <xf numFmtId="172" fontId="25" fillId="6" borderId="1" xfId="1" applyNumberFormat="1" applyFont="1" applyFill="1" applyBorder="1" applyAlignment="1">
      <alignment horizontal="right" vertical="center" wrapText="1"/>
    </xf>
    <xf numFmtId="172" fontId="25" fillId="6" borderId="14" xfId="1" applyNumberFormat="1" applyFont="1" applyFill="1" applyBorder="1" applyAlignment="1">
      <alignment horizontal="right" vertical="center" wrapText="1"/>
    </xf>
    <xf numFmtId="172" fontId="25" fillId="6" borderId="1" xfId="1" applyNumberFormat="1" applyFont="1" applyFill="1" applyBorder="1" applyAlignment="1">
      <alignment vertical="center" wrapText="1"/>
    </xf>
    <xf numFmtId="172" fontId="25" fillId="6" borderId="14" xfId="1" applyNumberFormat="1" applyFont="1" applyFill="1" applyBorder="1" applyAlignment="1">
      <alignment horizontal="right" vertical="center"/>
    </xf>
    <xf numFmtId="172" fontId="25" fillId="6" borderId="14" xfId="1" applyNumberFormat="1" applyFont="1" applyFill="1" applyBorder="1" applyAlignment="1">
      <alignment horizontal="left" vertical="center" wrapText="1"/>
    </xf>
    <xf numFmtId="172" fontId="29" fillId="6" borderId="28" xfId="1" applyNumberFormat="1" applyFont="1" applyFill="1" applyBorder="1" applyAlignment="1">
      <alignment horizontal="right" vertical="center"/>
    </xf>
    <xf numFmtId="172" fontId="29" fillId="6" borderId="16" xfId="1" applyNumberFormat="1" applyFont="1" applyFill="1" applyBorder="1" applyAlignment="1">
      <alignment horizontal="right" vertical="center"/>
    </xf>
    <xf numFmtId="172" fontId="25" fillId="6" borderId="16" xfId="1" applyNumberFormat="1" applyFont="1" applyFill="1" applyBorder="1" applyAlignment="1">
      <alignment horizontal="right" vertical="center" wrapText="1"/>
    </xf>
    <xf numFmtId="172" fontId="29" fillId="6" borderId="16" xfId="1" applyNumberFormat="1" applyFont="1" applyFill="1" applyBorder="1" applyAlignment="1">
      <alignment horizontal="right" vertical="center" wrapText="1"/>
    </xf>
    <xf numFmtId="172" fontId="29" fillId="6" borderId="17" xfId="1" applyNumberFormat="1" applyFont="1" applyFill="1" applyBorder="1" applyAlignment="1">
      <alignment horizontal="right" vertical="center" wrapText="1"/>
    </xf>
    <xf numFmtId="172" fontId="29" fillId="6" borderId="16" xfId="1" applyNumberFormat="1" applyFont="1" applyFill="1" applyBorder="1" applyAlignment="1">
      <alignment vertical="center" wrapText="1"/>
    </xf>
    <xf numFmtId="172" fontId="29" fillId="6" borderId="17" xfId="1" applyNumberFormat="1" applyFont="1" applyFill="1" applyBorder="1" applyAlignment="1">
      <alignment horizontal="right" vertical="center"/>
    </xf>
    <xf numFmtId="172" fontId="43" fillId="6" borderId="16" xfId="1" applyNumberFormat="1" applyFont="1" applyFill="1" applyBorder="1" applyAlignment="1">
      <alignment horizontal="right" vertical="center"/>
    </xf>
    <xf numFmtId="172" fontId="29" fillId="6" borderId="17" xfId="1" applyNumberFormat="1" applyFont="1" applyFill="1" applyBorder="1" applyAlignment="1">
      <alignment horizontal="left" vertical="center" wrapText="1"/>
    </xf>
    <xf numFmtId="172" fontId="23" fillId="6" borderId="7" xfId="1" applyNumberFormat="1" applyFont="1" applyFill="1" applyBorder="1" applyAlignment="1">
      <alignment horizontal="right" vertical="center" wrapText="1"/>
    </xf>
    <xf numFmtId="49" fontId="30" fillId="6" borderId="14" xfId="1" applyNumberFormat="1" applyFont="1" applyFill="1" applyBorder="1" applyAlignment="1">
      <alignment horizontal="center" vertical="center"/>
    </xf>
    <xf numFmtId="49" fontId="31" fillId="6" borderId="14" xfId="1" applyNumberFormat="1" applyFont="1" applyFill="1" applyBorder="1" applyAlignment="1">
      <alignment horizontal="center" vertical="center"/>
    </xf>
    <xf numFmtId="172" fontId="100" fillId="0" borderId="1" xfId="1" applyNumberFormat="1" applyFont="1" applyFill="1" applyBorder="1" applyAlignment="1">
      <alignment horizontal="right" vertical="center"/>
    </xf>
    <xf numFmtId="0" fontId="18" fillId="0" borderId="1" xfId="1" applyFont="1" applyFill="1" applyBorder="1" applyAlignment="1">
      <alignment horizontal="center" vertical="center"/>
    </xf>
    <xf numFmtId="0" fontId="17" fillId="0" borderId="1" xfId="1" applyFont="1" applyFill="1" applyBorder="1" applyAlignment="1">
      <alignment horizontal="center" vertical="center"/>
    </xf>
    <xf numFmtId="0" fontId="18" fillId="0" borderId="1" xfId="1" applyFont="1" applyFill="1" applyBorder="1" applyAlignment="1">
      <alignment horizontal="center" vertical="center" wrapText="1"/>
    </xf>
    <xf numFmtId="172" fontId="73" fillId="0" borderId="1" xfId="0" applyNumberFormat="1" applyFont="1" applyBorder="1" applyAlignment="1">
      <alignment vertical="center"/>
    </xf>
    <xf numFmtId="0" fontId="9" fillId="15" borderId="1" xfId="1" applyFont="1" applyFill="1" applyBorder="1" applyAlignment="1">
      <alignment horizontal="center" vertical="center" wrapText="1"/>
    </xf>
    <xf numFmtId="0" fontId="9" fillId="16" borderId="1" xfId="1" applyFont="1" applyFill="1" applyBorder="1" applyAlignment="1">
      <alignment horizontal="center" vertical="center" wrapText="1"/>
    </xf>
    <xf numFmtId="0" fontId="9" fillId="9" borderId="1" xfId="1" applyFont="1" applyFill="1" applyBorder="1" applyAlignment="1">
      <alignment horizontal="center" vertical="center" wrapText="1"/>
    </xf>
    <xf numFmtId="0" fontId="101" fillId="17" borderId="5" xfId="1" applyFont="1" applyFill="1" applyBorder="1" applyAlignment="1">
      <alignment horizontal="center" vertical="center" wrapText="1"/>
    </xf>
    <xf numFmtId="0" fontId="40"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172" fontId="31" fillId="6" borderId="26" xfId="1" applyNumberFormat="1" applyFont="1" applyFill="1" applyBorder="1" applyAlignment="1">
      <alignment horizontal="right" vertical="center"/>
    </xf>
    <xf numFmtId="172" fontId="8" fillId="7" borderId="15" xfId="1" applyNumberFormat="1" applyFont="1" applyFill="1" applyBorder="1" applyAlignment="1">
      <alignment horizontal="right" vertical="center"/>
    </xf>
    <xf numFmtId="172" fontId="8" fillId="7" borderId="1" xfId="1" applyNumberFormat="1" applyFont="1" applyFill="1" applyBorder="1" applyAlignment="1">
      <alignment horizontal="right" vertical="center"/>
    </xf>
    <xf numFmtId="172" fontId="8" fillId="7" borderId="14" xfId="1" applyNumberFormat="1" applyFont="1" applyFill="1" applyBorder="1" applyAlignment="1">
      <alignment horizontal="right" vertical="center"/>
    </xf>
    <xf numFmtId="0" fontId="42" fillId="0" borderId="0" xfId="1" applyFont="1" applyFill="1" applyBorder="1" applyAlignment="1">
      <alignment vertical="center"/>
    </xf>
    <xf numFmtId="174" fontId="59" fillId="15" borderId="1" xfId="0" applyNumberFormat="1" applyFont="1" applyFill="1" applyBorder="1" applyAlignment="1">
      <alignment horizontal="right" vertical="center"/>
    </xf>
    <xf numFmtId="174" fontId="59" fillId="15" borderId="1" xfId="0" applyNumberFormat="1" applyFont="1" applyFill="1" applyBorder="1" applyAlignment="1">
      <alignment horizontal="right" vertical="center" wrapText="1"/>
    </xf>
    <xf numFmtId="0" fontId="0" fillId="0" borderId="0" xfId="0" applyFont="1" applyFill="1"/>
    <xf numFmtId="0" fontId="42" fillId="0" borderId="1" xfId="1" applyFont="1" applyFill="1" applyBorder="1" applyAlignment="1">
      <alignment horizontal="left" vertical="center" wrapText="1"/>
    </xf>
    <xf numFmtId="14" fontId="0" fillId="0" borderId="0" xfId="0" applyNumberFormat="1"/>
    <xf numFmtId="0" fontId="54" fillId="0" borderId="1" xfId="1" applyFont="1" applyFill="1" applyBorder="1" applyAlignment="1">
      <alignment horizontal="left" vertical="center" wrapText="1"/>
    </xf>
    <xf numFmtId="0" fontId="0" fillId="0" borderId="1" xfId="0" applyFont="1" applyFill="1" applyBorder="1"/>
    <xf numFmtId="0" fontId="0" fillId="0" borderId="9" xfId="0" applyFill="1" applyBorder="1"/>
    <xf numFmtId="0" fontId="42" fillId="0" borderId="0" xfId="1" applyFont="1" applyFill="1" applyBorder="1" applyAlignment="1">
      <alignment horizontal="left" vertical="center" wrapText="1"/>
    </xf>
    <xf numFmtId="0" fontId="18" fillId="0" borderId="0" xfId="1" applyFont="1" applyFill="1" applyBorder="1" applyAlignment="1">
      <alignment vertical="center" wrapText="1"/>
    </xf>
    <xf numFmtId="0" fontId="67" fillId="0" borderId="0" xfId="0" applyFont="1" applyFill="1" applyBorder="1" applyAlignment="1">
      <alignment horizontal="left" vertical="center" wrapText="1"/>
    </xf>
    <xf numFmtId="0" fontId="0" fillId="0" borderId="0" xfId="0" applyBorder="1"/>
    <xf numFmtId="0" fontId="0" fillId="0" borderId="0" xfId="0" applyAlignment="1">
      <alignment horizontal="center"/>
    </xf>
    <xf numFmtId="175" fontId="0" fillId="0" borderId="0" xfId="0" applyNumberFormat="1"/>
    <xf numFmtId="0" fontId="42" fillId="0" borderId="0" xfId="1" applyFont="1" applyFill="1" applyBorder="1" applyAlignment="1">
      <alignment vertical="center" wrapText="1"/>
    </xf>
    <xf numFmtId="172" fontId="0" fillId="0" borderId="0" xfId="0" applyNumberFormat="1" applyBorder="1"/>
    <xf numFmtId="0" fontId="0" fillId="0" borderId="1" xfId="0" applyFill="1" applyBorder="1"/>
    <xf numFmtId="0" fontId="102" fillId="0" borderId="1" xfId="0" applyFont="1" applyFill="1" applyBorder="1"/>
    <xf numFmtId="0" fontId="54" fillId="0" borderId="0" xfId="1" applyFont="1" applyFill="1" applyBorder="1" applyAlignment="1">
      <alignment horizontal="left" vertical="center" wrapText="1"/>
    </xf>
    <xf numFmtId="0" fontId="102" fillId="0" borderId="0" xfId="0" applyFont="1" applyBorder="1"/>
    <xf numFmtId="0" fontId="54" fillId="8" borderId="0" xfId="1" applyFont="1" applyFill="1" applyBorder="1" applyAlignment="1">
      <alignment horizontal="left" vertical="center" wrapText="1"/>
    </xf>
    <xf numFmtId="0" fontId="15" fillId="0" borderId="1" xfId="1" applyFont="1" applyFill="1" applyBorder="1" applyAlignment="1">
      <alignment horizontal="left" vertical="center" wrapText="1"/>
    </xf>
    <xf numFmtId="0" fontId="15" fillId="0" borderId="1" xfId="1" applyFont="1" applyFill="1" applyBorder="1" applyAlignment="1">
      <alignment vertical="center" wrapText="1"/>
    </xf>
    <xf numFmtId="174" fontId="0" fillId="0" borderId="0" xfId="0" applyNumberFormat="1"/>
    <xf numFmtId="0" fontId="0" fillId="0" borderId="0" xfId="0" applyAlignment="1">
      <alignment wrapText="1"/>
    </xf>
    <xf numFmtId="0" fontId="15" fillId="8" borderId="5" xfId="1" applyFont="1" applyFill="1" applyBorder="1" applyAlignment="1">
      <alignment horizontal="center" vertical="center"/>
    </xf>
    <xf numFmtId="172" fontId="5" fillId="8" borderId="1" xfId="1" applyNumberFormat="1" applyFont="1" applyFill="1" applyBorder="1" applyAlignment="1">
      <alignment horizontal="right" vertical="center" wrapText="1"/>
    </xf>
    <xf numFmtId="172" fontId="5" fillId="8" borderId="14" xfId="1" applyNumberFormat="1" applyFont="1" applyFill="1" applyBorder="1" applyAlignment="1">
      <alignment horizontal="right" vertical="center" wrapText="1"/>
    </xf>
    <xf numFmtId="172" fontId="5" fillId="8" borderId="1" xfId="1" applyNumberFormat="1" applyFont="1" applyFill="1" applyBorder="1" applyAlignment="1">
      <alignment vertical="center" wrapText="1"/>
    </xf>
    <xf numFmtId="172" fontId="5" fillId="8" borderId="14" xfId="1" applyNumberFormat="1" applyFont="1" applyFill="1" applyBorder="1" applyAlignment="1">
      <alignment vertical="center" wrapText="1"/>
    </xf>
    <xf numFmtId="172" fontId="5" fillId="0" borderId="7" xfId="1" applyNumberFormat="1" applyFont="1" applyFill="1" applyBorder="1" applyAlignment="1">
      <alignment horizontal="right" vertical="center"/>
    </xf>
    <xf numFmtId="172" fontId="25" fillId="9" borderId="1" xfId="1" applyNumberFormat="1" applyFont="1" applyFill="1" applyBorder="1" applyAlignment="1">
      <alignment horizontal="right" vertical="center"/>
    </xf>
    <xf numFmtId="0" fontId="10" fillId="0" borderId="0" xfId="1" applyFont="1" applyFill="1" applyBorder="1" applyAlignment="1">
      <alignment vertical="center" wrapText="1"/>
    </xf>
    <xf numFmtId="0" fontId="0" fillId="0" borderId="0" xfId="0" applyFill="1" applyBorder="1"/>
    <xf numFmtId="0" fontId="0" fillId="9" borderId="0" xfId="0" applyFill="1"/>
    <xf numFmtId="176" fontId="58" fillId="0" borderId="0" xfId="5" applyNumberFormat="1" applyFont="1"/>
    <xf numFmtId="9" fontId="58" fillId="0" borderId="0" xfId="5" applyFont="1"/>
    <xf numFmtId="0" fontId="2" fillId="18" borderId="0" xfId="1" applyFont="1" applyFill="1" applyBorder="1" applyAlignment="1">
      <alignment vertical="center"/>
    </xf>
    <xf numFmtId="0" fontId="5" fillId="18" borderId="0" xfId="1" applyFont="1" applyFill="1" applyBorder="1" applyAlignment="1">
      <alignment vertical="center"/>
    </xf>
    <xf numFmtId="0" fontId="10" fillId="18" borderId="20" xfId="1" applyFont="1" applyFill="1" applyBorder="1" applyAlignment="1">
      <alignment vertical="center"/>
    </xf>
    <xf numFmtId="172" fontId="15" fillId="18" borderId="7" xfId="1" applyNumberFormat="1" applyFont="1" applyFill="1" applyBorder="1" applyAlignment="1">
      <alignment horizontal="right" vertical="center"/>
    </xf>
    <xf numFmtId="0" fontId="9" fillId="0" borderId="29" xfId="1" applyFont="1" applyFill="1" applyBorder="1" applyAlignment="1">
      <alignment horizontal="center" vertical="center"/>
    </xf>
    <xf numFmtId="172" fontId="24" fillId="7" borderId="26" xfId="1" applyNumberFormat="1" applyFont="1" applyFill="1" applyBorder="1" applyAlignment="1">
      <alignment horizontal="right" vertical="center"/>
    </xf>
    <xf numFmtId="172" fontId="17" fillId="0" borderId="26" xfId="1" applyNumberFormat="1" applyFont="1" applyFill="1" applyBorder="1" applyAlignment="1">
      <alignment horizontal="right" vertical="center"/>
    </xf>
    <xf numFmtId="172" fontId="16" fillId="0" borderId="26" xfId="1" applyNumberFormat="1" applyFont="1" applyFill="1" applyBorder="1" applyAlignment="1">
      <alignment horizontal="right" vertical="center"/>
    </xf>
    <xf numFmtId="172" fontId="8" fillId="7" borderId="26" xfId="1" applyNumberFormat="1" applyFont="1" applyFill="1" applyBorder="1" applyAlignment="1">
      <alignment horizontal="right" vertical="center"/>
    </xf>
    <xf numFmtId="172" fontId="15" fillId="7" borderId="26" xfId="1" applyNumberFormat="1" applyFont="1" applyFill="1" applyBorder="1" applyAlignment="1">
      <alignment horizontal="right" vertical="center"/>
    </xf>
    <xf numFmtId="172" fontId="5" fillId="8" borderId="26" xfId="1" applyNumberFormat="1" applyFont="1" applyFill="1" applyBorder="1" applyAlignment="1">
      <alignment horizontal="right" vertical="center"/>
    </xf>
    <xf numFmtId="172" fontId="15" fillId="19" borderId="26" xfId="1" applyNumberFormat="1" applyFont="1" applyFill="1" applyBorder="1" applyAlignment="1">
      <alignment horizontal="right" vertical="center"/>
    </xf>
    <xf numFmtId="172" fontId="6" fillId="0" borderId="26" xfId="1" applyNumberFormat="1" applyFont="1" applyFill="1" applyBorder="1" applyAlignment="1">
      <alignment horizontal="right" vertical="center"/>
    </xf>
    <xf numFmtId="172" fontId="24" fillId="12" borderId="26" xfId="1" applyNumberFormat="1" applyFont="1" applyFill="1" applyBorder="1" applyAlignment="1">
      <alignment horizontal="right" vertical="center"/>
    </xf>
    <xf numFmtId="172" fontId="31" fillId="13" borderId="26" xfId="1" applyNumberFormat="1" applyFont="1" applyFill="1" applyBorder="1" applyAlignment="1">
      <alignment horizontal="right" vertical="center"/>
    </xf>
    <xf numFmtId="172" fontId="25" fillId="6" borderId="26" xfId="1" applyNumberFormat="1" applyFont="1" applyFill="1" applyBorder="1" applyAlignment="1">
      <alignment horizontal="right" vertical="center"/>
    </xf>
    <xf numFmtId="172" fontId="29" fillId="6" borderId="30" xfId="1" applyNumberFormat="1" applyFont="1" applyFill="1" applyBorder="1" applyAlignment="1">
      <alignment horizontal="right" vertical="center"/>
    </xf>
    <xf numFmtId="172" fontId="5" fillId="18" borderId="7" xfId="1" applyNumberFormat="1" applyFont="1" applyFill="1" applyBorder="1" applyAlignment="1">
      <alignment horizontal="right" vertical="center"/>
    </xf>
    <xf numFmtId="0" fontId="9" fillId="0" borderId="31" xfId="1" applyFont="1" applyFill="1" applyBorder="1" applyAlignment="1">
      <alignment horizontal="center" vertical="center"/>
    </xf>
    <xf numFmtId="172" fontId="31" fillId="6" borderId="32" xfId="1" applyNumberFormat="1" applyFont="1" applyFill="1" applyBorder="1" applyAlignment="1">
      <alignment horizontal="right" vertical="center"/>
    </xf>
    <xf numFmtId="172" fontId="24" fillId="7" borderId="32" xfId="1" applyNumberFormat="1" applyFont="1" applyFill="1" applyBorder="1" applyAlignment="1">
      <alignment horizontal="right" vertical="center"/>
    </xf>
    <xf numFmtId="172" fontId="5" fillId="0" borderId="32" xfId="1" applyNumberFormat="1" applyFont="1" applyFill="1" applyBorder="1" applyAlignment="1">
      <alignment horizontal="right" vertical="center"/>
    </xf>
    <xf numFmtId="172" fontId="16" fillId="0" borderId="32" xfId="1" applyNumberFormat="1" applyFont="1" applyFill="1" applyBorder="1" applyAlignment="1">
      <alignment horizontal="right" vertical="center"/>
    </xf>
    <xf numFmtId="172" fontId="17" fillId="8" borderId="32" xfId="1" applyNumberFormat="1" applyFont="1" applyFill="1" applyBorder="1" applyAlignment="1">
      <alignment horizontal="right" vertical="center"/>
    </xf>
    <xf numFmtId="172" fontId="17" fillId="0" borderId="32" xfId="1" applyNumberFormat="1" applyFont="1" applyFill="1" applyBorder="1" applyAlignment="1">
      <alignment horizontal="right" vertical="center"/>
    </xf>
    <xf numFmtId="172" fontId="5" fillId="20" borderId="32" xfId="1" applyNumberFormat="1" applyFont="1" applyFill="1" applyBorder="1" applyAlignment="1">
      <alignment horizontal="right" vertical="center"/>
    </xf>
    <xf numFmtId="172" fontId="8" fillId="7" borderId="32" xfId="1" applyNumberFormat="1" applyFont="1" applyFill="1" applyBorder="1" applyAlignment="1">
      <alignment horizontal="right" vertical="center"/>
    </xf>
    <xf numFmtId="172" fontId="15" fillId="7" borderId="32" xfId="1" applyNumberFormat="1" applyFont="1" applyFill="1" applyBorder="1" applyAlignment="1">
      <alignment horizontal="right" vertical="center"/>
    </xf>
    <xf numFmtId="172" fontId="5" fillId="8" borderId="32" xfId="1" applyNumberFormat="1" applyFont="1" applyFill="1" applyBorder="1" applyAlignment="1">
      <alignment horizontal="right" vertical="center"/>
    </xf>
    <xf numFmtId="172" fontId="15" fillId="19" borderId="32" xfId="1" applyNumberFormat="1" applyFont="1" applyFill="1" applyBorder="1" applyAlignment="1">
      <alignment horizontal="right" vertical="center"/>
    </xf>
    <xf numFmtId="172" fontId="6" fillId="0" borderId="32" xfId="1" applyNumberFormat="1" applyFont="1" applyFill="1" applyBorder="1" applyAlignment="1">
      <alignment horizontal="right" vertical="center"/>
    </xf>
    <xf numFmtId="172" fontId="15" fillId="0" borderId="32" xfId="1" applyNumberFormat="1" applyFont="1" applyFill="1" applyBorder="1" applyAlignment="1">
      <alignment horizontal="right" vertical="center"/>
    </xf>
    <xf numFmtId="172" fontId="12" fillId="10" borderId="32" xfId="1" applyNumberFormat="1" applyFont="1" applyFill="1" applyBorder="1" applyAlignment="1">
      <alignment horizontal="right" vertical="center"/>
    </xf>
    <xf numFmtId="172" fontId="24" fillId="11" borderId="32" xfId="1" applyNumberFormat="1" applyFont="1" applyFill="1" applyBorder="1" applyAlignment="1">
      <alignment horizontal="right" vertical="center"/>
    </xf>
    <xf numFmtId="172" fontId="5" fillId="19" borderId="32" xfId="1" applyNumberFormat="1" applyFont="1" applyFill="1" applyBorder="1" applyAlignment="1">
      <alignment horizontal="right" vertical="center"/>
    </xf>
    <xf numFmtId="172" fontId="12" fillId="0" borderId="32" xfId="1" applyNumberFormat="1" applyFont="1" applyFill="1" applyBorder="1" applyAlignment="1">
      <alignment horizontal="right" vertical="center"/>
    </xf>
    <xf numFmtId="172" fontId="13" fillId="10" borderId="32" xfId="1" applyNumberFormat="1" applyFont="1" applyFill="1" applyBorder="1" applyAlignment="1">
      <alignment horizontal="right" vertical="center"/>
    </xf>
    <xf numFmtId="172" fontId="19" fillId="0" borderId="32" xfId="1" applyNumberFormat="1" applyFont="1" applyFill="1" applyBorder="1" applyAlignment="1">
      <alignment horizontal="right" vertical="center"/>
    </xf>
    <xf numFmtId="172" fontId="85" fillId="0" borderId="32" xfId="1" applyNumberFormat="1" applyFont="1" applyFill="1" applyBorder="1" applyAlignment="1">
      <alignment horizontal="right" vertical="center"/>
    </xf>
    <xf numFmtId="172" fontId="24" fillId="12" borderId="32" xfId="1" applyNumberFormat="1" applyFont="1" applyFill="1" applyBorder="1" applyAlignment="1">
      <alignment horizontal="right" vertical="center"/>
    </xf>
    <xf numFmtId="172" fontId="7" fillId="0" borderId="32" xfId="1" applyNumberFormat="1" applyFont="1" applyFill="1" applyBorder="1" applyAlignment="1">
      <alignment horizontal="right" vertical="center"/>
    </xf>
    <xf numFmtId="172" fontId="31" fillId="13" borderId="32" xfId="1" applyNumberFormat="1" applyFont="1" applyFill="1" applyBorder="1" applyAlignment="1">
      <alignment horizontal="right" vertical="center"/>
    </xf>
    <xf numFmtId="172" fontId="25" fillId="6" borderId="32" xfId="1" applyNumberFormat="1" applyFont="1" applyFill="1" applyBorder="1" applyAlignment="1">
      <alignment horizontal="right" vertical="center"/>
    </xf>
    <xf numFmtId="172" fontId="29" fillId="6" borderId="33" xfId="1" applyNumberFormat="1" applyFont="1" applyFill="1" applyBorder="1" applyAlignment="1">
      <alignment horizontal="right" vertical="center"/>
    </xf>
    <xf numFmtId="172" fontId="6" fillId="19" borderId="32" xfId="1" applyNumberFormat="1" applyFont="1" applyFill="1" applyBorder="1" applyAlignment="1">
      <alignment horizontal="right" vertical="center"/>
    </xf>
    <xf numFmtId="172" fontId="85" fillId="19" borderId="32" xfId="1" applyNumberFormat="1" applyFont="1" applyFill="1" applyBorder="1" applyAlignment="1">
      <alignment horizontal="right" vertical="center"/>
    </xf>
    <xf numFmtId="172" fontId="12" fillId="21" borderId="26" xfId="1" applyNumberFormat="1" applyFont="1" applyFill="1" applyBorder="1" applyAlignment="1">
      <alignment horizontal="right" vertical="center"/>
    </xf>
    <xf numFmtId="172" fontId="5" fillId="21" borderId="26" xfId="1" applyNumberFormat="1" applyFont="1" applyFill="1" applyBorder="1" applyAlignment="1">
      <alignment horizontal="right" vertical="center"/>
    </xf>
    <xf numFmtId="172" fontId="17" fillId="21" borderId="26" xfId="1" applyNumberFormat="1" applyFont="1" applyFill="1" applyBorder="1" applyAlignment="1">
      <alignment horizontal="right" vertical="center"/>
    </xf>
    <xf numFmtId="172" fontId="19" fillId="21" borderId="26" xfId="1" applyNumberFormat="1" applyFont="1" applyFill="1" applyBorder="1" applyAlignment="1">
      <alignment horizontal="right" vertical="center"/>
    </xf>
    <xf numFmtId="172" fontId="85" fillId="21" borderId="26" xfId="1" applyNumberFormat="1" applyFont="1" applyFill="1" applyBorder="1" applyAlignment="1">
      <alignment horizontal="right" vertical="center"/>
    </xf>
    <xf numFmtId="172" fontId="12" fillId="10" borderId="26" xfId="1" applyNumberFormat="1" applyFont="1" applyFill="1" applyBorder="1" applyAlignment="1">
      <alignment horizontal="right" vertical="center"/>
    </xf>
    <xf numFmtId="172" fontId="24" fillId="22" borderId="26" xfId="1" applyNumberFormat="1" applyFont="1" applyFill="1" applyBorder="1" applyAlignment="1">
      <alignment horizontal="right" vertical="center"/>
    </xf>
    <xf numFmtId="172" fontId="24" fillId="11" borderId="26" xfId="1" applyNumberFormat="1" applyFont="1" applyFill="1" applyBorder="1" applyAlignment="1">
      <alignment horizontal="right" vertical="center"/>
    </xf>
    <xf numFmtId="172" fontId="19" fillId="0" borderId="0" xfId="1" applyNumberFormat="1" applyFont="1" applyFill="1" applyBorder="1" applyAlignment="1">
      <alignment vertical="center"/>
    </xf>
    <xf numFmtId="0" fontId="9" fillId="0" borderId="7" xfId="1" applyFont="1" applyFill="1" applyBorder="1" applyAlignment="1">
      <alignment horizontal="center" vertical="center" wrapText="1"/>
    </xf>
    <xf numFmtId="0" fontId="9" fillId="0" borderId="8" xfId="1" applyFont="1" applyFill="1" applyBorder="1" applyAlignment="1">
      <alignment horizontal="center" vertical="center"/>
    </xf>
    <xf numFmtId="172" fontId="31" fillId="0" borderId="7" xfId="1" applyNumberFormat="1" applyFont="1" applyFill="1" applyBorder="1" applyAlignment="1">
      <alignment horizontal="right" vertical="center"/>
    </xf>
    <xf numFmtId="172" fontId="31" fillId="0" borderId="1" xfId="1" applyNumberFormat="1" applyFont="1" applyFill="1" applyBorder="1" applyAlignment="1">
      <alignment horizontal="right" vertical="center"/>
    </xf>
    <xf numFmtId="172" fontId="24" fillId="0" borderId="7" xfId="1" applyNumberFormat="1" applyFont="1" applyFill="1" applyBorder="1" applyAlignment="1">
      <alignment horizontal="right" vertical="center"/>
    </xf>
    <xf numFmtId="172" fontId="24" fillId="0" borderId="1" xfId="1" applyNumberFormat="1" applyFont="1" applyFill="1" applyBorder="1" applyAlignment="1">
      <alignment horizontal="right" vertical="center"/>
    </xf>
    <xf numFmtId="172" fontId="16" fillId="0" borderId="7" xfId="1" applyNumberFormat="1" applyFont="1" applyFill="1" applyBorder="1" applyAlignment="1">
      <alignment horizontal="right" vertical="center"/>
    </xf>
    <xf numFmtId="172" fontId="17" fillId="0" borderId="7" xfId="1" applyNumberFormat="1" applyFont="1" applyFill="1" applyBorder="1" applyAlignment="1">
      <alignment horizontal="right" vertical="center"/>
    </xf>
    <xf numFmtId="172" fontId="8" fillId="0" borderId="7" xfId="1" applyNumberFormat="1" applyFont="1" applyFill="1" applyBorder="1" applyAlignment="1">
      <alignment horizontal="right" vertical="center"/>
    </xf>
    <xf numFmtId="172" fontId="8" fillId="0" borderId="1" xfId="1" applyNumberFormat="1" applyFont="1" applyFill="1" applyBorder="1" applyAlignment="1">
      <alignment horizontal="right" vertical="center"/>
    </xf>
    <xf numFmtId="172" fontId="15" fillId="0" borderId="7" xfId="1" applyNumberFormat="1" applyFont="1" applyFill="1" applyBorder="1" applyAlignment="1">
      <alignment horizontal="right" vertical="center"/>
    </xf>
    <xf numFmtId="172" fontId="6" fillId="0" borderId="7" xfId="1" applyNumberFormat="1" applyFont="1" applyFill="1" applyBorder="1" applyAlignment="1">
      <alignment horizontal="right" vertical="center"/>
    </xf>
    <xf numFmtId="172" fontId="12" fillId="0" borderId="7" xfId="1" applyNumberFormat="1" applyFont="1" applyFill="1" applyBorder="1" applyAlignment="1">
      <alignment horizontal="right" vertical="center"/>
    </xf>
    <xf numFmtId="172" fontId="13" fillId="0" borderId="7" xfId="1" applyNumberFormat="1" applyFont="1" applyFill="1" applyBorder="1" applyAlignment="1">
      <alignment horizontal="right" vertical="center"/>
    </xf>
    <xf numFmtId="172" fontId="13" fillId="0" borderId="1" xfId="1" applyNumberFormat="1" applyFont="1" applyFill="1" applyBorder="1" applyAlignment="1">
      <alignment horizontal="right" vertical="center"/>
    </xf>
    <xf numFmtId="172" fontId="19" fillId="0" borderId="7" xfId="1" applyNumberFormat="1" applyFont="1" applyFill="1" applyBorder="1" applyAlignment="1">
      <alignment horizontal="right" vertical="center"/>
    </xf>
    <xf numFmtId="172" fontId="85" fillId="0" borderId="7" xfId="1" applyNumberFormat="1" applyFont="1" applyFill="1" applyBorder="1" applyAlignment="1">
      <alignment horizontal="right" vertical="center"/>
    </xf>
    <xf numFmtId="172" fontId="7" fillId="0" borderId="7" xfId="1" applyNumberFormat="1" applyFont="1" applyFill="1" applyBorder="1" applyAlignment="1">
      <alignment horizontal="right" vertical="center"/>
    </xf>
    <xf numFmtId="172" fontId="25" fillId="0" borderId="7" xfId="1" applyNumberFormat="1" applyFont="1" applyFill="1" applyBorder="1" applyAlignment="1">
      <alignment horizontal="right" vertical="center"/>
    </xf>
    <xf numFmtId="172" fontId="25" fillId="0" borderId="1" xfId="1" applyNumberFormat="1" applyFont="1" applyFill="1" applyBorder="1" applyAlignment="1">
      <alignment horizontal="right" vertical="center"/>
    </xf>
    <xf numFmtId="172" fontId="29" fillId="0" borderId="34" xfId="1" applyNumberFormat="1" applyFont="1" applyFill="1" applyBorder="1" applyAlignment="1">
      <alignment horizontal="right" vertical="center"/>
    </xf>
    <xf numFmtId="172" fontId="29" fillId="0" borderId="16" xfId="1" applyNumberFormat="1" applyFont="1" applyFill="1" applyBorder="1" applyAlignment="1">
      <alignment horizontal="right" vertical="center"/>
    </xf>
    <xf numFmtId="172" fontId="5" fillId="19" borderId="1" xfId="1" applyNumberFormat="1" applyFont="1" applyFill="1" applyBorder="1" applyAlignment="1">
      <alignment horizontal="right" vertical="center"/>
    </xf>
    <xf numFmtId="172" fontId="19" fillId="19" borderId="1" xfId="1" applyNumberFormat="1" applyFont="1" applyFill="1" applyBorder="1" applyAlignment="1">
      <alignment horizontal="right" vertical="center"/>
    </xf>
    <xf numFmtId="172" fontId="7" fillId="19" borderId="15" xfId="1" applyNumberFormat="1" applyFont="1" applyFill="1" applyBorder="1" applyAlignment="1">
      <alignment horizontal="right" vertical="center"/>
    </xf>
    <xf numFmtId="172" fontId="7" fillId="19" borderId="1" xfId="1" applyNumberFormat="1" applyFont="1" applyFill="1" applyBorder="1" applyAlignment="1">
      <alignment horizontal="right" vertical="center"/>
    </xf>
    <xf numFmtId="172" fontId="5" fillId="19" borderId="15" xfId="1" applyNumberFormat="1" applyFont="1" applyFill="1" applyBorder="1" applyAlignment="1">
      <alignment horizontal="right" vertical="center"/>
    </xf>
    <xf numFmtId="174" fontId="63" fillId="21" borderId="1" xfId="0" applyNumberFormat="1" applyFont="1" applyFill="1" applyBorder="1" applyAlignment="1">
      <alignment horizontal="right" vertical="center"/>
    </xf>
    <xf numFmtId="174" fontId="59" fillId="21" borderId="1" xfId="0" applyNumberFormat="1" applyFont="1" applyFill="1" applyBorder="1" applyAlignment="1">
      <alignment horizontal="right" vertical="center"/>
    </xf>
    <xf numFmtId="0" fontId="9" fillId="15" borderId="1" xfId="1" applyFont="1" applyFill="1" applyBorder="1" applyAlignment="1">
      <alignment horizontal="center" vertical="center" wrapText="1"/>
    </xf>
    <xf numFmtId="0" fontId="9" fillId="16" borderId="1" xfId="1" applyFont="1" applyFill="1" applyBorder="1" applyAlignment="1">
      <alignment horizontal="center" vertical="center" wrapText="1"/>
    </xf>
    <xf numFmtId="0" fontId="6" fillId="0" borderId="0" xfId="1" applyFont="1" applyFill="1" applyBorder="1" applyAlignment="1">
      <alignment horizontal="center" vertical="center"/>
    </xf>
    <xf numFmtId="0" fontId="7" fillId="0" borderId="0" xfId="1" applyFont="1" applyFill="1" applyBorder="1" applyAlignment="1">
      <alignment horizontal="right" vertical="center"/>
    </xf>
    <xf numFmtId="0" fontId="9" fillId="0" borderId="1" xfId="1" applyFont="1" applyFill="1" applyBorder="1" applyAlignment="1">
      <alignment horizontal="center" vertical="center" wrapText="1"/>
    </xf>
    <xf numFmtId="0" fontId="9" fillId="28" borderId="36" xfId="1" applyFont="1" applyFill="1" applyBorder="1" applyAlignment="1">
      <alignment horizontal="center" vertical="center"/>
    </xf>
    <xf numFmtId="0" fontId="9" fillId="28" borderId="37" xfId="1" applyFont="1" applyFill="1" applyBorder="1" applyAlignment="1">
      <alignment horizontal="center" vertical="center"/>
    </xf>
    <xf numFmtId="0" fontId="9" fillId="28" borderId="38" xfId="1" applyFont="1" applyFill="1" applyBorder="1" applyAlignment="1">
      <alignment horizontal="center" vertical="center"/>
    </xf>
    <xf numFmtId="0" fontId="9" fillId="28" borderId="15" xfId="1" applyFont="1" applyFill="1" applyBorder="1" applyAlignment="1">
      <alignment horizontal="center" vertical="center"/>
    </xf>
    <xf numFmtId="0" fontId="9" fillId="28" borderId="1" xfId="1" applyFont="1" applyFill="1" applyBorder="1" applyAlignment="1">
      <alignment horizontal="center" vertical="center"/>
    </xf>
    <xf numFmtId="0" fontId="9" fillId="28" borderId="14" xfId="1" applyFont="1" applyFill="1" applyBorder="1" applyAlignment="1">
      <alignment horizontal="center" vertical="center"/>
    </xf>
    <xf numFmtId="0" fontId="9" fillId="0" borderId="5" xfId="1" applyFont="1" applyFill="1" applyBorder="1" applyAlignment="1">
      <alignment horizontal="center" vertical="center"/>
    </xf>
    <xf numFmtId="0" fontId="9" fillId="15" borderId="18" xfId="1" applyFont="1" applyFill="1" applyBorder="1" applyAlignment="1">
      <alignment horizontal="center" vertical="center" wrapText="1"/>
    </xf>
    <xf numFmtId="0" fontId="9" fillId="15" borderId="35" xfId="1" applyFont="1" applyFill="1" applyBorder="1" applyAlignment="1">
      <alignment horizontal="center" vertical="center" wrapText="1"/>
    </xf>
    <xf numFmtId="0" fontId="9" fillId="25" borderId="36" xfId="1" applyFont="1" applyFill="1" applyBorder="1" applyAlignment="1">
      <alignment horizontal="center" vertical="center"/>
    </xf>
    <xf numFmtId="0" fontId="9" fillId="25" borderId="37" xfId="1" applyFont="1" applyFill="1" applyBorder="1" applyAlignment="1">
      <alignment horizontal="center" vertical="center"/>
    </xf>
    <xf numFmtId="0" fontId="9" fillId="25" borderId="38" xfId="1" applyFont="1" applyFill="1" applyBorder="1" applyAlignment="1">
      <alignment horizontal="center" vertical="center"/>
    </xf>
    <xf numFmtId="0" fontId="9" fillId="25" borderId="15" xfId="1" applyFont="1" applyFill="1" applyBorder="1" applyAlignment="1">
      <alignment horizontal="center" vertical="center"/>
    </xf>
    <xf numFmtId="0" fontId="9" fillId="25" borderId="3" xfId="1" applyFont="1" applyFill="1" applyBorder="1" applyAlignment="1">
      <alignment horizontal="center" vertical="center"/>
    </xf>
    <xf numFmtId="0" fontId="9" fillId="25" borderId="1" xfId="1" applyFont="1" applyFill="1" applyBorder="1" applyAlignment="1">
      <alignment horizontal="center" vertical="center"/>
    </xf>
    <xf numFmtId="0" fontId="9" fillId="25" borderId="14" xfId="1" applyFont="1" applyFill="1" applyBorder="1" applyAlignment="1">
      <alignment horizontal="center" vertical="center"/>
    </xf>
    <xf numFmtId="0" fontId="9" fillId="26" borderId="36" xfId="1" applyFont="1" applyFill="1" applyBorder="1" applyAlignment="1">
      <alignment horizontal="center" vertical="center"/>
    </xf>
    <xf numFmtId="0" fontId="9" fillId="26" borderId="37" xfId="1" applyFont="1" applyFill="1" applyBorder="1" applyAlignment="1">
      <alignment horizontal="center" vertical="center"/>
    </xf>
    <xf numFmtId="0" fontId="9" fillId="26" borderId="38" xfId="1" applyFont="1" applyFill="1" applyBorder="1" applyAlignment="1">
      <alignment horizontal="center" vertical="center"/>
    </xf>
    <xf numFmtId="0" fontId="9" fillId="26" borderId="15" xfId="1" applyFont="1" applyFill="1" applyBorder="1" applyAlignment="1">
      <alignment horizontal="center" vertical="center"/>
    </xf>
    <xf numFmtId="0" fontId="9" fillId="26" borderId="1" xfId="1" applyFont="1" applyFill="1" applyBorder="1" applyAlignment="1">
      <alignment horizontal="center" vertical="center"/>
    </xf>
    <xf numFmtId="0" fontId="9" fillId="26" borderId="14" xfId="1" applyFont="1" applyFill="1" applyBorder="1" applyAlignment="1">
      <alignment horizontal="center" vertical="center"/>
    </xf>
    <xf numFmtId="0" fontId="9" fillId="5" borderId="36" xfId="1" applyFont="1" applyFill="1" applyBorder="1" applyAlignment="1">
      <alignment horizontal="center" vertical="center"/>
    </xf>
    <xf numFmtId="0" fontId="9" fillId="5" borderId="37" xfId="1" applyFont="1" applyFill="1" applyBorder="1" applyAlignment="1">
      <alignment horizontal="center" vertical="center"/>
    </xf>
    <xf numFmtId="0" fontId="9" fillId="5" borderId="38" xfId="1" applyFont="1" applyFill="1" applyBorder="1" applyAlignment="1">
      <alignment horizontal="center" vertical="center"/>
    </xf>
    <xf numFmtId="0" fontId="9" fillId="5" borderId="15" xfId="1" applyFont="1" applyFill="1" applyBorder="1" applyAlignment="1">
      <alignment horizontal="center" vertical="center"/>
    </xf>
    <xf numFmtId="0" fontId="9" fillId="5" borderId="1" xfId="1" applyFont="1" applyFill="1" applyBorder="1" applyAlignment="1">
      <alignment horizontal="center" vertical="center"/>
    </xf>
    <xf numFmtId="0" fontId="9" fillId="5" borderId="14" xfId="1" applyFont="1" applyFill="1" applyBorder="1" applyAlignment="1">
      <alignment horizontal="center" vertical="center"/>
    </xf>
    <xf numFmtId="0" fontId="11" fillId="0" borderId="1" xfId="1" applyFont="1" applyFill="1" applyBorder="1" applyAlignment="1">
      <alignment horizontal="center" vertical="center" wrapText="1"/>
    </xf>
    <xf numFmtId="0" fontId="11" fillId="0" borderId="14" xfId="1" applyFont="1" applyFill="1" applyBorder="1" applyAlignment="1">
      <alignment horizontal="center" vertical="center" wrapText="1"/>
    </xf>
    <xf numFmtId="0" fontId="9" fillId="27" borderId="1" xfId="1" applyFont="1" applyFill="1" applyBorder="1" applyAlignment="1">
      <alignment horizontal="center" vertical="center" wrapText="1"/>
    </xf>
    <xf numFmtId="0" fontId="9" fillId="19" borderId="1" xfId="1" applyFont="1" applyFill="1" applyBorder="1" applyAlignment="1">
      <alignment horizontal="center" vertical="center" wrapText="1"/>
    </xf>
    <xf numFmtId="0" fontId="9" fillId="27" borderId="18" xfId="1" applyFont="1" applyFill="1" applyBorder="1" applyAlignment="1">
      <alignment horizontal="center" vertical="center" wrapText="1"/>
    </xf>
    <xf numFmtId="0" fontId="9" fillId="27" borderId="35" xfId="1" applyFont="1" applyFill="1" applyBorder="1" applyAlignment="1">
      <alignment horizontal="center" vertical="center" wrapText="1"/>
    </xf>
    <xf numFmtId="0" fontId="9" fillId="23" borderId="36" xfId="1" applyFont="1" applyFill="1" applyBorder="1" applyAlignment="1">
      <alignment horizontal="center" vertical="center"/>
    </xf>
    <xf numFmtId="0" fontId="9" fillId="23" borderId="37" xfId="1" applyFont="1" applyFill="1" applyBorder="1" applyAlignment="1">
      <alignment horizontal="center" vertical="center"/>
    </xf>
    <xf numFmtId="0" fontId="9" fillId="23" borderId="38" xfId="1" applyFont="1" applyFill="1" applyBorder="1" applyAlignment="1">
      <alignment horizontal="center" vertical="center"/>
    </xf>
    <xf numFmtId="0" fontId="9" fillId="23" borderId="15" xfId="1" applyFont="1" applyFill="1" applyBorder="1" applyAlignment="1">
      <alignment horizontal="center" vertical="center"/>
    </xf>
    <xf numFmtId="0" fontId="9" fillId="23" borderId="1" xfId="1" applyFont="1" applyFill="1" applyBorder="1" applyAlignment="1">
      <alignment horizontal="center" vertical="center"/>
    </xf>
    <xf numFmtId="0" fontId="9" fillId="23" borderId="14" xfId="1" applyFont="1" applyFill="1" applyBorder="1" applyAlignment="1">
      <alignment horizontal="center" vertical="center"/>
    </xf>
    <xf numFmtId="0" fontId="9" fillId="24" borderId="36" xfId="1" applyFont="1" applyFill="1" applyBorder="1" applyAlignment="1">
      <alignment horizontal="center" vertical="center"/>
    </xf>
    <xf numFmtId="0" fontId="9" fillId="24" borderId="37" xfId="1" applyFont="1" applyFill="1" applyBorder="1" applyAlignment="1">
      <alignment horizontal="center" vertical="center"/>
    </xf>
    <xf numFmtId="0" fontId="9" fillId="24" borderId="38" xfId="1" applyFont="1" applyFill="1" applyBorder="1" applyAlignment="1">
      <alignment horizontal="center" vertical="center"/>
    </xf>
    <xf numFmtId="0" fontId="9" fillId="24" borderId="15" xfId="1" applyFont="1" applyFill="1" applyBorder="1" applyAlignment="1">
      <alignment horizontal="center" vertical="center"/>
    </xf>
    <xf numFmtId="0" fontId="9" fillId="24" borderId="1" xfId="1" applyFont="1" applyFill="1" applyBorder="1" applyAlignment="1">
      <alignment horizontal="center" vertical="center"/>
    </xf>
    <xf numFmtId="0" fontId="9" fillId="24" borderId="14" xfId="1" applyFont="1" applyFill="1" applyBorder="1" applyAlignment="1">
      <alignment horizontal="center" vertical="center"/>
    </xf>
    <xf numFmtId="0" fontId="9" fillId="4" borderId="1" xfId="1" applyFont="1" applyFill="1" applyBorder="1" applyAlignment="1">
      <alignment horizontal="center" vertical="center" wrapText="1"/>
    </xf>
    <xf numFmtId="0" fontId="9" fillId="9" borderId="39" xfId="1" applyFont="1" applyFill="1" applyBorder="1" applyAlignment="1">
      <alignment horizontal="center" vertical="center" wrapText="1"/>
    </xf>
    <xf numFmtId="0" fontId="9" fillId="9" borderId="32" xfId="1" applyFont="1" applyFill="1" applyBorder="1" applyAlignment="1">
      <alignment horizontal="center" vertical="center" wrapText="1"/>
    </xf>
    <xf numFmtId="0" fontId="9" fillId="19" borderId="18" xfId="1" applyFont="1" applyFill="1" applyBorder="1" applyAlignment="1">
      <alignment horizontal="center" vertical="center" wrapText="1"/>
    </xf>
    <xf numFmtId="0" fontId="9" fillId="19" borderId="35" xfId="1" applyFont="1" applyFill="1" applyBorder="1" applyAlignment="1">
      <alignment horizontal="center" vertical="center" wrapText="1"/>
    </xf>
    <xf numFmtId="0" fontId="9" fillId="9" borderId="29" xfId="1" applyFont="1" applyFill="1" applyBorder="1" applyAlignment="1">
      <alignment horizontal="center" vertical="center" wrapText="1"/>
    </xf>
    <xf numFmtId="0" fontId="9" fillId="9" borderId="40" xfId="1" applyFont="1" applyFill="1" applyBorder="1" applyAlignment="1">
      <alignment horizontal="center" vertical="center" wrapText="1"/>
    </xf>
    <xf numFmtId="0" fontId="11" fillId="4" borderId="1" xfId="1" applyFont="1" applyFill="1" applyBorder="1" applyAlignment="1">
      <alignment horizontal="center" vertical="center" wrapText="1"/>
    </xf>
    <xf numFmtId="0" fontId="9" fillId="16" borderId="18" xfId="1" applyFont="1" applyFill="1" applyBorder="1" applyAlignment="1">
      <alignment horizontal="center" vertical="center" wrapText="1"/>
    </xf>
    <xf numFmtId="0" fontId="9" fillId="16" borderId="35" xfId="1" applyFont="1" applyFill="1" applyBorder="1" applyAlignment="1">
      <alignment horizontal="center" vertical="center" wrapText="1"/>
    </xf>
    <xf numFmtId="0" fontId="9" fillId="9" borderId="1" xfId="1" applyFont="1" applyFill="1" applyBorder="1" applyAlignment="1">
      <alignment horizontal="center" vertical="center" wrapText="1"/>
    </xf>
    <xf numFmtId="0" fontId="9" fillId="9" borderId="18" xfId="1" applyFont="1" applyFill="1" applyBorder="1" applyAlignment="1">
      <alignment horizontal="center" vertical="center" wrapText="1"/>
    </xf>
    <xf numFmtId="0" fontId="9" fillId="9" borderId="35" xfId="1" applyFont="1" applyFill="1" applyBorder="1" applyAlignment="1">
      <alignment horizontal="center" vertical="center" wrapText="1"/>
    </xf>
    <xf numFmtId="0" fontId="40" fillId="0" borderId="1" xfId="0" applyFont="1" applyFill="1" applyBorder="1" applyAlignment="1">
      <alignment horizontal="center" vertical="center" wrapText="1"/>
    </xf>
    <xf numFmtId="0" fontId="10" fillId="0" borderId="0" xfId="1" applyFont="1" applyFill="1" applyBorder="1" applyAlignment="1">
      <alignment horizontal="justify" vertical="center" wrapText="1"/>
    </xf>
    <xf numFmtId="0" fontId="22"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3" fillId="0" borderId="3" xfId="0" applyFont="1" applyBorder="1" applyAlignment="1">
      <alignment horizontal="center" vertical="center"/>
    </xf>
    <xf numFmtId="0" fontId="103" fillId="0" borderId="10" xfId="0" applyFont="1" applyBorder="1" applyAlignment="1">
      <alignment horizontal="center" vertical="center"/>
    </xf>
    <xf numFmtId="0" fontId="9" fillId="0" borderId="11"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03" fillId="0" borderId="1" xfId="0" applyFont="1" applyBorder="1" applyAlignment="1">
      <alignment horizontal="center" vertical="center"/>
    </xf>
    <xf numFmtId="0" fontId="71" fillId="0" borderId="0" xfId="0" applyFont="1" applyAlignment="1">
      <alignment horizontal="center" vertical="center"/>
    </xf>
    <xf numFmtId="0" fontId="8" fillId="0" borderId="0"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10" xfId="0" applyFont="1" applyFill="1" applyBorder="1" applyAlignment="1">
      <alignment horizontal="center" vertical="center"/>
    </xf>
    <xf numFmtId="0" fontId="95" fillId="0" borderId="0" xfId="0" applyFont="1" applyAlignment="1">
      <alignment horizontal="center" vertical="center"/>
    </xf>
    <xf numFmtId="0" fontId="95" fillId="0" borderId="12" xfId="0" applyFont="1" applyBorder="1" applyAlignment="1">
      <alignment horizontal="center" vertical="center"/>
    </xf>
    <xf numFmtId="0" fontId="95" fillId="0" borderId="4" xfId="0" applyFont="1" applyBorder="1" applyAlignment="1">
      <alignment horizontal="center" vertical="center"/>
    </xf>
    <xf numFmtId="0" fontId="95" fillId="0" borderId="13" xfId="0" applyFont="1" applyBorder="1" applyAlignment="1">
      <alignment horizontal="center" vertical="center"/>
    </xf>
    <xf numFmtId="0" fontId="29" fillId="0" borderId="5" xfId="1" applyFont="1" applyFill="1" applyBorder="1" applyAlignment="1">
      <alignment horizontal="center" vertical="center" wrapText="1"/>
    </xf>
    <xf numFmtId="0" fontId="29" fillId="0" borderId="11" xfId="1" applyFont="1" applyFill="1" applyBorder="1" applyAlignment="1">
      <alignment horizontal="center" vertical="center" wrapText="1"/>
    </xf>
    <xf numFmtId="0" fontId="29" fillId="0" borderId="7" xfId="1" applyFont="1" applyFill="1" applyBorder="1" applyAlignment="1">
      <alignment horizontal="center" vertical="center" wrapText="1"/>
    </xf>
    <xf numFmtId="0" fontId="95" fillId="0" borderId="5" xfId="0" applyFont="1" applyBorder="1" applyAlignment="1">
      <alignment horizontal="center" vertical="center"/>
    </xf>
    <xf numFmtId="0" fontId="95" fillId="0" borderId="11" xfId="0" applyFont="1" applyBorder="1" applyAlignment="1">
      <alignment horizontal="center" vertical="center"/>
    </xf>
    <xf numFmtId="0" fontId="95" fillId="0" borderId="7" xfId="0" applyFont="1" applyBorder="1" applyAlignment="1">
      <alignment horizontal="center" vertical="center"/>
    </xf>
    <xf numFmtId="0" fontId="95" fillId="0" borderId="1" xfId="0" applyFont="1" applyBorder="1" applyAlignment="1">
      <alignment horizontal="center" vertical="center"/>
    </xf>
    <xf numFmtId="0" fontId="24" fillId="0" borderId="1" xfId="0" applyFont="1" applyFill="1" applyBorder="1" applyAlignment="1">
      <alignment horizontal="center" vertical="center" wrapText="1"/>
    </xf>
    <xf numFmtId="0" fontId="71" fillId="0" borderId="3" xfId="0" applyFont="1" applyBorder="1" applyAlignment="1">
      <alignment horizontal="center" vertical="center" wrapText="1"/>
    </xf>
    <xf numFmtId="0" fontId="71" fillId="0" borderId="10" xfId="0" applyFont="1" applyBorder="1" applyAlignment="1">
      <alignment horizontal="center" vertical="center" wrapText="1"/>
    </xf>
    <xf numFmtId="0" fontId="24" fillId="0" borderId="3"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7" xfId="0" applyFont="1" applyFill="1" applyBorder="1" applyAlignment="1">
      <alignment horizontal="center" vertical="center" wrapText="1"/>
    </xf>
  </cellXfs>
  <cellStyles count="6">
    <cellStyle name="Normal" xfId="0" builtinId="0"/>
    <cellStyle name="Normal 2" xfId="1"/>
    <cellStyle name="Normal 2 2" xfId="2"/>
    <cellStyle name="Normal 3" xfId="3"/>
    <cellStyle name="Normal_Bug stat toate" xfId="4"/>
    <cellStyle name="Percent" xfId="5"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view3D>
      <c:rotX val="30"/>
      <c:rotY val="150"/>
      <c:perspective val="0"/>
    </c:view3D>
    <c:plotArea>
      <c:layout>
        <c:manualLayout>
          <c:layoutTarget val="inner"/>
          <c:xMode val="edge"/>
          <c:yMode val="edge"/>
          <c:x val="0.11469442654187799"/>
          <c:y val="0.11342592592592593"/>
          <c:w val="0.73502395830414424"/>
          <c:h val="0.68981481481481477"/>
        </c:manualLayout>
      </c:layout>
      <c:pie3DChart>
        <c:varyColors val="1"/>
        <c:ser>
          <c:idx val="0"/>
          <c:order val="0"/>
          <c:spPr>
            <a:scene3d>
              <a:camera prst="orthographicFront"/>
              <a:lightRig rig="threePt" dir="t"/>
            </a:scene3d>
            <a:sp3d>
              <a:bevelT/>
            </a:sp3d>
          </c:spPr>
          <c:explosion val="25"/>
          <c:dPt>
            <c:idx val="0"/>
          </c:dPt>
          <c:dPt>
            <c:idx val="1"/>
            <c:explosion val="19"/>
          </c:dPt>
          <c:dPt>
            <c:idx val="2"/>
            <c:explosion val="21"/>
          </c:dPt>
          <c:dPt>
            <c:idx val="3"/>
            <c:explosion val="18"/>
          </c:dPt>
          <c:dLbls>
            <c:dLbl>
              <c:idx val="0"/>
              <c:layout>
                <c:manualLayout>
                  <c:x val="1.4758875781096758E-2"/>
                  <c:y val="-0.25348170020414112"/>
                </c:manualLayout>
              </c:layout>
              <c:tx>
                <c:rich>
                  <a:bodyPr/>
                  <a:lstStyle/>
                  <a:p>
                    <a:r>
                      <a:rPr lang="en-US" sz="700">
                        <a:latin typeface="Arial" pitchFamily="34" charset="0"/>
                        <a:cs typeface="Arial" pitchFamily="34" charset="0"/>
                      </a:rPr>
                      <a:t>Impozite și taxe
10 991,4 mil. lei
</a:t>
                    </a:r>
                    <a:r>
                      <a:rPr lang="en-US" sz="700" i="1">
                        <a:latin typeface="Arial" pitchFamily="34" charset="0"/>
                        <a:cs typeface="Arial" pitchFamily="34" charset="0"/>
                      </a:rPr>
                      <a:t>64</a:t>
                    </a:r>
                    <a:r>
                      <a:rPr lang="ro-RO" sz="700" i="1">
                        <a:latin typeface="Arial" pitchFamily="34" charset="0"/>
                        <a:cs typeface="Arial" pitchFamily="34" charset="0"/>
                      </a:rPr>
                      <a:t>,6</a:t>
                    </a:r>
                    <a:r>
                      <a:rPr lang="ro-RO" sz="700" i="1" baseline="0">
                        <a:latin typeface="Arial" pitchFamily="34" charset="0"/>
                        <a:cs typeface="Arial" pitchFamily="34" charset="0"/>
                      </a:rPr>
                      <a:t> </a:t>
                    </a:r>
                    <a:r>
                      <a:rPr lang="en-US" sz="700" i="1">
                        <a:latin typeface="Arial" pitchFamily="34" charset="0"/>
                        <a:cs typeface="Arial" pitchFamily="34" charset="0"/>
                      </a:rPr>
                      <a:t>%</a:t>
                    </a:r>
                  </a:p>
                </c:rich>
              </c:tx>
              <c:dLblPos val="bestFit"/>
            </c:dLbl>
            <c:dLbl>
              <c:idx val="1"/>
              <c:layout>
                <c:manualLayout>
                  <c:x val="2.5749806185258871E-2"/>
                  <c:y val="-9.9219524642752993E-2"/>
                </c:manualLayout>
              </c:layout>
              <c:tx>
                <c:rich>
                  <a:bodyPr/>
                  <a:lstStyle/>
                  <a:p>
                    <a:r>
                      <a:rPr lang="vi-VN" sz="700">
                        <a:latin typeface="Arial" pitchFamily="34" charset="0"/>
                        <a:cs typeface="Arial" pitchFamily="34" charset="0"/>
                      </a:rPr>
                      <a:t>Contribuții și prime de asigurări obligatorii
5</a:t>
                    </a:r>
                    <a:r>
                      <a:rPr lang="ro-RO" sz="700">
                        <a:latin typeface="Arial" pitchFamily="34" charset="0"/>
                        <a:cs typeface="Arial" pitchFamily="34" charset="0"/>
                      </a:rPr>
                      <a:t> </a:t>
                    </a:r>
                    <a:r>
                      <a:rPr lang="vi-VN" sz="700">
                        <a:latin typeface="Arial" pitchFamily="34" charset="0"/>
                        <a:cs typeface="Arial" pitchFamily="34" charset="0"/>
                      </a:rPr>
                      <a:t>087,3</a:t>
                    </a:r>
                    <a:r>
                      <a:rPr lang="ro-RO" sz="700">
                        <a:latin typeface="Arial" pitchFamily="34" charset="0"/>
                        <a:cs typeface="Arial" pitchFamily="34" charset="0"/>
                      </a:rPr>
                      <a:t> mil. lei</a:t>
                    </a:r>
                    <a:r>
                      <a:rPr lang="vi-VN" sz="700">
                        <a:latin typeface="Arial" pitchFamily="34" charset="0"/>
                        <a:cs typeface="Arial" pitchFamily="34" charset="0"/>
                      </a:rPr>
                      <a:t>
</a:t>
                    </a:r>
                    <a:r>
                      <a:rPr lang="ro-RO" sz="700" i="1">
                        <a:latin typeface="Arial" pitchFamily="34" charset="0"/>
                        <a:cs typeface="Arial" pitchFamily="34" charset="0"/>
                      </a:rPr>
                      <a:t>29,9</a:t>
                    </a:r>
                    <a:r>
                      <a:rPr lang="ro-RO" sz="700" i="1" baseline="0">
                        <a:latin typeface="Arial" pitchFamily="34" charset="0"/>
                        <a:cs typeface="Arial" pitchFamily="34" charset="0"/>
                      </a:rPr>
                      <a:t> </a:t>
                    </a:r>
                    <a:r>
                      <a:rPr lang="vi-VN" sz="700" i="1">
                        <a:latin typeface="Arial" pitchFamily="34" charset="0"/>
                        <a:cs typeface="Arial" pitchFamily="34" charset="0"/>
                      </a:rPr>
                      <a:t>%</a:t>
                    </a:r>
                  </a:p>
                </c:rich>
              </c:tx>
              <c:dLblPos val="bestFit"/>
            </c:dLbl>
            <c:dLbl>
              <c:idx val="2"/>
              <c:layout>
                <c:manualLayout>
                  <c:x val="4.0737897086707581E-2"/>
                  <c:y val="2.0870151647710704E-2"/>
                </c:manualLayout>
              </c:layout>
              <c:tx>
                <c:rich>
                  <a:bodyPr/>
                  <a:lstStyle/>
                  <a:p>
                    <a:r>
                      <a:rPr lang="en-US" sz="700">
                        <a:latin typeface="Arial" pitchFamily="34" charset="0"/>
                        <a:cs typeface="Arial" pitchFamily="34" charset="0"/>
                      </a:rPr>
                      <a:t>Alte venituri
779,9</a:t>
                    </a:r>
                    <a:r>
                      <a:rPr lang="ro-RO" sz="700" baseline="0">
                        <a:latin typeface="Arial" pitchFamily="34" charset="0"/>
                        <a:cs typeface="Arial" pitchFamily="34" charset="0"/>
                      </a:rPr>
                      <a:t> mil. lei</a:t>
                    </a:r>
                    <a:r>
                      <a:rPr lang="en-US" sz="700">
                        <a:latin typeface="Arial" pitchFamily="34" charset="0"/>
                        <a:cs typeface="Arial" pitchFamily="34" charset="0"/>
                      </a:rPr>
                      <a:t>
</a:t>
                    </a:r>
                    <a:r>
                      <a:rPr lang="en-US" sz="700" i="1">
                        <a:latin typeface="Arial" pitchFamily="34" charset="0"/>
                        <a:cs typeface="Arial" pitchFamily="34" charset="0"/>
                      </a:rPr>
                      <a:t>4</a:t>
                    </a:r>
                    <a:r>
                      <a:rPr lang="ro-RO" sz="700" i="1">
                        <a:latin typeface="Arial" pitchFamily="34" charset="0"/>
                        <a:cs typeface="Arial" pitchFamily="34" charset="0"/>
                      </a:rPr>
                      <a:t>,6 </a:t>
                    </a:r>
                    <a:r>
                      <a:rPr lang="en-US" sz="700" i="1">
                        <a:latin typeface="Arial" pitchFamily="34" charset="0"/>
                        <a:cs typeface="Arial" pitchFamily="34" charset="0"/>
                      </a:rPr>
                      <a:t>%</a:t>
                    </a:r>
                  </a:p>
                </c:rich>
              </c:tx>
              <c:dLblPos val="bestFit"/>
            </c:dLbl>
            <c:dLbl>
              <c:idx val="3"/>
              <c:layout>
                <c:manualLayout>
                  <c:x val="-0.10528250249857558"/>
                  <c:y val="7.9927456984543593E-2"/>
                </c:manualLayout>
              </c:layout>
              <c:tx>
                <c:rich>
                  <a:bodyPr/>
                  <a:lstStyle/>
                  <a:p>
                    <a:r>
                      <a:rPr lang="en-US" sz="700">
                        <a:latin typeface="Arial" pitchFamily="34" charset="0"/>
                        <a:cs typeface="Arial" pitchFamily="34" charset="0"/>
                      </a:rPr>
                      <a:t>Granturi primite
159,5</a:t>
                    </a:r>
                    <a:r>
                      <a:rPr lang="ro-RO" sz="700">
                        <a:latin typeface="Arial" pitchFamily="34" charset="0"/>
                        <a:cs typeface="Arial" pitchFamily="34" charset="0"/>
                      </a:rPr>
                      <a:t> mil. lei</a:t>
                    </a:r>
                    <a:r>
                      <a:rPr lang="en-US" sz="700">
                        <a:latin typeface="Arial" pitchFamily="34" charset="0"/>
                        <a:cs typeface="Arial" pitchFamily="34" charset="0"/>
                      </a:rPr>
                      <a:t>
</a:t>
                    </a:r>
                    <a:r>
                      <a:rPr lang="ro-RO" sz="700" i="1">
                        <a:latin typeface="Arial" pitchFamily="34" charset="0"/>
                        <a:cs typeface="Arial" pitchFamily="34" charset="0"/>
                      </a:rPr>
                      <a:t>0,9</a:t>
                    </a:r>
                    <a:r>
                      <a:rPr lang="ro-RO" sz="700" i="1" baseline="0">
                        <a:latin typeface="Arial" pitchFamily="34" charset="0"/>
                        <a:cs typeface="Arial" pitchFamily="34" charset="0"/>
                      </a:rPr>
                      <a:t> </a:t>
                    </a:r>
                    <a:r>
                      <a:rPr lang="en-US" sz="700" i="1">
                        <a:latin typeface="Arial" pitchFamily="34" charset="0"/>
                        <a:cs typeface="Arial" pitchFamily="34" charset="0"/>
                      </a:rPr>
                      <a:t>%</a:t>
                    </a:r>
                  </a:p>
                </c:rich>
              </c:tx>
              <c:dLblPos val="bestFit"/>
            </c:dLbl>
            <c:txPr>
              <a:bodyPr/>
              <a:lstStyle/>
              <a:p>
                <a:pPr>
                  <a:defRPr sz="700">
                    <a:latin typeface="Arial" pitchFamily="34" charset="0"/>
                    <a:cs typeface="Arial" pitchFamily="34" charset="0"/>
                  </a:defRPr>
                </a:pPr>
                <a:endParaRPr lang="ru-RU"/>
              </a:p>
            </c:txPr>
            <c:showVal val="1"/>
            <c:showCatName val="1"/>
            <c:showPercent val="1"/>
            <c:showLeaderLines val="1"/>
          </c:dLbls>
          <c:cat>
            <c:strRef>
              <c:f>'venituri BPN'!$A$8:$A$11</c:f>
              <c:strCache>
                <c:ptCount val="4"/>
                <c:pt idx="0">
                  <c:v>Impozite și taxe</c:v>
                </c:pt>
                <c:pt idx="1">
                  <c:v>Contribuții și prime de asigurări obligatorii</c:v>
                </c:pt>
                <c:pt idx="2">
                  <c:v>Alte venituri</c:v>
                </c:pt>
                <c:pt idx="3">
                  <c:v>Granturi primite</c:v>
                </c:pt>
              </c:strCache>
            </c:strRef>
          </c:cat>
          <c:val>
            <c:numRef>
              <c:f>'venituri BPN'!$B$8:$B$11</c:f>
              <c:numCache>
                <c:formatCode>General</c:formatCode>
                <c:ptCount val="4"/>
                <c:pt idx="0">
                  <c:v>10991.4</c:v>
                </c:pt>
                <c:pt idx="1">
                  <c:v>5087.3</c:v>
                </c:pt>
                <c:pt idx="2">
                  <c:v>779.9</c:v>
                </c:pt>
                <c:pt idx="3">
                  <c:v>200</c:v>
                </c:pt>
              </c:numCache>
            </c:numRef>
          </c:val>
        </c:ser>
        <c:dLbls>
          <c:showVal val="1"/>
        </c:dLbls>
      </c:pie3DChart>
      <c:spPr>
        <a:noFill/>
        <a:ln w="25400">
          <a:noFill/>
        </a:ln>
      </c:spPr>
    </c:plotArea>
    <c:plotVisOnly val="1"/>
    <c:dispBlanksAs val="zero"/>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50629690714336384"/>
          <c:y val="3.9855072463768113E-2"/>
          <c:w val="0.47793732709087039"/>
          <c:h val="0.92028985507246375"/>
        </c:manualLayout>
      </c:layout>
      <c:barChart>
        <c:barDir val="bar"/>
        <c:grouping val="clustered"/>
        <c:ser>
          <c:idx val="1"/>
          <c:order val="0"/>
          <c:dLbls>
            <c:dLbl>
              <c:idx val="3"/>
              <c:tx>
                <c:rich>
                  <a:bodyPr/>
                  <a:lstStyle/>
                  <a:p>
                    <a:pPr>
                      <a:defRPr/>
                    </a:pPr>
                    <a:r>
                      <a:rPr lang="en-US"/>
                      <a:t>5,3</a:t>
                    </a:r>
                  </a:p>
                </c:rich>
              </c:tx>
              <c:spPr/>
            </c:dLbl>
            <c:dLbl>
              <c:idx val="4"/>
              <c:tx>
                <c:rich>
                  <a:bodyPr/>
                  <a:lstStyle/>
                  <a:p>
                    <a:pPr>
                      <a:defRPr/>
                    </a:pPr>
                    <a:r>
                      <a:rPr lang="en-US"/>
                      <a:t>5,9</a:t>
                    </a:r>
                  </a:p>
                </c:rich>
              </c:tx>
              <c:spPr/>
            </c:dLbl>
            <c:dLbl>
              <c:idx val="6"/>
              <c:tx>
                <c:rich>
                  <a:bodyPr/>
                  <a:lstStyle/>
                  <a:p>
                    <a:pPr>
                      <a:defRPr/>
                    </a:pPr>
                    <a:r>
                      <a:rPr lang="en-US"/>
                      <a:t>6,8</a:t>
                    </a:r>
                  </a:p>
                </c:rich>
              </c:tx>
              <c:spPr/>
            </c:dLbl>
            <c:dLbl>
              <c:idx val="8"/>
              <c:tx>
                <c:rich>
                  <a:bodyPr/>
                  <a:lstStyle/>
                  <a:p>
                    <a:pPr>
                      <a:defRPr/>
                    </a:pPr>
                    <a:r>
                      <a:rPr lang="en-US"/>
                      <a:t>10,3</a:t>
                    </a:r>
                  </a:p>
                </c:rich>
              </c:tx>
              <c:spPr/>
            </c:dLbl>
            <c:dLbl>
              <c:idx val="9"/>
              <c:tx>
                <c:rich>
                  <a:bodyPr/>
                  <a:lstStyle/>
                  <a:p>
                    <a:pPr>
                      <a:defRPr/>
                    </a:pPr>
                    <a:r>
                      <a:rPr lang="en-US"/>
                      <a:t>62,9</a:t>
                    </a:r>
                  </a:p>
                </c:rich>
              </c:tx>
              <c:spPr/>
            </c:dLbl>
            <c:showVal val="1"/>
          </c:dLbls>
          <c:cat>
            <c:strRef>
              <c:f>'chelt funct BL'!$A$2:$A$10</c:f>
              <c:strCache>
                <c:ptCount val="9"/>
                <c:pt idx="0">
                  <c:v>Ordine publică și securitate națională</c:v>
                </c:pt>
                <c:pt idx="1">
                  <c:v>Protecția mediului</c:v>
                </c:pt>
                <c:pt idx="2">
                  <c:v>Ocrotirea sănătății</c:v>
                </c:pt>
                <c:pt idx="3">
                  <c:v>Servicii în domeniul economiei</c:v>
                </c:pt>
                <c:pt idx="4">
                  <c:v>Cultură, sport, tineret, culte și odihnă</c:v>
                </c:pt>
                <c:pt idx="5">
                  <c:v>Gospodăria de locuințe și gospodăria serviciilor comunale</c:v>
                </c:pt>
                <c:pt idx="6">
                  <c:v>Protecție socială</c:v>
                </c:pt>
                <c:pt idx="7">
                  <c:v>Servicii de stat cu destinație generală</c:v>
                </c:pt>
                <c:pt idx="8">
                  <c:v>Învățămînt</c:v>
                </c:pt>
              </c:strCache>
            </c:strRef>
          </c:cat>
          <c:val>
            <c:numRef>
              <c:f>'chelt funct BL'!$C$1:$C$10</c:f>
              <c:numCache>
                <c:formatCode>#,##0.0</c:formatCode>
                <c:ptCount val="10"/>
                <c:pt idx="0" formatCode="0.0">
                  <c:v>0.1</c:v>
                </c:pt>
                <c:pt idx="1">
                  <c:v>0.1</c:v>
                </c:pt>
                <c:pt idx="2">
                  <c:v>0.1</c:v>
                </c:pt>
                <c:pt idx="3">
                  <c:v>0.4</c:v>
                </c:pt>
                <c:pt idx="4">
                  <c:v>5.3</c:v>
                </c:pt>
                <c:pt idx="5">
                  <c:v>5.9</c:v>
                </c:pt>
                <c:pt idx="6">
                  <c:v>6.8</c:v>
                </c:pt>
                <c:pt idx="7">
                  <c:v>8.1999999999999993</c:v>
                </c:pt>
                <c:pt idx="8">
                  <c:v>10.3</c:v>
                </c:pt>
                <c:pt idx="9">
                  <c:v>62.9</c:v>
                </c:pt>
              </c:numCache>
            </c:numRef>
          </c:val>
        </c:ser>
        <c:ser>
          <c:idx val="0"/>
          <c:order val="1"/>
          <c:dLbls>
            <c:dLbl>
              <c:idx val="2"/>
              <c:layout>
                <c:manualLayout>
                  <c:x val="1.3513513513513514E-2"/>
                  <c:y val="-1.0869565217391304E-2"/>
                </c:manualLayout>
              </c:layout>
              <c:spPr/>
              <c:txPr>
                <a:bodyPr/>
                <a:lstStyle/>
                <a:p>
                  <a:pPr>
                    <a:defRPr/>
                  </a:pPr>
                  <a:endParaRPr lang="ru-RU"/>
                </a:p>
              </c:txPr>
              <c:dLblPos val="outEnd"/>
              <c:showVal val="1"/>
            </c:dLbl>
            <c:dLbl>
              <c:idx val="3"/>
              <c:layout>
                <c:manualLayout>
                  <c:x val="-2.2522522522522522E-3"/>
                  <c:y val="-2.4562293349694925E-2"/>
                </c:manualLayout>
              </c:layout>
              <c:spPr/>
              <c:txPr>
                <a:bodyPr/>
                <a:lstStyle/>
                <a:p>
                  <a:pPr>
                    <a:defRPr/>
                  </a:pPr>
                  <a:endParaRPr lang="ru-RU"/>
                </a:p>
              </c:txPr>
              <c:dLblPos val="outEnd"/>
              <c:showVal val="1"/>
            </c:dLbl>
            <c:dLbl>
              <c:idx val="9"/>
              <c:layout>
                <c:manualLayout>
                  <c:x val="0"/>
                  <c:y val="2.1739130434782608E-2"/>
                </c:manualLayout>
              </c:layout>
              <c:spPr/>
              <c:txPr>
                <a:bodyPr/>
                <a:lstStyle/>
                <a:p>
                  <a:pPr>
                    <a:defRPr/>
                  </a:pPr>
                  <a:endParaRPr lang="ru-RU"/>
                </a:p>
              </c:txPr>
              <c:dLblPos val="outEnd"/>
              <c:showVal val="1"/>
            </c:dLbl>
            <c:showVal val="1"/>
          </c:dLbls>
          <c:cat>
            <c:strRef>
              <c:f>'chelt funct BL'!$A$2:$A$10</c:f>
              <c:strCache>
                <c:ptCount val="9"/>
                <c:pt idx="0">
                  <c:v>Ordine publică și securitate națională</c:v>
                </c:pt>
                <c:pt idx="1">
                  <c:v>Protecția mediului</c:v>
                </c:pt>
                <c:pt idx="2">
                  <c:v>Ocrotirea sănătății</c:v>
                </c:pt>
                <c:pt idx="3">
                  <c:v>Servicii în domeniul economiei</c:v>
                </c:pt>
                <c:pt idx="4">
                  <c:v>Cultură, sport, tineret, culte și odihnă</c:v>
                </c:pt>
                <c:pt idx="5">
                  <c:v>Gospodăria de locuințe și gospodăria serviciilor comunale</c:v>
                </c:pt>
                <c:pt idx="6">
                  <c:v>Protecție socială</c:v>
                </c:pt>
                <c:pt idx="7">
                  <c:v>Servicii de stat cu destinație generală</c:v>
                </c:pt>
                <c:pt idx="8">
                  <c:v>Învățămînt</c:v>
                </c:pt>
              </c:strCache>
            </c:strRef>
          </c:cat>
          <c:val>
            <c:numRef>
              <c:f>'chelt funct BL'!$B$1:$B$10</c:f>
              <c:numCache>
                <c:formatCode>#,##0.0</c:formatCode>
                <c:ptCount val="10"/>
                <c:pt idx="0" formatCode="0.0">
                  <c:v>4.0999999999999996</c:v>
                </c:pt>
                <c:pt idx="1">
                  <c:v>4.7</c:v>
                </c:pt>
                <c:pt idx="2">
                  <c:v>5.4</c:v>
                </c:pt>
                <c:pt idx="3">
                  <c:v>18.399999999999999</c:v>
                </c:pt>
                <c:pt idx="4">
                  <c:v>271.3</c:v>
                </c:pt>
                <c:pt idx="5">
                  <c:v>304.60000000000002</c:v>
                </c:pt>
                <c:pt idx="6">
                  <c:v>351</c:v>
                </c:pt>
                <c:pt idx="7">
                  <c:v>421.9</c:v>
                </c:pt>
                <c:pt idx="8">
                  <c:v>528.70000000000005</c:v>
                </c:pt>
                <c:pt idx="9">
                  <c:v>3236.4</c:v>
                </c:pt>
              </c:numCache>
            </c:numRef>
          </c:val>
        </c:ser>
        <c:dLbls>
          <c:showVal val="1"/>
        </c:dLbls>
        <c:axId val="65392640"/>
        <c:axId val="65394176"/>
      </c:barChart>
      <c:catAx>
        <c:axId val="65392640"/>
        <c:scaling>
          <c:orientation val="minMax"/>
        </c:scaling>
        <c:axPos val="l"/>
        <c:numFmt formatCode="General" sourceLinked="1"/>
        <c:tickLblPos val="nextTo"/>
        <c:crossAx val="65394176"/>
        <c:crosses val="autoZero"/>
        <c:auto val="1"/>
        <c:lblAlgn val="ctr"/>
        <c:lblOffset val="100"/>
      </c:catAx>
      <c:valAx>
        <c:axId val="65394176"/>
        <c:scaling>
          <c:orientation val="minMax"/>
        </c:scaling>
        <c:delete val="1"/>
        <c:axPos val="b"/>
        <c:numFmt formatCode="0.0" sourceLinked="1"/>
        <c:tickLblPos val="nextTo"/>
        <c:crossAx val="65392640"/>
        <c:crosses val="autoZero"/>
        <c:crossBetween val="between"/>
      </c:valAx>
    </c:plotArea>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ru-RU"/>
  <c:style val="11"/>
  <c:chart>
    <c:view3D>
      <c:rotX val="40"/>
      <c:perspective val="20"/>
    </c:view3D>
    <c:plotArea>
      <c:layout>
        <c:manualLayout>
          <c:layoutTarget val="inner"/>
          <c:xMode val="edge"/>
          <c:yMode val="edge"/>
          <c:x val="0.25427350427350426"/>
          <c:y val="0.14236087662972347"/>
          <c:w val="0.46581213406016558"/>
          <c:h val="0.75694492479902853"/>
        </c:manualLayout>
      </c:layout>
      <c:pie3DChart>
        <c:varyColors val="1"/>
        <c:ser>
          <c:idx val="0"/>
          <c:order val="0"/>
          <c:spPr>
            <a:scene3d>
              <a:camera prst="orthographicFront"/>
              <a:lightRig rig="threePt" dir="t"/>
            </a:scene3d>
            <a:sp3d>
              <a:bevelT w="114300"/>
              <a:bevelB/>
              <a:contourClr>
                <a:srgbClr val="000000"/>
              </a:contourClr>
            </a:sp3d>
          </c:spPr>
          <c:explosion val="25"/>
          <c:dPt>
            <c:idx val="0"/>
          </c:dPt>
          <c:dPt>
            <c:idx val="1"/>
          </c:dPt>
          <c:dLbls>
            <c:dLbl>
              <c:idx val="0"/>
              <c:layout>
                <c:manualLayout>
                  <c:x val="0.17521367521367517"/>
                  <c:y val="-2.525645922366011E-2"/>
                </c:manualLayout>
              </c:layout>
              <c:tx>
                <c:rich>
                  <a:bodyPr/>
                  <a:lstStyle/>
                  <a:p>
                    <a:pPr>
                      <a:defRPr/>
                    </a:pPr>
                    <a:r>
                      <a:rPr lang="en-US" sz="1050"/>
                      <a:t>Cont</a:t>
                    </a:r>
                    <a:r>
                      <a:rPr lang="ro-RO" sz="1050"/>
                      <a:t>r</a:t>
                    </a:r>
                    <a:r>
                      <a:rPr lang="en-US" sz="1050"/>
                      <a:t>ibu</a:t>
                    </a:r>
                    <a:r>
                      <a:rPr lang="ro-RO" sz="1050"/>
                      <a:t>ț</a:t>
                    </a:r>
                    <a:r>
                      <a:rPr lang="en-US" sz="1050"/>
                      <a:t>ii</a:t>
                    </a:r>
                    <a:r>
                      <a:rPr lang="ro-RO" sz="1050"/>
                      <a:t> și</a:t>
                    </a:r>
                    <a:r>
                      <a:rPr lang="ro-RO" sz="1050" baseline="0"/>
                      <a:t> prime de asigurări obligatorii</a:t>
                    </a:r>
                    <a:r>
                      <a:rPr lang="en-US" sz="1050"/>
                      <a:t> </a:t>
                    </a:r>
                    <a:endParaRPr lang="ro-RO" sz="1050"/>
                  </a:p>
                  <a:p>
                    <a:pPr>
                      <a:defRPr/>
                    </a:pPr>
                    <a:r>
                      <a:rPr lang="en-US" sz="1050"/>
                      <a:t>3812,1</a:t>
                    </a:r>
                    <a:r>
                      <a:rPr lang="ro-RO" sz="1050"/>
                      <a:t> mil. lei</a:t>
                    </a:r>
                  </a:p>
                  <a:p>
                    <a:pPr>
                      <a:defRPr/>
                    </a:pPr>
                    <a:r>
                      <a:rPr lang="ro-RO" sz="1050"/>
                      <a:t>59%</a:t>
                    </a:r>
                    <a:endParaRPr lang="en-US" sz="1050"/>
                  </a:p>
                </c:rich>
              </c:tx>
              <c:spPr>
                <a:scene3d>
                  <a:camera prst="orthographicFront"/>
                  <a:lightRig rig="threePt" dir="t"/>
                </a:scene3d>
                <a:sp3d>
                  <a:bevelT/>
                </a:sp3d>
              </c:spPr>
              <c:dLblPos val="bestFit"/>
            </c:dLbl>
            <c:dLbl>
              <c:idx val="1"/>
              <c:layout>
                <c:manualLayout>
                  <c:x val="-0.15170940170940198"/>
                  <c:y val="-0.1072030675495397"/>
                </c:manualLayout>
              </c:layout>
              <c:tx>
                <c:rich>
                  <a:bodyPr/>
                  <a:lstStyle/>
                  <a:p>
                    <a:pPr>
                      <a:defRPr/>
                    </a:pPr>
                    <a:r>
                      <a:rPr lang="en-US" sz="1050"/>
                      <a:t>Transferuri primite </a:t>
                    </a:r>
                    <a:r>
                      <a:rPr lang="ro-RO" sz="1050"/>
                      <a:t>î</a:t>
                    </a:r>
                    <a:r>
                      <a:rPr lang="en-US" sz="1050"/>
                      <a:t>n cadrul bugetului public na</a:t>
                    </a:r>
                    <a:r>
                      <a:rPr lang="ro-RO" sz="1050"/>
                      <a:t>ț</a:t>
                    </a:r>
                    <a:r>
                      <a:rPr lang="en-US" sz="1050"/>
                      <a:t>ional 2674,0 mil. lei</a:t>
                    </a:r>
                  </a:p>
                  <a:p>
                    <a:pPr>
                      <a:defRPr/>
                    </a:pPr>
                    <a:r>
                      <a:rPr lang="en-US" sz="1050"/>
                      <a:t>41 %</a:t>
                    </a:r>
                  </a:p>
                </c:rich>
              </c:tx>
              <c:spPr>
                <a:scene3d>
                  <a:camera prst="orthographicFront"/>
                  <a:lightRig rig="threePt" dir="t"/>
                </a:scene3d>
                <a:sp3d>
                  <a:bevelT/>
                </a:sp3d>
              </c:spPr>
              <c:dLblPos val="bestFit"/>
            </c:dLbl>
            <c:dLbl>
              <c:idx val="2"/>
              <c:layout>
                <c:manualLayout>
                  <c:x val="1.4957264957264947E-2"/>
                  <c:y val="-0.14803000845996181"/>
                </c:manualLayout>
              </c:layout>
              <c:tx>
                <c:rich>
                  <a:bodyPr/>
                  <a:lstStyle/>
                  <a:p>
                    <a:pPr>
                      <a:defRPr/>
                    </a:pPr>
                    <a:r>
                      <a:rPr lang="en-US" sz="1050"/>
                      <a:t>Alte venituri</a:t>
                    </a:r>
                    <a:endParaRPr lang="ro-RO" sz="1050"/>
                  </a:p>
                  <a:p>
                    <a:pPr>
                      <a:defRPr/>
                    </a:pPr>
                    <a:r>
                      <a:rPr lang="en-US" sz="1050"/>
                      <a:t>1,7</a:t>
                    </a:r>
                    <a:r>
                      <a:rPr lang="ro-RO" sz="1050"/>
                      <a:t> mil. lei</a:t>
                    </a:r>
                  </a:p>
                  <a:p>
                    <a:pPr>
                      <a:defRPr/>
                    </a:pPr>
                    <a:r>
                      <a:rPr lang="ro-RO" sz="1050"/>
                      <a:t>0,03 %</a:t>
                    </a:r>
                    <a:endParaRPr lang="en-US" sz="1050"/>
                  </a:p>
                </c:rich>
              </c:tx>
              <c:spPr>
                <a:scene3d>
                  <a:camera prst="orthographicFront"/>
                  <a:lightRig rig="threePt" dir="t"/>
                </a:scene3d>
                <a:sp3d>
                  <a:bevelT/>
                </a:sp3d>
              </c:spPr>
              <c:dLblPos val="bestFit"/>
            </c:dLbl>
            <c:spPr>
              <a:scene3d>
                <a:camera prst="orthographicFront"/>
                <a:lightRig rig="threePt" dir="t"/>
              </a:scene3d>
              <a:sp3d>
                <a:bevelT/>
              </a:sp3d>
            </c:spPr>
            <c:showVal val="1"/>
            <c:showCatName val="1"/>
            <c:showLeaderLines val="1"/>
          </c:dLbls>
          <c:cat>
            <c:strRef>
              <c:f>[1]Sheet1!$A$7:$A$8</c:f>
              <c:strCache>
                <c:ptCount val="2"/>
                <c:pt idx="0">
                  <c:v>Contibutii</c:v>
                </c:pt>
                <c:pt idx="1">
                  <c:v>Transferuri</c:v>
                </c:pt>
              </c:strCache>
            </c:strRef>
          </c:cat>
          <c:val>
            <c:numRef>
              <c:f>[1]Sheet1!$B$7:$B$8</c:f>
              <c:numCache>
                <c:formatCode>General</c:formatCode>
                <c:ptCount val="2"/>
                <c:pt idx="0">
                  <c:v>3812.1</c:v>
                </c:pt>
                <c:pt idx="1">
                  <c:v>2674</c:v>
                </c:pt>
              </c:numCache>
            </c:numRef>
          </c:val>
        </c:ser>
        <c:dLbls>
          <c:showVal val="1"/>
          <c:showCatName val="1"/>
        </c:dLbls>
      </c:pie3DChart>
      <c:spPr>
        <a:noFill/>
        <a:ln w="25400">
          <a:noFill/>
        </a:ln>
      </c:spPr>
    </c:plotArea>
    <c:plotVisOnly val="1"/>
    <c:dispBlanksAs val="zero"/>
  </c:chart>
  <c:spPr>
    <a:scene3d>
      <a:camera prst="orthographicFront"/>
      <a:lightRig rig="threePt" dir="t"/>
    </a:scene3d>
    <a:sp3d prstMaterial="dkEdge"/>
  </c:spPr>
  <c:printSettings>
    <c:headerFooter/>
    <c:pageMargins b="0.75000000000000056" l="0.70000000000000051" r="0.70000000000000051" t="0.75000000000000056" header="0.30000000000000027" footer="0.30000000000000027"/>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ru-RU"/>
  <c:style val="34"/>
  <c:chart>
    <c:view3D>
      <c:rotX val="40"/>
      <c:perspective val="30"/>
    </c:view3D>
    <c:plotArea>
      <c:layout>
        <c:manualLayout>
          <c:layoutTarget val="inner"/>
          <c:xMode val="edge"/>
          <c:yMode val="edge"/>
          <c:x val="0.21782779977361588"/>
          <c:y val="0.15115234265929539"/>
          <c:w val="0.52919040487170743"/>
          <c:h val="0.7473407047523315"/>
        </c:manualLayout>
      </c:layout>
      <c:pie3DChart>
        <c:varyColors val="1"/>
        <c:ser>
          <c:idx val="0"/>
          <c:order val="0"/>
          <c:spPr>
            <a:scene3d>
              <a:camera prst="orthographicFront"/>
              <a:lightRig rig="threePt" dir="t"/>
            </a:scene3d>
            <a:sp3d>
              <a:bevelT w="101600"/>
              <a:contourClr>
                <a:srgbClr val="000000"/>
              </a:contourClr>
            </a:sp3d>
          </c:spPr>
          <c:explosion val="25"/>
          <c:dPt>
            <c:idx val="0"/>
            <c:explosion val="19"/>
          </c:dPt>
          <c:dPt>
            <c:idx val="1"/>
          </c:dPt>
          <c:dPt>
            <c:idx val="2"/>
          </c:dPt>
          <c:dLbls>
            <c:dLbl>
              <c:idx val="0"/>
              <c:layout>
                <c:manualLayout>
                  <c:x val="0.17441309284110396"/>
                  <c:y val="-4.8392682258001453E-2"/>
                </c:manualLayout>
              </c:layout>
              <c:tx>
                <c:rich>
                  <a:bodyPr/>
                  <a:lstStyle/>
                  <a:p>
                    <a:pPr>
                      <a:defRPr/>
                    </a:pPr>
                    <a:r>
                      <a:rPr lang="en-US" sz="1050" b="0" i="0" baseline="0"/>
                      <a:t>Pr</a:t>
                    </a:r>
                    <a:r>
                      <a:rPr lang="ro-RO" sz="1050" b="0" i="0" baseline="0"/>
                      <a:t>ime de asigu</a:t>
                    </a:r>
                    <a:r>
                      <a:rPr lang="en-US" sz="1050" b="0" i="0" baseline="0"/>
                      <a:t>rare</a:t>
                    </a:r>
                    <a:r>
                      <a:rPr lang="ro-RO" sz="1050" b="0" i="0" baseline="0"/>
                      <a:t> obligatori</a:t>
                    </a:r>
                    <a:r>
                      <a:rPr lang="en-US" sz="1050" b="0" i="0" baseline="0"/>
                      <a:t>e de asisten </a:t>
                    </a:r>
                    <a:endParaRPr lang="ro-RO" sz="1050" b="0" i="0" baseline="0"/>
                  </a:p>
                  <a:p>
                    <a:pPr>
                      <a:defRPr/>
                    </a:pPr>
                    <a:r>
                      <a:rPr lang="ro-RO" sz="1050" b="0" i="0" baseline="0"/>
                      <a:t>1</a:t>
                    </a:r>
                    <a:r>
                      <a:rPr lang="en-US" sz="1050" b="0" i="0" baseline="0"/>
                      <a:t> </a:t>
                    </a:r>
                    <a:r>
                      <a:rPr lang="ro-RO" sz="1050" b="0" i="0" baseline="0"/>
                      <a:t>275,2 mil. lei</a:t>
                    </a:r>
                    <a:endParaRPr lang="en-US" sz="1050"/>
                  </a:p>
                  <a:p>
                    <a:pPr>
                      <a:defRPr/>
                    </a:pPr>
                    <a:r>
                      <a:rPr lang="ro-RO" sz="1050" b="0" i="0" baseline="0"/>
                      <a:t>57%</a:t>
                    </a:r>
                    <a:endParaRPr lang="en-US" sz="1050" b="0" i="0" baseline="0"/>
                  </a:p>
                </c:rich>
              </c:tx>
              <c:spPr/>
              <c:dLblPos val="bestFit"/>
            </c:dLbl>
            <c:dLbl>
              <c:idx val="1"/>
              <c:layout>
                <c:manualLayout>
                  <c:x val="-0.15065913370998121"/>
                  <c:y val="-0.13120567375886522"/>
                </c:manualLayout>
              </c:layout>
              <c:tx>
                <c:rich>
                  <a:bodyPr/>
                  <a:lstStyle/>
                  <a:p>
                    <a:pPr>
                      <a:defRPr/>
                    </a:pPr>
                    <a:r>
                      <a:rPr lang="en-US" sz="1050" b="0" i="0" baseline="0"/>
                      <a:t>Transferuri primite de la bugetul de stat</a:t>
                    </a:r>
                    <a:endParaRPr lang="ro-RO" sz="1050" b="0" i="0" baseline="0"/>
                  </a:p>
                  <a:p>
                    <a:pPr>
                      <a:defRPr/>
                    </a:pPr>
                    <a:r>
                      <a:rPr lang="ro-RO" sz="1050" b="0" i="0" baseline="0"/>
                      <a:t>947,1</a:t>
                    </a:r>
                    <a:r>
                      <a:rPr lang="en-US" sz="1050" b="0" i="0" baseline="0"/>
                      <a:t> mil. lei</a:t>
                    </a:r>
                    <a:endParaRPr lang="en-US" sz="1050"/>
                  </a:p>
                  <a:p>
                    <a:pPr>
                      <a:defRPr/>
                    </a:pPr>
                    <a:r>
                      <a:rPr lang="en-US" sz="1050" b="0" i="0" baseline="0"/>
                      <a:t>4</a:t>
                    </a:r>
                    <a:r>
                      <a:rPr lang="ro-RO" sz="1050" b="0" i="0" baseline="0"/>
                      <a:t>3</a:t>
                    </a:r>
                    <a:r>
                      <a:rPr lang="en-US" sz="1050" b="0" i="0" baseline="0"/>
                      <a:t>%</a:t>
                    </a:r>
                    <a:endParaRPr lang="en-US" sz="1050"/>
                  </a:p>
                </c:rich>
              </c:tx>
              <c:spPr/>
              <c:dLblPos val="bestFit"/>
            </c:dLbl>
            <c:dLbl>
              <c:idx val="2"/>
              <c:layout>
                <c:manualLayout>
                  <c:x val="1.0043942247332091E-2"/>
                  <c:y val="-0.14893617021276609"/>
                </c:manualLayout>
              </c:layout>
              <c:tx>
                <c:rich>
                  <a:bodyPr/>
                  <a:lstStyle/>
                  <a:p>
                    <a:pPr>
                      <a:defRPr/>
                    </a:pPr>
                    <a:r>
                      <a:rPr lang="en-US"/>
                      <a:t>Alte venituri</a:t>
                    </a:r>
                    <a:endParaRPr lang="ro-RO"/>
                  </a:p>
                  <a:p>
                    <a:pPr>
                      <a:defRPr/>
                    </a:pPr>
                    <a:r>
                      <a:rPr lang="en-US"/>
                      <a:t> 2,5</a:t>
                    </a:r>
                    <a:r>
                      <a:rPr lang="ro-RO"/>
                      <a:t> mil. lei</a:t>
                    </a:r>
                  </a:p>
                  <a:p>
                    <a:pPr>
                      <a:defRPr/>
                    </a:pPr>
                    <a:r>
                      <a:rPr lang="ro-RO"/>
                      <a:t>0,1%</a:t>
                    </a:r>
                    <a:endParaRPr lang="en-US"/>
                  </a:p>
                </c:rich>
              </c:tx>
              <c:spPr/>
              <c:dLblPos val="bestFit"/>
            </c:dLbl>
            <c:showVal val="1"/>
            <c:showCatName val="1"/>
            <c:showLeaderLines val="1"/>
          </c:dLbls>
          <c:cat>
            <c:strRef>
              <c:f>[1]Sheet1!$A$25:$A$27</c:f>
              <c:strCache>
                <c:ptCount val="3"/>
                <c:pt idx="0">
                  <c:v>Contibutii</c:v>
                </c:pt>
                <c:pt idx="1">
                  <c:v>Transferuri</c:v>
                </c:pt>
                <c:pt idx="2">
                  <c:v>Alte venituri</c:v>
                </c:pt>
              </c:strCache>
            </c:strRef>
          </c:cat>
          <c:val>
            <c:numRef>
              <c:f>[1]Sheet1!$B$25:$B$27</c:f>
              <c:numCache>
                <c:formatCode>General</c:formatCode>
                <c:ptCount val="3"/>
                <c:pt idx="0">
                  <c:v>1275.2</c:v>
                </c:pt>
                <c:pt idx="1">
                  <c:v>947.1</c:v>
                </c:pt>
                <c:pt idx="2">
                  <c:v>2.5</c:v>
                </c:pt>
              </c:numCache>
            </c:numRef>
          </c:val>
        </c:ser>
        <c:dLbls>
          <c:showVal val="1"/>
          <c:showCatName val="1"/>
        </c:dLbls>
      </c:pie3DChart>
      <c:spPr>
        <a:noFill/>
        <a:ln w="25400">
          <a:noFill/>
        </a:ln>
      </c:spPr>
    </c:plotArea>
    <c:plotVisOnly val="1"/>
    <c:dispBlanksAs val="zero"/>
  </c:chart>
  <c:spPr>
    <a:ln>
      <a:noFill/>
    </a:ln>
    <a:scene3d>
      <a:camera prst="orthographicFront"/>
      <a:lightRig rig="threePt" dir="t"/>
    </a:scene3d>
    <a:sp3d/>
  </c:sp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plotArea>
      <c:layout/>
      <c:barChart>
        <c:barDir val="bar"/>
        <c:grouping val="clustered"/>
        <c:ser>
          <c:idx val="1"/>
          <c:order val="0"/>
          <c:dLbls>
            <c:dLbl>
              <c:idx val="9"/>
              <c:tx>
                <c:rich>
                  <a:bodyPr/>
                  <a:lstStyle/>
                  <a:p>
                    <a:pPr>
                      <a:defRPr/>
                    </a:pPr>
                    <a:r>
                      <a:rPr lang="en-US"/>
                      <a:t>40,0</a:t>
                    </a:r>
                  </a:p>
                </c:rich>
              </c:tx>
              <c:spPr/>
            </c:dLbl>
            <c:showVal val="1"/>
          </c:dLbls>
          <c:cat>
            <c:strRef>
              <c:f>'chelt funct BPN '!$A$2:$A$11</c:f>
              <c:strCache>
                <c:ptCount val="10"/>
                <c:pt idx="0">
                  <c:v>Protecția mediului</c:v>
                </c:pt>
                <c:pt idx="1">
                  <c:v>Apărare națională</c:v>
                </c:pt>
                <c:pt idx="2">
                  <c:v>Gospodăria de locuințe și gospodăria serviciilor comunale</c:v>
                </c:pt>
                <c:pt idx="3">
                  <c:v>Cultură, sport, tineret, culte și odihnă</c:v>
                </c:pt>
                <c:pt idx="4">
                  <c:v>Ordine publică și securitate națională</c:v>
                </c:pt>
                <c:pt idx="5">
                  <c:v>Servicii în domeniul economiei</c:v>
                </c:pt>
                <c:pt idx="6">
                  <c:v>Servicii de stat cu destinație generală</c:v>
                </c:pt>
                <c:pt idx="7">
                  <c:v>Ocrotirea sănătății</c:v>
                </c:pt>
                <c:pt idx="8">
                  <c:v>Învățămînt</c:v>
                </c:pt>
                <c:pt idx="9">
                  <c:v>Protecție socială</c:v>
                </c:pt>
              </c:strCache>
            </c:strRef>
          </c:cat>
          <c:val>
            <c:numRef>
              <c:f>'chelt funct BPN '!$C$2:$C$11</c:f>
              <c:numCache>
                <c:formatCode>0.0000000</c:formatCode>
                <c:ptCount val="10"/>
                <c:pt idx="0">
                  <c:v>0.32909963307931128</c:v>
                </c:pt>
                <c:pt idx="1">
                  <c:v>1.1081004798193623</c:v>
                </c:pt>
                <c:pt idx="2">
                  <c:v>1.7471069714930849</c:v>
                </c:pt>
                <c:pt idx="3">
                  <c:v>2.3499858876658197</c:v>
                </c:pt>
                <c:pt idx="4">
                  <c:v>6.4674005080440313</c:v>
                </c:pt>
                <c:pt idx="5">
                  <c:v>7.8763759525825563</c:v>
                </c:pt>
                <c:pt idx="6">
                  <c:v>10.283940163703075</c:v>
                </c:pt>
                <c:pt idx="7">
                  <c:v>11.932825289302851</c:v>
                </c:pt>
                <c:pt idx="8">
                  <c:v>18.03443409539938</c:v>
                </c:pt>
                <c:pt idx="9">
                  <c:v>39.870731018910533</c:v>
                </c:pt>
              </c:numCache>
            </c:numRef>
          </c:val>
        </c:ser>
        <c:ser>
          <c:idx val="0"/>
          <c:order val="1"/>
          <c:dLbls>
            <c:showVal val="1"/>
          </c:dLbls>
          <c:cat>
            <c:strRef>
              <c:f>'chelt funct BPN '!$A$2:$A$11</c:f>
              <c:strCache>
                <c:ptCount val="10"/>
                <c:pt idx="0">
                  <c:v>Protecția mediului</c:v>
                </c:pt>
                <c:pt idx="1">
                  <c:v>Apărare națională</c:v>
                </c:pt>
                <c:pt idx="2">
                  <c:v>Gospodăria de locuințe și gospodăria serviciilor comunale</c:v>
                </c:pt>
                <c:pt idx="3">
                  <c:v>Cultură, sport, tineret, culte și odihnă</c:v>
                </c:pt>
                <c:pt idx="4">
                  <c:v>Ordine publică și securitate națională</c:v>
                </c:pt>
                <c:pt idx="5">
                  <c:v>Servicii în domeniul economiei</c:v>
                </c:pt>
                <c:pt idx="6">
                  <c:v>Servicii de stat cu destinație generală</c:v>
                </c:pt>
                <c:pt idx="7">
                  <c:v>Ocrotirea sănătății</c:v>
                </c:pt>
                <c:pt idx="8">
                  <c:v>Învățămînt</c:v>
                </c:pt>
                <c:pt idx="9">
                  <c:v>Protecție socială</c:v>
                </c:pt>
              </c:strCache>
            </c:strRef>
          </c:cat>
          <c:val>
            <c:numRef>
              <c:f>'chelt funct BPN '!$B$2:$B$11</c:f>
              <c:numCache>
                <c:formatCode>General</c:formatCode>
                <c:ptCount val="10"/>
                <c:pt idx="0">
                  <c:v>58.3</c:v>
                </c:pt>
                <c:pt idx="1">
                  <c:v>196.3</c:v>
                </c:pt>
                <c:pt idx="2">
                  <c:v>309.5</c:v>
                </c:pt>
                <c:pt idx="3">
                  <c:v>416.3</c:v>
                </c:pt>
                <c:pt idx="4">
                  <c:v>1145.7</c:v>
                </c:pt>
                <c:pt idx="5">
                  <c:v>1395.3</c:v>
                </c:pt>
                <c:pt idx="6">
                  <c:v>1821.8</c:v>
                </c:pt>
                <c:pt idx="7">
                  <c:v>2113.9</c:v>
                </c:pt>
                <c:pt idx="8">
                  <c:v>3194.8</c:v>
                </c:pt>
                <c:pt idx="9">
                  <c:v>7063.1</c:v>
                </c:pt>
              </c:numCache>
            </c:numRef>
          </c:val>
        </c:ser>
        <c:dLbls>
          <c:showVal val="1"/>
        </c:dLbls>
        <c:axId val="65403136"/>
        <c:axId val="65736704"/>
      </c:barChart>
      <c:catAx>
        <c:axId val="65403136"/>
        <c:scaling>
          <c:orientation val="minMax"/>
        </c:scaling>
        <c:axPos val="l"/>
        <c:numFmt formatCode="General" sourceLinked="1"/>
        <c:tickLblPos val="nextTo"/>
        <c:crossAx val="65736704"/>
        <c:crosses val="autoZero"/>
        <c:auto val="1"/>
        <c:lblAlgn val="ctr"/>
        <c:lblOffset val="100"/>
      </c:catAx>
      <c:valAx>
        <c:axId val="65736704"/>
        <c:scaling>
          <c:orientation val="minMax"/>
        </c:scaling>
        <c:delete val="1"/>
        <c:axPos val="b"/>
        <c:numFmt formatCode="0.0000000" sourceLinked="1"/>
        <c:tickLblPos val="nextTo"/>
        <c:crossAx val="65403136"/>
        <c:crosses val="autoZero"/>
        <c:crossBetween val="between"/>
      </c:valAx>
    </c:plotArea>
    <c:plotVisOnly val="1"/>
    <c:dispBlanksAs val="gap"/>
  </c:chart>
  <c:printSettings>
    <c:headerFooter/>
    <c:pageMargins b="0.75000000000000044" l="0.7000000000000004" r="0.7000000000000004" t="0.75000000000000044" header="0.30000000000000021" footer="0.3000000000000002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6.4682347471693408E-2"/>
          <c:y val="3.8752250209561502E-2"/>
          <c:w val="0.91739365912594262"/>
          <c:h val="0.76724290794213446"/>
        </c:manualLayout>
      </c:layout>
      <c:barChart>
        <c:barDir val="col"/>
        <c:grouping val="stacked"/>
        <c:ser>
          <c:idx val="0"/>
          <c:order val="0"/>
          <c:tx>
            <c:strRef>
              <c:f>'solduri BPN'!$A$31</c:f>
              <c:strCache>
                <c:ptCount val="1"/>
                <c:pt idx="0">
                  <c:v>Bugetul de Stat</c:v>
                </c:pt>
              </c:strCache>
            </c:strRef>
          </c:tx>
          <c:dLbls>
            <c:txPr>
              <a:bodyPr/>
              <a:lstStyle/>
              <a:p>
                <a:pPr>
                  <a:defRPr sz="800">
                    <a:latin typeface="Arial" pitchFamily="34" charset="0"/>
                    <a:cs typeface="Arial" pitchFamily="34" charset="0"/>
                  </a:defRPr>
                </a:pPr>
                <a:endParaRPr lang="ru-RU"/>
              </a:p>
            </c:txPr>
            <c:dLblPos val="ctr"/>
            <c:showVal val="1"/>
          </c:dLbls>
          <c:cat>
            <c:numRef>
              <c:f>'solduri BPN'!$B$30:$G$30</c:f>
              <c:numCache>
                <c:formatCode>dd/mm/yyyy</c:formatCode>
                <c:ptCount val="6"/>
                <c:pt idx="0">
                  <c:v>42370</c:v>
                </c:pt>
                <c:pt idx="1">
                  <c:v>42401</c:v>
                </c:pt>
                <c:pt idx="2">
                  <c:v>42430</c:v>
                </c:pt>
                <c:pt idx="3">
                  <c:v>42461</c:v>
                </c:pt>
                <c:pt idx="4">
                  <c:v>42491</c:v>
                </c:pt>
                <c:pt idx="5">
                  <c:v>42522</c:v>
                </c:pt>
              </c:numCache>
            </c:numRef>
          </c:cat>
          <c:val>
            <c:numRef>
              <c:f>'solduri BPN'!$B$31:$G$31</c:f>
              <c:numCache>
                <c:formatCode>General</c:formatCode>
                <c:ptCount val="6"/>
                <c:pt idx="0">
                  <c:v>2306.4</c:v>
                </c:pt>
                <c:pt idx="1">
                  <c:v>2000.8</c:v>
                </c:pt>
                <c:pt idx="2">
                  <c:v>1816.1</c:v>
                </c:pt>
                <c:pt idx="3">
                  <c:v>2599</c:v>
                </c:pt>
                <c:pt idx="4">
                  <c:v>2063.3000000000002</c:v>
                </c:pt>
                <c:pt idx="5">
                  <c:v>1897.1</c:v>
                </c:pt>
              </c:numCache>
            </c:numRef>
          </c:val>
        </c:ser>
        <c:ser>
          <c:idx val="1"/>
          <c:order val="1"/>
          <c:tx>
            <c:strRef>
              <c:f>'solduri BPN'!$A$32</c:f>
              <c:strCache>
                <c:ptCount val="1"/>
                <c:pt idx="0">
                  <c:v>Bugetul Asigurărilor Sociale de Stat</c:v>
                </c:pt>
              </c:strCache>
            </c:strRef>
          </c:tx>
          <c:dLbls>
            <c:dLbl>
              <c:idx val="0"/>
              <c:layout>
                <c:manualLayout>
                  <c:x val="-1.2558240409679943E-7"/>
                  <c:y val="8.6390840607209769E-3"/>
                </c:manualLayout>
              </c:layout>
              <c:dLblPos val="ctr"/>
              <c:showVal val="1"/>
            </c:dLbl>
            <c:txPr>
              <a:bodyPr/>
              <a:lstStyle/>
              <a:p>
                <a:pPr>
                  <a:defRPr sz="800">
                    <a:latin typeface="Arial" pitchFamily="34" charset="0"/>
                    <a:cs typeface="Arial" pitchFamily="34" charset="0"/>
                  </a:defRPr>
                </a:pPr>
                <a:endParaRPr lang="ru-RU"/>
              </a:p>
            </c:txPr>
            <c:showVal val="1"/>
          </c:dLbls>
          <c:cat>
            <c:numRef>
              <c:f>'solduri BPN'!$B$30:$G$30</c:f>
              <c:numCache>
                <c:formatCode>dd/mm/yyyy</c:formatCode>
                <c:ptCount val="6"/>
                <c:pt idx="0">
                  <c:v>42370</c:v>
                </c:pt>
                <c:pt idx="1">
                  <c:v>42401</c:v>
                </c:pt>
                <c:pt idx="2">
                  <c:v>42430</c:v>
                </c:pt>
                <c:pt idx="3">
                  <c:v>42461</c:v>
                </c:pt>
                <c:pt idx="4">
                  <c:v>42491</c:v>
                </c:pt>
                <c:pt idx="5">
                  <c:v>42522</c:v>
                </c:pt>
              </c:numCache>
            </c:numRef>
          </c:cat>
          <c:val>
            <c:numRef>
              <c:f>'solduri BPN'!$B$32:$G$32</c:f>
              <c:numCache>
                <c:formatCode>General</c:formatCode>
                <c:ptCount val="6"/>
                <c:pt idx="0">
                  <c:v>30.4</c:v>
                </c:pt>
                <c:pt idx="1">
                  <c:v>411.4</c:v>
                </c:pt>
                <c:pt idx="2">
                  <c:v>321.89999999999998</c:v>
                </c:pt>
                <c:pt idx="3">
                  <c:v>343.3</c:v>
                </c:pt>
                <c:pt idx="4">
                  <c:v>364.4</c:v>
                </c:pt>
                <c:pt idx="5">
                  <c:v>331</c:v>
                </c:pt>
              </c:numCache>
            </c:numRef>
          </c:val>
        </c:ser>
        <c:ser>
          <c:idx val="2"/>
          <c:order val="2"/>
          <c:tx>
            <c:strRef>
              <c:f>'solduri BPN'!$A$33</c:f>
              <c:strCache>
                <c:ptCount val="1"/>
                <c:pt idx="0">
                  <c:v>Fondurile Asigurării Obligatorii de Asistență Medicală</c:v>
                </c:pt>
              </c:strCache>
            </c:strRef>
          </c:tx>
          <c:dLbls>
            <c:txPr>
              <a:bodyPr/>
              <a:lstStyle/>
              <a:p>
                <a:pPr>
                  <a:defRPr sz="800">
                    <a:latin typeface="Arial" pitchFamily="34" charset="0"/>
                    <a:cs typeface="Arial" pitchFamily="34" charset="0"/>
                  </a:defRPr>
                </a:pPr>
                <a:endParaRPr lang="ru-RU"/>
              </a:p>
            </c:txPr>
            <c:showVal val="1"/>
          </c:dLbls>
          <c:cat>
            <c:numRef>
              <c:f>'solduri BPN'!$B$30:$G$30</c:f>
              <c:numCache>
                <c:formatCode>dd/mm/yyyy</c:formatCode>
                <c:ptCount val="6"/>
                <c:pt idx="0">
                  <c:v>42370</c:v>
                </c:pt>
                <c:pt idx="1">
                  <c:v>42401</c:v>
                </c:pt>
                <c:pt idx="2">
                  <c:v>42430</c:v>
                </c:pt>
                <c:pt idx="3">
                  <c:v>42461</c:v>
                </c:pt>
                <c:pt idx="4">
                  <c:v>42491</c:v>
                </c:pt>
                <c:pt idx="5">
                  <c:v>42522</c:v>
                </c:pt>
              </c:numCache>
            </c:numRef>
          </c:cat>
          <c:val>
            <c:numRef>
              <c:f>'solduri BPN'!$B$33:$G$33</c:f>
              <c:numCache>
                <c:formatCode>General</c:formatCode>
                <c:ptCount val="6"/>
                <c:pt idx="0">
                  <c:v>153.1</c:v>
                </c:pt>
                <c:pt idx="1">
                  <c:v>119.8</c:v>
                </c:pt>
                <c:pt idx="2">
                  <c:v>186.6</c:v>
                </c:pt>
                <c:pt idx="3">
                  <c:v>340.8</c:v>
                </c:pt>
                <c:pt idx="4">
                  <c:v>364.4</c:v>
                </c:pt>
                <c:pt idx="5">
                  <c:v>479.3</c:v>
                </c:pt>
              </c:numCache>
            </c:numRef>
          </c:val>
        </c:ser>
        <c:ser>
          <c:idx val="3"/>
          <c:order val="3"/>
          <c:tx>
            <c:strRef>
              <c:f>'solduri BPN'!$A$34</c:f>
              <c:strCache>
                <c:ptCount val="1"/>
                <c:pt idx="0">
                  <c:v>Bugetele Locale</c:v>
                </c:pt>
              </c:strCache>
            </c:strRef>
          </c:tx>
          <c:dLbls>
            <c:txPr>
              <a:bodyPr/>
              <a:lstStyle/>
              <a:p>
                <a:pPr>
                  <a:defRPr sz="800">
                    <a:latin typeface="Arial" pitchFamily="34" charset="0"/>
                    <a:cs typeface="Arial" pitchFamily="34" charset="0"/>
                  </a:defRPr>
                </a:pPr>
                <a:endParaRPr lang="ru-RU"/>
              </a:p>
            </c:txPr>
            <c:showVal val="1"/>
          </c:dLbls>
          <c:cat>
            <c:numRef>
              <c:f>'solduri BPN'!$B$30:$G$30</c:f>
              <c:numCache>
                <c:formatCode>dd/mm/yyyy</c:formatCode>
                <c:ptCount val="6"/>
                <c:pt idx="0">
                  <c:v>42370</c:v>
                </c:pt>
                <c:pt idx="1">
                  <c:v>42401</c:v>
                </c:pt>
                <c:pt idx="2">
                  <c:v>42430</c:v>
                </c:pt>
                <c:pt idx="3">
                  <c:v>42461</c:v>
                </c:pt>
                <c:pt idx="4">
                  <c:v>42491</c:v>
                </c:pt>
                <c:pt idx="5">
                  <c:v>42522</c:v>
                </c:pt>
              </c:numCache>
            </c:numRef>
          </c:cat>
          <c:val>
            <c:numRef>
              <c:f>'solduri BPN'!$B$34:$G$34</c:f>
              <c:numCache>
                <c:formatCode>General</c:formatCode>
                <c:ptCount val="6"/>
                <c:pt idx="0">
                  <c:v>692.5</c:v>
                </c:pt>
                <c:pt idx="1">
                  <c:v>836.9</c:v>
                </c:pt>
                <c:pt idx="2">
                  <c:v>771.5</c:v>
                </c:pt>
                <c:pt idx="3">
                  <c:v>816.8</c:v>
                </c:pt>
                <c:pt idx="4">
                  <c:v>1099.5</c:v>
                </c:pt>
                <c:pt idx="5">
                  <c:v>1043.0999999999999</c:v>
                </c:pt>
              </c:numCache>
            </c:numRef>
          </c:val>
        </c:ser>
        <c:dLbls>
          <c:showVal val="1"/>
        </c:dLbls>
        <c:overlap val="100"/>
        <c:axId val="66239872"/>
        <c:axId val="66245760"/>
      </c:barChart>
      <c:dateAx>
        <c:axId val="66239872"/>
        <c:scaling>
          <c:orientation val="minMax"/>
        </c:scaling>
        <c:axPos val="b"/>
        <c:numFmt formatCode="dd/mm/yyyy" sourceLinked="0"/>
        <c:tickLblPos val="nextTo"/>
        <c:crossAx val="66245760"/>
        <c:crosses val="autoZero"/>
        <c:auto val="1"/>
        <c:lblOffset val="100"/>
      </c:dateAx>
      <c:valAx>
        <c:axId val="66245760"/>
        <c:scaling>
          <c:orientation val="minMax"/>
        </c:scaling>
        <c:axPos val="l"/>
        <c:majorGridlines/>
        <c:numFmt formatCode="General" sourceLinked="1"/>
        <c:tickLblPos val="nextTo"/>
        <c:crossAx val="66239872"/>
        <c:crosses val="autoZero"/>
        <c:crossBetween val="between"/>
      </c:valAx>
    </c:plotArea>
    <c:legend>
      <c:legendPos val="b"/>
      <c:layout>
        <c:manualLayout>
          <c:xMode val="edge"/>
          <c:yMode val="edge"/>
          <c:wMode val="edge"/>
          <c:hMode val="edge"/>
          <c:x val="1.3317363107389355E-2"/>
          <c:y val="0.89320975266860536"/>
          <c:w val="0.99625199627824312"/>
          <c:h val="0.98272138228941674"/>
        </c:manualLayout>
      </c:layout>
      <c:txPr>
        <a:bodyPr/>
        <a:lstStyle/>
        <a:p>
          <a:pPr>
            <a:defRPr sz="900">
              <a:latin typeface="Arial" pitchFamily="34" charset="0"/>
              <a:cs typeface="Arial" pitchFamily="34" charset="0"/>
            </a:defRPr>
          </a:pPr>
          <a:endParaRPr lang="ru-RU"/>
        </a:p>
      </c:txPr>
    </c:legend>
    <c:plotVisOnly val="1"/>
    <c:dispBlanksAs val="gap"/>
  </c:chart>
  <c:printSettings>
    <c:headerFooter/>
    <c:pageMargins b="0.75" l="0.7" r="0.7" t="0.75"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ru-RU"/>
  <c:chart>
    <c:view3D>
      <c:depthPercent val="100"/>
      <c:rAngAx val="1"/>
    </c:view3D>
    <c:plotArea>
      <c:layout/>
      <c:bar3DChart>
        <c:barDir val="col"/>
        <c:grouping val="clustered"/>
        <c:ser>
          <c:idx val="0"/>
          <c:order val="0"/>
          <c:tx>
            <c:strRef>
              <c:f>'solduri BPN'!$B$1</c:f>
              <c:strCache>
                <c:ptCount val="1"/>
                <c:pt idx="0">
                  <c:v>01.01.2016</c:v>
                </c:pt>
              </c:strCache>
            </c:strRef>
          </c:tx>
          <c:dLbls>
            <c:showVal val="1"/>
          </c:dLbls>
          <c:cat>
            <c:strRef>
              <c:f>'solduri BPN'!$A$2:$A$6</c:f>
              <c:strCache>
                <c:ptCount val="5"/>
                <c:pt idx="0">
                  <c:v>Bugetul Public Național</c:v>
                </c:pt>
                <c:pt idx="1">
                  <c:v>Bugetul de Stat</c:v>
                </c:pt>
                <c:pt idx="2">
                  <c:v>Bugetul Asigurărilor Sociale de Stat</c:v>
                </c:pt>
                <c:pt idx="3">
                  <c:v>Fondurile Asigurării Obligatorii de Asistență Medicală</c:v>
                </c:pt>
                <c:pt idx="4">
                  <c:v>Bugetele Locale</c:v>
                </c:pt>
              </c:strCache>
            </c:strRef>
          </c:cat>
          <c:val>
            <c:numRef>
              <c:f>'solduri BPN'!$B$2:$B$6</c:f>
              <c:numCache>
                <c:formatCode>General</c:formatCode>
                <c:ptCount val="5"/>
                <c:pt idx="0">
                  <c:v>3182.4</c:v>
                </c:pt>
                <c:pt idx="1">
                  <c:v>2306.4</c:v>
                </c:pt>
                <c:pt idx="2">
                  <c:v>30.4</c:v>
                </c:pt>
                <c:pt idx="3">
                  <c:v>153.1</c:v>
                </c:pt>
                <c:pt idx="4">
                  <c:v>692.5</c:v>
                </c:pt>
              </c:numCache>
            </c:numRef>
          </c:val>
        </c:ser>
        <c:ser>
          <c:idx val="1"/>
          <c:order val="1"/>
          <c:tx>
            <c:strRef>
              <c:f>'solduri BPN'!$C$1</c:f>
              <c:strCache>
                <c:ptCount val="1"/>
                <c:pt idx="0">
                  <c:v>31.05.2016</c:v>
                </c:pt>
              </c:strCache>
            </c:strRef>
          </c:tx>
          <c:dLbls>
            <c:showVal val="1"/>
          </c:dLbls>
          <c:cat>
            <c:strRef>
              <c:f>'solduri BPN'!$A$2:$A$6</c:f>
              <c:strCache>
                <c:ptCount val="5"/>
                <c:pt idx="0">
                  <c:v>Bugetul Public Național</c:v>
                </c:pt>
                <c:pt idx="1">
                  <c:v>Bugetul de Stat</c:v>
                </c:pt>
                <c:pt idx="2">
                  <c:v>Bugetul Asigurărilor Sociale de Stat</c:v>
                </c:pt>
                <c:pt idx="3">
                  <c:v>Fondurile Asigurării Obligatorii de Asistență Medicală</c:v>
                </c:pt>
                <c:pt idx="4">
                  <c:v>Bugetele Locale</c:v>
                </c:pt>
              </c:strCache>
            </c:strRef>
          </c:cat>
          <c:val>
            <c:numRef>
              <c:f>'solduri BPN'!$C$2:$C$6</c:f>
              <c:numCache>
                <c:formatCode>General</c:formatCode>
                <c:ptCount val="5"/>
                <c:pt idx="0">
                  <c:v>3750.5</c:v>
                </c:pt>
                <c:pt idx="1">
                  <c:v>1897.1</c:v>
                </c:pt>
                <c:pt idx="2">
                  <c:v>331</c:v>
                </c:pt>
                <c:pt idx="3">
                  <c:v>479.3</c:v>
                </c:pt>
                <c:pt idx="4">
                  <c:v>1043.0999999999999</c:v>
                </c:pt>
              </c:numCache>
            </c:numRef>
          </c:val>
        </c:ser>
        <c:dLbls>
          <c:showVal val="1"/>
        </c:dLbls>
        <c:shape val="cylinder"/>
        <c:axId val="66339968"/>
        <c:axId val="66341504"/>
        <c:axId val="0"/>
      </c:bar3DChart>
      <c:catAx>
        <c:axId val="66339968"/>
        <c:scaling>
          <c:orientation val="minMax"/>
        </c:scaling>
        <c:axPos val="b"/>
        <c:numFmt formatCode="General" sourceLinked="1"/>
        <c:tickLblPos val="nextTo"/>
        <c:crossAx val="66341504"/>
        <c:crosses val="autoZero"/>
        <c:auto val="1"/>
        <c:lblAlgn val="ctr"/>
        <c:lblOffset val="100"/>
      </c:catAx>
      <c:valAx>
        <c:axId val="66341504"/>
        <c:scaling>
          <c:orientation val="minMax"/>
        </c:scaling>
        <c:delete val="1"/>
        <c:axPos val="l"/>
        <c:numFmt formatCode="General" sourceLinked="1"/>
        <c:tickLblPos val="nextTo"/>
        <c:crossAx val="66339968"/>
        <c:crosses val="autoZero"/>
        <c:crossBetween val="between"/>
      </c:valAx>
      <c:spPr>
        <a:noFill/>
        <a:ln w="25400">
          <a:noFill/>
        </a:ln>
      </c:spPr>
    </c:plotArea>
    <c:legend>
      <c:legendPos val="r"/>
    </c:legend>
    <c:plotVisOnly val="1"/>
    <c:dispBlanksAs val="gap"/>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3.0555555555555572E-2"/>
          <c:y val="5.0925925925925923E-2"/>
          <c:w val="0.93888888888888933"/>
          <c:h val="0.94907407407407485"/>
        </c:manualLayout>
      </c:layout>
      <c:barChart>
        <c:barDir val="col"/>
        <c:grouping val="clustered"/>
        <c:ser>
          <c:idx val="0"/>
          <c:order val="0"/>
          <c:dLbls>
            <c:dLbl>
              <c:idx val="3"/>
              <c:layout>
                <c:manualLayout>
                  <c:x val="-5.5555555555554491E-3"/>
                  <c:y val="0.21759259259259275"/>
                </c:manualLayout>
              </c:layout>
              <c:spPr/>
              <c:txPr>
                <a:bodyPr/>
                <a:lstStyle/>
                <a:p>
                  <a:pPr>
                    <a:defRPr/>
                  </a:pPr>
                  <a:endParaRPr lang="ru-RU"/>
                </a:p>
              </c:txPr>
              <c:dLblPos val="outEnd"/>
              <c:showVal val="1"/>
            </c:dLbl>
            <c:showVal val="1"/>
          </c:dLbls>
          <c:cat>
            <c:strRef>
              <c:f>'admin venit BS'!$A$2:$A$5</c:f>
              <c:strCache>
                <c:ptCount val="4"/>
                <c:pt idx="0">
                  <c:v>Serviciul Fiscal de Stat</c:v>
                </c:pt>
                <c:pt idx="1">
                  <c:v>Serviciul Vamal</c:v>
                </c:pt>
                <c:pt idx="2">
                  <c:v>Alți administratori</c:v>
                </c:pt>
                <c:pt idx="3">
                  <c:v>Ministerul Finanțelor (restituirea TVA și accizelor)</c:v>
                </c:pt>
              </c:strCache>
            </c:strRef>
          </c:cat>
          <c:val>
            <c:numRef>
              <c:f>'admin venit BS'!$B$2:$B$5</c:f>
              <c:numCache>
                <c:formatCode>General</c:formatCode>
                <c:ptCount val="4"/>
                <c:pt idx="0">
                  <c:v>3702.9</c:v>
                </c:pt>
                <c:pt idx="1">
                  <c:v>5050.3999999999996</c:v>
                </c:pt>
                <c:pt idx="2">
                  <c:v>522.29999999999995</c:v>
                </c:pt>
                <c:pt idx="3">
                  <c:v>-908.6</c:v>
                </c:pt>
              </c:numCache>
            </c:numRef>
          </c:val>
        </c:ser>
        <c:dLbls>
          <c:showVal val="1"/>
        </c:dLbls>
        <c:axId val="65337600"/>
        <c:axId val="65343488"/>
      </c:barChart>
      <c:catAx>
        <c:axId val="65337600"/>
        <c:scaling>
          <c:orientation val="minMax"/>
        </c:scaling>
        <c:axPos val="b"/>
        <c:numFmt formatCode="General" sourceLinked="1"/>
        <c:tickLblPos val="nextTo"/>
        <c:txPr>
          <a:bodyPr/>
          <a:lstStyle/>
          <a:p>
            <a:pPr>
              <a:defRPr sz="700">
                <a:latin typeface="Arial" pitchFamily="34" charset="0"/>
                <a:cs typeface="Arial" pitchFamily="34" charset="0"/>
              </a:defRPr>
            </a:pPr>
            <a:endParaRPr lang="ru-RU"/>
          </a:p>
        </c:txPr>
        <c:crossAx val="65343488"/>
        <c:crosses val="autoZero"/>
        <c:auto val="1"/>
        <c:lblAlgn val="ctr"/>
        <c:lblOffset val="100"/>
      </c:catAx>
      <c:valAx>
        <c:axId val="65343488"/>
        <c:scaling>
          <c:orientation val="minMax"/>
        </c:scaling>
        <c:delete val="1"/>
        <c:axPos val="l"/>
        <c:numFmt formatCode="General" sourceLinked="1"/>
        <c:tickLblPos val="nextTo"/>
        <c:crossAx val="65337600"/>
        <c:crosses val="autoZero"/>
        <c:crossBetween val="between"/>
      </c:valAx>
    </c:plotArea>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ru-RU"/>
  <c:chart>
    <c:view3D>
      <c:rotX val="30"/>
      <c:perspective val="30"/>
    </c:view3D>
    <c:plotArea>
      <c:layout/>
      <c:pie3DChart>
        <c:varyColors val="1"/>
        <c:ser>
          <c:idx val="0"/>
          <c:order val="0"/>
          <c:explosion val="25"/>
          <c:dPt>
            <c:idx val="0"/>
            <c:spPr/>
          </c:dPt>
          <c:dPt>
            <c:idx val="1"/>
            <c:spPr/>
          </c:dPt>
          <c:dPt>
            <c:idx val="2"/>
            <c:spPr/>
          </c:dPt>
          <c:dPt>
            <c:idx val="3"/>
            <c:spPr/>
          </c:dPt>
          <c:dLbls>
            <c:showVal val="1"/>
            <c:showCatName val="1"/>
            <c:showPercent val="1"/>
            <c:showLeaderLines val="1"/>
          </c:dLbls>
          <c:cat>
            <c:numRef>
              <c:f>'venituri BS'!$A$2:$A$5</c:f>
              <c:numCache>
                <c:formatCode>General</c:formatCode>
                <c:ptCount val="4"/>
              </c:numCache>
            </c:numRef>
          </c:cat>
          <c:val>
            <c:numRef>
              <c:f>'venituri BS'!$B$2:$B$5</c:f>
              <c:numCache>
                <c:formatCode>General</c:formatCode>
                <c:ptCount val="4"/>
              </c:numCache>
            </c:numRef>
          </c:val>
        </c:ser>
        <c:dLbls>
          <c:showVal val="1"/>
        </c:dLbls>
      </c:pie3DChart>
      <c:spPr>
        <a:noFill/>
        <a:ln w="25400">
          <a:noFill/>
        </a:ln>
      </c:spPr>
    </c:plotArea>
    <c:plotVisOnly val="1"/>
    <c:dispBlanksAs val="zero"/>
  </c:chart>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ru-RU"/>
  <c:chart>
    <c:view3D>
      <c:rotX val="30"/>
      <c:perspective val="30"/>
    </c:view3D>
    <c:plotArea>
      <c:layout>
        <c:manualLayout>
          <c:layoutTarget val="inner"/>
          <c:xMode val="edge"/>
          <c:yMode val="edge"/>
          <c:x val="7.9271430693804781E-2"/>
          <c:y val="0.17093349777061001"/>
          <c:w val="0.83810284091847009"/>
          <c:h val="0.78664706068367962"/>
        </c:manualLayout>
      </c:layout>
      <c:pie3DChart>
        <c:varyColors val="1"/>
        <c:ser>
          <c:idx val="0"/>
          <c:order val="0"/>
          <c:explosion val="25"/>
          <c:dPt>
            <c:idx val="0"/>
            <c:explosion val="0"/>
          </c:dPt>
          <c:dPt>
            <c:idx val="1"/>
            <c:explosion val="14"/>
          </c:dPt>
          <c:dPt>
            <c:idx val="2"/>
          </c:dPt>
          <c:dPt>
            <c:idx val="3"/>
          </c:dPt>
          <c:dLbls>
            <c:dLbl>
              <c:idx val="0"/>
              <c:layout>
                <c:manualLayout>
                  <c:x val="-6.1804123541161125E-2"/>
                  <c:y val="-0.3373459191095089"/>
                </c:manualLayout>
              </c:layout>
              <c:tx>
                <c:rich>
                  <a:bodyPr/>
                  <a:lstStyle/>
                  <a:p>
                    <a:r>
                      <a:rPr lang="vi-VN" sz="800"/>
                      <a:t>Taxa pe valoare adăugată (inclusiv restituirea)
5</a:t>
                    </a:r>
                    <a:r>
                      <a:rPr lang="ro-RO" sz="800"/>
                      <a:t> </a:t>
                    </a:r>
                    <a:r>
                      <a:rPr lang="vi-VN" sz="800"/>
                      <a:t>250,6</a:t>
                    </a:r>
                    <a:r>
                      <a:rPr lang="ro-RO" sz="800"/>
                      <a:t> mil. lei</a:t>
                    </a:r>
                    <a:r>
                      <a:rPr lang="vi-VN" sz="800"/>
                      <a:t>
50</a:t>
                    </a:r>
                    <a:r>
                      <a:rPr lang="ro-RO" sz="800"/>
                      <a:t>,0 </a:t>
                    </a:r>
                    <a:r>
                      <a:rPr lang="vi-VN" sz="800"/>
                      <a:t>%</a:t>
                    </a:r>
                  </a:p>
                </c:rich>
              </c:tx>
              <c:dLblPos val="bestFit"/>
            </c:dLbl>
            <c:dLbl>
              <c:idx val="1"/>
              <c:layout>
                <c:manualLayout>
                  <c:x val="-2.4678981165090211E-2"/>
                  <c:y val="-1.8698415710084431E-3"/>
                </c:manualLayout>
              </c:layout>
              <c:tx>
                <c:rich>
                  <a:bodyPr/>
                  <a:lstStyle/>
                  <a:p>
                    <a:r>
                      <a:rPr lang="en-US" sz="800"/>
                      <a:t>Impozite pe venit
1</a:t>
                    </a:r>
                    <a:r>
                      <a:rPr lang="ro-RO" sz="800"/>
                      <a:t> </a:t>
                    </a:r>
                    <a:r>
                      <a:rPr lang="en-US" sz="800"/>
                      <a:t>941,1</a:t>
                    </a:r>
                    <a:r>
                      <a:rPr lang="ro-RO" sz="800"/>
                      <a:t>mil. lei</a:t>
                    </a:r>
                    <a:r>
                      <a:rPr lang="en-US" sz="800"/>
                      <a:t>
</a:t>
                    </a:r>
                    <a:r>
                      <a:rPr lang="en-US" sz="800" i="1"/>
                      <a:t>18</a:t>
                    </a:r>
                    <a:r>
                      <a:rPr lang="ro-RO" sz="800" i="1"/>
                      <a:t>,5 </a:t>
                    </a:r>
                    <a:r>
                      <a:rPr lang="en-US" sz="800" i="1"/>
                      <a:t>%</a:t>
                    </a:r>
                  </a:p>
                </c:rich>
              </c:tx>
              <c:dLblPos val="bestFit"/>
            </c:dLbl>
            <c:dLbl>
              <c:idx val="2"/>
              <c:layout>
                <c:manualLayout>
                  <c:x val="3.2685782201753083E-2"/>
                  <c:y val="-8.8780950573949344E-2"/>
                </c:manualLayout>
              </c:layout>
              <c:tx>
                <c:rich>
                  <a:bodyPr/>
                  <a:lstStyle/>
                  <a:p>
                    <a:r>
                      <a:rPr lang="en-US" sz="800"/>
                      <a:t>Accize </a:t>
                    </a:r>
                    <a:r>
                      <a:rPr lang="en-US" sz="800" i="1"/>
                      <a:t>(inclusiv restituirea)</a:t>
                    </a:r>
                    <a:r>
                      <a:rPr lang="en-US" sz="800"/>
                      <a:t>
1</a:t>
                    </a:r>
                    <a:r>
                      <a:rPr lang="ro-RO" sz="800"/>
                      <a:t> </a:t>
                    </a:r>
                    <a:r>
                      <a:rPr lang="en-US" sz="800"/>
                      <a:t>676,9</a:t>
                    </a:r>
                    <a:r>
                      <a:rPr lang="ro-RO" sz="800"/>
                      <a:t> mil. lei</a:t>
                    </a:r>
                    <a:r>
                      <a:rPr lang="en-US" sz="800"/>
                      <a:t>
16</a:t>
                    </a:r>
                    <a:r>
                      <a:rPr lang="ro-RO" sz="800"/>
                      <a:t>,0 </a:t>
                    </a:r>
                    <a:r>
                      <a:rPr lang="en-US" sz="800"/>
                      <a:t>%</a:t>
                    </a:r>
                  </a:p>
                </c:rich>
              </c:tx>
              <c:dLblPos val="bestFit"/>
            </c:dLbl>
            <c:dLbl>
              <c:idx val="3"/>
              <c:layout>
                <c:manualLayout>
                  <c:x val="-1.1562554680664918E-2"/>
                  <c:y val="2.008032128514056E-3"/>
                </c:manualLayout>
              </c:layout>
              <c:tx>
                <c:rich>
                  <a:bodyPr/>
                  <a:lstStyle/>
                  <a:p>
                    <a:r>
                      <a:rPr lang="en-US" sz="800"/>
                      <a:t>Alte venituri
1632</a:t>
                    </a:r>
                    <a:r>
                      <a:rPr lang="ro-RO" sz="800"/>
                      <a:t>,0 mil. lei</a:t>
                    </a:r>
                    <a:r>
                      <a:rPr lang="en-US" sz="800"/>
                      <a:t>
1</a:t>
                    </a:r>
                    <a:r>
                      <a:rPr lang="ro-RO" sz="800"/>
                      <a:t>5,5</a:t>
                    </a:r>
                    <a:r>
                      <a:rPr lang="ro-RO" sz="800" baseline="0"/>
                      <a:t> </a:t>
                    </a:r>
                    <a:r>
                      <a:rPr lang="en-US" sz="800"/>
                      <a:t>%</a:t>
                    </a:r>
                  </a:p>
                </c:rich>
              </c:tx>
              <c:dLblPos val="bestFit"/>
            </c:dLbl>
            <c:txPr>
              <a:bodyPr/>
              <a:lstStyle/>
              <a:p>
                <a:pPr>
                  <a:defRPr sz="800"/>
                </a:pPr>
                <a:endParaRPr lang="ru-RU"/>
              </a:p>
            </c:txPr>
            <c:showVal val="1"/>
            <c:showCatName val="1"/>
            <c:showPercent val="1"/>
            <c:showLeaderLines val="1"/>
          </c:dLbls>
          <c:cat>
            <c:strRef>
              <c:f>'venituri BS'!$A$7:$A$10</c:f>
              <c:strCache>
                <c:ptCount val="4"/>
                <c:pt idx="0">
                  <c:v>Taxa pe valoare adăugată (inclusiv restituirea)</c:v>
                </c:pt>
                <c:pt idx="1">
                  <c:v>Impozite pe venit</c:v>
                </c:pt>
                <c:pt idx="2">
                  <c:v>Accize (inclusiv restituirea)</c:v>
                </c:pt>
                <c:pt idx="3">
                  <c:v>Alte venituri</c:v>
                </c:pt>
              </c:strCache>
            </c:strRef>
          </c:cat>
          <c:val>
            <c:numRef>
              <c:f>'venituri BS'!$B$7:$B$10</c:f>
              <c:numCache>
                <c:formatCode>General</c:formatCode>
                <c:ptCount val="4"/>
                <c:pt idx="0">
                  <c:v>5250.6</c:v>
                </c:pt>
                <c:pt idx="1">
                  <c:v>1941.1</c:v>
                </c:pt>
                <c:pt idx="2">
                  <c:v>1676.9</c:v>
                </c:pt>
                <c:pt idx="3">
                  <c:v>1632</c:v>
                </c:pt>
              </c:numCache>
            </c:numRef>
          </c:val>
        </c:ser>
        <c:dLbls>
          <c:showCatName val="1"/>
          <c:showPercent val="1"/>
        </c:dLbls>
      </c:pie3DChart>
      <c:spPr>
        <a:noFill/>
        <a:ln w="25400">
          <a:noFill/>
        </a:ln>
      </c:spPr>
    </c:plotArea>
    <c:plotVisOnly val="1"/>
    <c:dispBlanksAs val="zero"/>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ru-RU"/>
  <c:chart>
    <c:plotArea>
      <c:layout/>
      <c:barChart>
        <c:barDir val="bar"/>
        <c:grouping val="clustered"/>
        <c:ser>
          <c:idx val="1"/>
          <c:order val="0"/>
          <c:dLbls>
            <c:showVal val="1"/>
          </c:dLbls>
          <c:cat>
            <c:strRef>
              <c:f>'chelt funct BS'!$A$1:$A$10</c:f>
              <c:strCache>
                <c:ptCount val="10"/>
                <c:pt idx="0">
                  <c:v>Protecția mediului</c:v>
                </c:pt>
                <c:pt idx="1">
                  <c:v>Gospodăria de locuințe și gospodăria serviciilor comunale</c:v>
                </c:pt>
                <c:pt idx="2">
                  <c:v>Apărare națională</c:v>
                </c:pt>
                <c:pt idx="3">
                  <c:v>Cultură, sport, tineret, culte și odihnă</c:v>
                </c:pt>
                <c:pt idx="4">
                  <c:v>Ordine publică și securitate națională</c:v>
                </c:pt>
                <c:pt idx="5">
                  <c:v>Ocrotirea sănătății</c:v>
                </c:pt>
                <c:pt idx="6">
                  <c:v>Servicii în domeniul economiei</c:v>
                </c:pt>
                <c:pt idx="7">
                  <c:v>Servicii de stat cu destinație generală</c:v>
                </c:pt>
                <c:pt idx="8">
                  <c:v>Învățămînt</c:v>
                </c:pt>
                <c:pt idx="9">
                  <c:v>Protecție socială</c:v>
                </c:pt>
              </c:strCache>
            </c:strRef>
          </c:cat>
          <c:val>
            <c:numRef>
              <c:f>'chelt funct BS'!$C$1:$C$10</c:f>
              <c:numCache>
                <c:formatCode>0.0</c:formatCode>
                <c:ptCount val="10"/>
                <c:pt idx="0">
                  <c:v>0.44697903822441432</c:v>
                </c:pt>
                <c:pt idx="1">
                  <c:v>0.60516581218768239</c:v>
                </c:pt>
                <c:pt idx="2">
                  <c:v>1.5640210266727235</c:v>
                </c:pt>
                <c:pt idx="3">
                  <c:v>1.8868842884028811</c:v>
                </c:pt>
                <c:pt idx="4">
                  <c:v>9.2705561684729698</c:v>
                </c:pt>
                <c:pt idx="5">
                  <c:v>9.3541112336945922</c:v>
                </c:pt>
                <c:pt idx="6">
                  <c:v>9.5974755013303898</c:v>
                </c:pt>
                <c:pt idx="7">
                  <c:v>14.651340125900447</c:v>
                </c:pt>
                <c:pt idx="8">
                  <c:v>25.810403011227201</c:v>
                </c:pt>
                <c:pt idx="9">
                  <c:v>26.813063793886688</c:v>
                </c:pt>
              </c:numCache>
            </c:numRef>
          </c:val>
        </c:ser>
        <c:ser>
          <c:idx val="0"/>
          <c:order val="1"/>
          <c:dLbls>
            <c:showVal val="1"/>
          </c:dLbls>
          <c:cat>
            <c:strRef>
              <c:f>'chelt funct BS'!$A$1:$A$10</c:f>
              <c:strCache>
                <c:ptCount val="10"/>
                <c:pt idx="0">
                  <c:v>Protecția mediului</c:v>
                </c:pt>
                <c:pt idx="1">
                  <c:v>Gospodăria de locuințe și gospodăria serviciilor comunale</c:v>
                </c:pt>
                <c:pt idx="2">
                  <c:v>Apărare națională</c:v>
                </c:pt>
                <c:pt idx="3">
                  <c:v>Cultură, sport, tineret, culte și odihnă</c:v>
                </c:pt>
                <c:pt idx="4">
                  <c:v>Ordine publică și securitate națională</c:v>
                </c:pt>
                <c:pt idx="5">
                  <c:v>Ocrotirea sănătății</c:v>
                </c:pt>
                <c:pt idx="6">
                  <c:v>Servicii în domeniul economiei</c:v>
                </c:pt>
                <c:pt idx="7">
                  <c:v>Servicii de stat cu destinație generală</c:v>
                </c:pt>
                <c:pt idx="8">
                  <c:v>Învățămînt</c:v>
                </c:pt>
                <c:pt idx="9">
                  <c:v>Protecție socială</c:v>
                </c:pt>
              </c:strCache>
            </c:strRef>
          </c:cat>
          <c:val>
            <c:numRef>
              <c:f>'chelt funct BS'!$B$1:$B$10</c:f>
              <c:numCache>
                <c:formatCode>General</c:formatCode>
                <c:ptCount val="10"/>
                <c:pt idx="0">
                  <c:v>55.1</c:v>
                </c:pt>
                <c:pt idx="1">
                  <c:v>74.599999999999994</c:v>
                </c:pt>
                <c:pt idx="2">
                  <c:v>192.8</c:v>
                </c:pt>
                <c:pt idx="3">
                  <c:v>232.6</c:v>
                </c:pt>
                <c:pt idx="4">
                  <c:v>1142.8</c:v>
                </c:pt>
                <c:pt idx="5">
                  <c:v>1153.0999999999999</c:v>
                </c:pt>
                <c:pt idx="6">
                  <c:v>1183.0999999999999</c:v>
                </c:pt>
                <c:pt idx="7">
                  <c:v>1806.1</c:v>
                </c:pt>
                <c:pt idx="8">
                  <c:v>3181.7</c:v>
                </c:pt>
                <c:pt idx="9">
                  <c:v>3305.3</c:v>
                </c:pt>
              </c:numCache>
            </c:numRef>
          </c:val>
        </c:ser>
        <c:dLbls>
          <c:showVal val="1"/>
        </c:dLbls>
        <c:axId val="65748352"/>
        <c:axId val="65754240"/>
      </c:barChart>
      <c:catAx>
        <c:axId val="65748352"/>
        <c:scaling>
          <c:orientation val="minMax"/>
        </c:scaling>
        <c:axPos val="l"/>
        <c:numFmt formatCode="General" sourceLinked="1"/>
        <c:tickLblPos val="nextTo"/>
        <c:crossAx val="65754240"/>
        <c:crosses val="autoZero"/>
        <c:auto val="1"/>
        <c:lblAlgn val="ctr"/>
        <c:lblOffset val="100"/>
      </c:catAx>
      <c:valAx>
        <c:axId val="65754240"/>
        <c:scaling>
          <c:orientation val="minMax"/>
        </c:scaling>
        <c:delete val="1"/>
        <c:axPos val="b"/>
        <c:numFmt formatCode="0.0" sourceLinked="1"/>
        <c:tickLblPos val="nextTo"/>
        <c:crossAx val="65748352"/>
        <c:crosses val="autoZero"/>
        <c:crossBetween val="between"/>
      </c:valAx>
      <c:spPr>
        <a:noFill/>
        <a:ln w="25400">
          <a:noFill/>
        </a:ln>
      </c:spPr>
    </c:plotArea>
    <c:plotVisOnly val="1"/>
    <c:dispBlanksAs val="gap"/>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ru-RU"/>
  <c:chart>
    <c:view3D>
      <c:rotX val="30"/>
      <c:perspective val="30"/>
    </c:view3D>
    <c:plotArea>
      <c:layout/>
      <c:pie3DChart>
        <c:varyColors val="1"/>
        <c:ser>
          <c:idx val="0"/>
          <c:order val="0"/>
          <c:explosion val="25"/>
          <c:dPt>
            <c:idx val="0"/>
          </c:dPt>
          <c:dPt>
            <c:idx val="1"/>
          </c:dPt>
          <c:dPt>
            <c:idx val="2"/>
          </c:dPt>
          <c:dPt>
            <c:idx val="3"/>
          </c:dPt>
          <c:dLbls>
            <c:showVal val="1"/>
            <c:showCatName val="1"/>
            <c:showPercent val="1"/>
            <c:showLeaderLines val="1"/>
          </c:dLbls>
          <c:cat>
            <c:strRef>
              <c:f>'venituri BL'!$A$9:$A$12</c:f>
              <c:strCache>
                <c:ptCount val="4"/>
                <c:pt idx="0">
                  <c:v>Transferuri primite de la bugetul de stat</c:v>
                </c:pt>
                <c:pt idx="1">
                  <c:v>Impozite și taxe</c:v>
                </c:pt>
                <c:pt idx="2">
                  <c:v>Alte venituri</c:v>
                </c:pt>
                <c:pt idx="3">
                  <c:v>Granturi primite</c:v>
                </c:pt>
              </c:strCache>
            </c:strRef>
          </c:cat>
          <c:val>
            <c:numRef>
              <c:f>'venituri BL'!$B$9:$B$12</c:f>
              <c:numCache>
                <c:formatCode>#,##0.0</c:formatCode>
                <c:ptCount val="4"/>
                <c:pt idx="0">
                  <c:v>3029.5</c:v>
                </c:pt>
                <c:pt idx="1">
                  <c:v>1169</c:v>
                </c:pt>
                <c:pt idx="2">
                  <c:v>205.2</c:v>
                </c:pt>
                <c:pt idx="3">
                  <c:v>56.1</c:v>
                </c:pt>
              </c:numCache>
            </c:numRef>
          </c:val>
        </c:ser>
      </c:pie3DChart>
      <c:spPr>
        <a:noFill/>
        <a:ln w="25400">
          <a:noFill/>
        </a:ln>
      </c:spPr>
    </c:plotArea>
    <c:plotVisOnly val="1"/>
    <c:dispBlanksAs val="zero"/>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4</xdr:col>
      <xdr:colOff>76200</xdr:colOff>
      <xdr:row>4</xdr:row>
      <xdr:rowOff>76200</xdr:rowOff>
    </xdr:from>
    <xdr:to>
      <xdr:col>12</xdr:col>
      <xdr:colOff>552450</xdr:colOff>
      <xdr:row>17</xdr:row>
      <xdr:rowOff>114300</xdr:rowOff>
    </xdr:to>
    <xdr:graphicFrame macro="">
      <xdr:nvGraphicFramePr>
        <xdr:cNvPr id="229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971550</xdr:colOff>
      <xdr:row>15</xdr:row>
      <xdr:rowOff>114300</xdr:rowOff>
    </xdr:from>
    <xdr:to>
      <xdr:col>10</xdr:col>
      <xdr:colOff>114300</xdr:colOff>
      <xdr:row>37</xdr:row>
      <xdr:rowOff>28575</xdr:rowOff>
    </xdr:to>
    <xdr:graphicFrame macro="">
      <xdr:nvGraphicFramePr>
        <xdr:cNvPr id="434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1028700</xdr:colOff>
      <xdr:row>33</xdr:row>
      <xdr:rowOff>171450</xdr:rowOff>
    </xdr:from>
    <xdr:to>
      <xdr:col>7</xdr:col>
      <xdr:colOff>228600</xdr:colOff>
      <xdr:row>57</xdr:row>
      <xdr:rowOff>9525</xdr:rowOff>
    </xdr:to>
    <xdr:graphicFrame macro="">
      <xdr:nvGraphicFramePr>
        <xdr:cNvPr id="655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466725</xdr:colOff>
      <xdr:row>8</xdr:row>
      <xdr:rowOff>114300</xdr:rowOff>
    </xdr:from>
    <xdr:to>
      <xdr:col>10</xdr:col>
      <xdr:colOff>219075</xdr:colOff>
      <xdr:row>26</xdr:row>
      <xdr:rowOff>123825</xdr:rowOff>
    </xdr:to>
    <xdr:graphicFrame macro="">
      <xdr:nvGraphicFramePr>
        <xdr:cNvPr id="655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95250</xdr:colOff>
      <xdr:row>11</xdr:row>
      <xdr:rowOff>47625</xdr:rowOff>
    </xdr:from>
    <xdr:to>
      <xdr:col>11</xdr:col>
      <xdr:colOff>400050</xdr:colOff>
      <xdr:row>25</xdr:row>
      <xdr:rowOff>123825</xdr:rowOff>
    </xdr:to>
    <xdr:graphicFrame macro="">
      <xdr:nvGraphicFramePr>
        <xdr:cNvPr id="84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276225</xdr:colOff>
      <xdr:row>10</xdr:row>
      <xdr:rowOff>66675</xdr:rowOff>
    </xdr:from>
    <xdr:to>
      <xdr:col>10</xdr:col>
      <xdr:colOff>581025</xdr:colOff>
      <xdr:row>24</xdr:row>
      <xdr:rowOff>142875</xdr:rowOff>
    </xdr:to>
    <xdr:graphicFrame macro="">
      <xdr:nvGraphicFramePr>
        <xdr:cNvPr id="1064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1409700</xdr:colOff>
      <xdr:row>10</xdr:row>
      <xdr:rowOff>85725</xdr:rowOff>
    </xdr:from>
    <xdr:to>
      <xdr:col>12</xdr:col>
      <xdr:colOff>38100</xdr:colOff>
      <xdr:row>27</xdr:row>
      <xdr:rowOff>9525</xdr:rowOff>
    </xdr:to>
    <xdr:graphicFrame macro="">
      <xdr:nvGraphicFramePr>
        <xdr:cNvPr id="1064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1819275</xdr:colOff>
      <xdr:row>12</xdr:row>
      <xdr:rowOff>76200</xdr:rowOff>
    </xdr:from>
    <xdr:to>
      <xdr:col>10</xdr:col>
      <xdr:colOff>542925</xdr:colOff>
      <xdr:row>31</xdr:row>
      <xdr:rowOff>123825</xdr:rowOff>
    </xdr:to>
    <xdr:graphicFrame macro="">
      <xdr:nvGraphicFramePr>
        <xdr:cNvPr id="1261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266700</xdr:colOff>
      <xdr:row>9</xdr:row>
      <xdr:rowOff>76200</xdr:rowOff>
    </xdr:from>
    <xdr:to>
      <xdr:col>10</xdr:col>
      <xdr:colOff>571500</xdr:colOff>
      <xdr:row>23</xdr:row>
      <xdr:rowOff>152400</xdr:rowOff>
    </xdr:to>
    <xdr:graphicFrame macro="">
      <xdr:nvGraphicFramePr>
        <xdr:cNvPr id="1560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438150</xdr:colOff>
      <xdr:row>10</xdr:row>
      <xdr:rowOff>133350</xdr:rowOff>
    </xdr:from>
    <xdr:to>
      <xdr:col>10</xdr:col>
      <xdr:colOff>590550</xdr:colOff>
      <xdr:row>29</xdr:row>
      <xdr:rowOff>180975</xdr:rowOff>
    </xdr:to>
    <xdr:graphicFrame macro="">
      <xdr:nvGraphicFramePr>
        <xdr:cNvPr id="1765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485775</xdr:colOff>
      <xdr:row>0</xdr:row>
      <xdr:rowOff>161925</xdr:rowOff>
    </xdr:from>
    <xdr:to>
      <xdr:col>14</xdr:col>
      <xdr:colOff>333375</xdr:colOff>
      <xdr:row>17</xdr:row>
      <xdr:rowOff>0</xdr:rowOff>
    </xdr:to>
    <xdr:graphicFrame macro="">
      <xdr:nvGraphicFramePr>
        <xdr:cNvPr id="9495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609600</xdr:colOff>
      <xdr:row>19</xdr:row>
      <xdr:rowOff>76200</xdr:rowOff>
    </xdr:from>
    <xdr:to>
      <xdr:col>14</xdr:col>
      <xdr:colOff>228600</xdr:colOff>
      <xdr:row>38</xdr:row>
      <xdr:rowOff>66675</xdr:rowOff>
    </xdr:to>
    <xdr:graphicFrame macro="">
      <xdr:nvGraphicFramePr>
        <xdr:cNvPr id="94954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livictor/Downloads/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everitaal/Desktop/31.07/RAPORT%20BPN%2031.07.20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BALANN~1/AppData/Local/Temp/ministru/BC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7">
          <cell r="A7" t="str">
            <v>Contibutii</v>
          </cell>
          <cell r="B7">
            <v>3812.1</v>
          </cell>
        </row>
        <row r="8">
          <cell r="A8" t="str">
            <v>Transferuri</v>
          </cell>
          <cell r="B8">
            <v>2674</v>
          </cell>
        </row>
        <row r="25">
          <cell r="A25" t="str">
            <v>Contibutii</v>
          </cell>
          <cell r="B25">
            <v>1275.2</v>
          </cell>
        </row>
        <row r="26">
          <cell r="A26" t="str">
            <v>Transferuri</v>
          </cell>
          <cell r="B26">
            <v>947.1</v>
          </cell>
        </row>
        <row r="27">
          <cell r="A27" t="str">
            <v>Alte venituri</v>
          </cell>
          <cell r="B27">
            <v>2.5</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1"/>
      <sheetName val="main"/>
      <sheetName val="BPN"/>
      <sheetName val="BCC"/>
      <sheetName val="BS"/>
      <sheetName val="BASS"/>
      <sheetName val="FAOAM"/>
      <sheetName val="functii"/>
      <sheetName val="BL"/>
      <sheetName val="public"/>
      <sheetName val="central"/>
      <sheetName val="stat"/>
      <sheetName val="cnas"/>
      <sheetName val="cnam"/>
      <sheetName val="locale"/>
      <sheetName val="venituri BPN"/>
      <sheetName val="chelt funct BPN "/>
      <sheetName val="solduri BPN"/>
      <sheetName val="admin venit BS"/>
      <sheetName val="venituri BS"/>
      <sheetName val="chelt funct BS"/>
      <sheetName val="venituri BL"/>
      <sheetName val="chelt funct BL"/>
      <sheetName val="Sheet1"/>
    </sheetNames>
    <sheetDataSet>
      <sheetData sheetId="0" refreshError="1">
        <row r="4">
          <cell r="A4" t="str">
            <v>la situația din 31 iulie 2016</v>
          </cell>
        </row>
        <row r="12">
          <cell r="C12">
            <v>48520.299999999988</v>
          </cell>
          <cell r="D12">
            <v>24620.9</v>
          </cell>
          <cell r="E12">
            <v>24383.300000000003</v>
          </cell>
          <cell r="F12">
            <v>237.6</v>
          </cell>
          <cell r="G12">
            <v>-23899.399999999987</v>
          </cell>
          <cell r="H12">
            <v>50.743503234728571</v>
          </cell>
          <cell r="I12">
            <v>0</v>
          </cell>
          <cell r="J12">
            <v>24620.9</v>
          </cell>
          <cell r="K12" t="str">
            <v xml:space="preserve"> </v>
          </cell>
          <cell r="L12">
            <v>44852.999999999985</v>
          </cell>
          <cell r="M12">
            <v>22417.4</v>
          </cell>
          <cell r="N12">
            <v>22261.9</v>
          </cell>
          <cell r="O12">
            <v>155.5</v>
          </cell>
          <cell r="P12">
            <v>-22435.599999999984</v>
          </cell>
          <cell r="Q12">
            <v>49.979711502017722</v>
          </cell>
          <cell r="R12">
            <v>0</v>
          </cell>
          <cell r="S12">
            <v>22417.4</v>
          </cell>
          <cell r="T12" t="str">
            <v xml:space="preserve"> </v>
          </cell>
          <cell r="U12">
            <v>31378.899999999991</v>
          </cell>
          <cell r="V12">
            <v>15028.900000000001</v>
          </cell>
          <cell r="W12">
            <v>14873.400000000001</v>
          </cell>
          <cell r="X12">
            <v>155.5</v>
          </cell>
          <cell r="Y12">
            <v>-16349.999999999991</v>
          </cell>
          <cell r="Z12">
            <v>47.894923021520853</v>
          </cell>
          <cell r="AA12">
            <v>0</v>
          </cell>
          <cell r="AB12">
            <v>15028.900000000001</v>
          </cell>
          <cell r="AC12" t="str">
            <v xml:space="preserve"> </v>
          </cell>
          <cell r="AD12">
            <v>14945.7</v>
          </cell>
          <cell r="AE12">
            <v>8893.9</v>
          </cell>
          <cell r="AF12">
            <v>-6051.8</v>
          </cell>
          <cell r="AG12">
            <v>59.508085937761358</v>
          </cell>
          <cell r="AH12">
            <v>0</v>
          </cell>
          <cell r="AI12">
            <v>8893.9</v>
          </cell>
          <cell r="AJ12" t="str">
            <v xml:space="preserve"> </v>
          </cell>
          <cell r="AK12">
            <v>5838.5</v>
          </cell>
          <cell r="AL12">
            <v>2957.7</v>
          </cell>
          <cell r="AM12">
            <v>-2880.8</v>
          </cell>
          <cell r="AN12">
            <v>50.658559561531213</v>
          </cell>
          <cell r="AO12">
            <v>0</v>
          </cell>
          <cell r="AP12">
            <v>2957.7</v>
          </cell>
          <cell r="AQ12" t="str">
            <v xml:space="preserve"> </v>
          </cell>
          <cell r="AR12">
            <v>11634.8</v>
          </cell>
          <cell r="AS12">
            <v>6555.6</v>
          </cell>
          <cell r="AT12">
            <v>6473.5</v>
          </cell>
          <cell r="AU12">
            <v>82.1</v>
          </cell>
          <cell r="AV12">
            <v>-5079.1999999999989</v>
          </cell>
          <cell r="AW12">
            <v>56.344758826967379</v>
          </cell>
          <cell r="AX12">
            <v>0</v>
          </cell>
          <cell r="AY12">
            <v>6555.6</v>
          </cell>
          <cell r="AZ12" t="str">
            <v xml:space="preserve"> </v>
          </cell>
        </row>
        <row r="13">
          <cell r="C13">
            <v>29063.499999999993</v>
          </cell>
          <cell r="D13">
            <v>15830.900000000001</v>
          </cell>
          <cell r="E13">
            <v>15830.900000000001</v>
          </cell>
          <cell r="F13">
            <v>0</v>
          </cell>
          <cell r="G13">
            <v>-13232.599999999991</v>
          </cell>
          <cell r="H13">
            <v>54.47003974056809</v>
          </cell>
          <cell r="I13">
            <v>0</v>
          </cell>
          <cell r="J13">
            <v>15830.900000000001</v>
          </cell>
          <cell r="K13" t="str">
            <v xml:space="preserve"> </v>
          </cell>
          <cell r="L13">
            <v>26310.799999999992</v>
          </cell>
          <cell r="M13">
            <v>14007.900000000001</v>
          </cell>
          <cell r="N13">
            <v>14007.900000000001</v>
          </cell>
          <cell r="O13">
            <v>0</v>
          </cell>
          <cell r="P13">
            <v>-12302.899999999991</v>
          </cell>
          <cell r="Q13">
            <v>53.240114325676167</v>
          </cell>
          <cell r="R13">
            <v>0</v>
          </cell>
          <cell r="S13">
            <v>14007.900000000001</v>
          </cell>
          <cell r="T13" t="str">
            <v xml:space="preserve"> </v>
          </cell>
          <cell r="U13">
            <v>26310.799999999992</v>
          </cell>
          <cell r="V13">
            <v>14007.900000000001</v>
          </cell>
          <cell r="W13">
            <v>14007.900000000001</v>
          </cell>
          <cell r="X13">
            <v>0</v>
          </cell>
          <cell r="Y13">
            <v>-12302.899999999992</v>
          </cell>
          <cell r="Z13">
            <v>53.240114325676167</v>
          </cell>
          <cell r="AA13">
            <v>0</v>
          </cell>
          <cell r="AB13">
            <v>14007.900000000001</v>
          </cell>
          <cell r="AC13" t="str">
            <v xml:space="preserve"> </v>
          </cell>
          <cell r="AR13">
            <v>2752.7</v>
          </cell>
          <cell r="AS13">
            <v>1823</v>
          </cell>
          <cell r="AT13">
            <v>1823</v>
          </cell>
          <cell r="AU13">
            <v>0</v>
          </cell>
          <cell r="AV13">
            <v>-929.69999999999993</v>
          </cell>
          <cell r="AW13">
            <v>66.225887310640459</v>
          </cell>
          <cell r="AX13">
            <v>0</v>
          </cell>
          <cell r="AY13">
            <v>1823</v>
          </cell>
          <cell r="AZ13" t="str">
            <v xml:space="preserve"> </v>
          </cell>
        </row>
        <row r="14">
          <cell r="C14">
            <v>5975.1</v>
          </cell>
          <cell r="D14">
            <v>3696.2</v>
          </cell>
          <cell r="E14">
            <v>3696.2</v>
          </cell>
          <cell r="F14">
            <v>0</v>
          </cell>
          <cell r="G14">
            <v>-2278.9000000000005</v>
          </cell>
          <cell r="H14">
            <v>61.860052551421731</v>
          </cell>
          <cell r="I14">
            <v>0</v>
          </cell>
          <cell r="J14">
            <v>3696.2</v>
          </cell>
          <cell r="K14" t="str">
            <v xml:space="preserve"> </v>
          </cell>
          <cell r="L14">
            <v>4430</v>
          </cell>
          <cell r="M14">
            <v>2644.3</v>
          </cell>
          <cell r="N14">
            <v>2644.3</v>
          </cell>
          <cell r="O14">
            <v>0</v>
          </cell>
          <cell r="P14">
            <v>-1785.6999999999998</v>
          </cell>
          <cell r="Q14">
            <v>59.690744920993232</v>
          </cell>
          <cell r="R14">
            <v>0</v>
          </cell>
          <cell r="S14">
            <v>2644.3</v>
          </cell>
          <cell r="T14" t="str">
            <v xml:space="preserve"> </v>
          </cell>
          <cell r="U14">
            <v>4430</v>
          </cell>
          <cell r="V14">
            <v>2644.3</v>
          </cell>
          <cell r="W14">
            <v>2644.3</v>
          </cell>
          <cell r="X14">
            <v>0</v>
          </cell>
          <cell r="Y14">
            <v>-1785.6999999999998</v>
          </cell>
          <cell r="Z14">
            <v>59.690744920993232</v>
          </cell>
          <cell r="AA14">
            <v>0</v>
          </cell>
          <cell r="AB14">
            <v>2644.3</v>
          </cell>
          <cell r="AC14" t="str">
            <v xml:space="preserve"> </v>
          </cell>
          <cell r="AR14">
            <v>1545.1</v>
          </cell>
          <cell r="AS14">
            <v>1051.8999999999999</v>
          </cell>
          <cell r="AT14">
            <v>1051.8999999999999</v>
          </cell>
          <cell r="AU14">
            <v>0</v>
          </cell>
          <cell r="AV14">
            <v>-493.20000000000005</v>
          </cell>
          <cell r="AW14">
            <v>68.079735939421397</v>
          </cell>
          <cell r="AX14">
            <v>0</v>
          </cell>
          <cell r="AY14">
            <v>1051.8999999999999</v>
          </cell>
          <cell r="AZ14" t="str">
            <v xml:space="preserve"> </v>
          </cell>
        </row>
        <row r="16">
          <cell r="C16">
            <v>2847.7</v>
          </cell>
          <cell r="D16">
            <v>1777.3</v>
          </cell>
          <cell r="E16">
            <v>1777.3</v>
          </cell>
          <cell r="F16">
            <v>0</v>
          </cell>
          <cell r="G16">
            <v>-1070.3999999999999</v>
          </cell>
          <cell r="H16">
            <v>62.411770902833865</v>
          </cell>
          <cell r="I16">
            <v>0</v>
          </cell>
          <cell r="J16">
            <v>1777.3</v>
          </cell>
          <cell r="K16" t="str">
            <v xml:space="preserve"> </v>
          </cell>
          <cell r="L16">
            <v>1337.2</v>
          </cell>
          <cell r="M16">
            <v>766</v>
          </cell>
          <cell r="N16">
            <v>766</v>
          </cell>
          <cell r="O16">
            <v>0</v>
          </cell>
          <cell r="P16">
            <v>-571.20000000000005</v>
          </cell>
          <cell r="Q16">
            <v>57.283876757403526</v>
          </cell>
          <cell r="R16">
            <v>0</v>
          </cell>
          <cell r="S16">
            <v>766</v>
          </cell>
          <cell r="T16" t="str">
            <v xml:space="preserve"> </v>
          </cell>
          <cell r="U16">
            <v>1337.2</v>
          </cell>
          <cell r="V16">
            <v>766</v>
          </cell>
          <cell r="W16">
            <v>766</v>
          </cell>
          <cell r="Y16">
            <v>-571.20000000000005</v>
          </cell>
          <cell r="Z16">
            <v>57.283876757403526</v>
          </cell>
          <cell r="AB16">
            <v>766</v>
          </cell>
          <cell r="AC16" t="str">
            <v xml:space="preserve"> </v>
          </cell>
          <cell r="AR16">
            <v>1510.5</v>
          </cell>
          <cell r="AS16">
            <v>1011.3</v>
          </cell>
          <cell r="AT16">
            <v>1011.3</v>
          </cell>
          <cell r="AV16">
            <v>-499.20000000000005</v>
          </cell>
          <cell r="AW16">
            <v>66.951340615690171</v>
          </cell>
          <cell r="AY16">
            <v>1011.3</v>
          </cell>
          <cell r="AZ16" t="str">
            <v xml:space="preserve"> </v>
          </cell>
        </row>
        <row r="17">
          <cell r="C17">
            <v>3127.4</v>
          </cell>
          <cell r="D17">
            <v>1918.8999999999999</v>
          </cell>
          <cell r="E17">
            <v>1918.8999999999999</v>
          </cell>
          <cell r="F17">
            <v>0</v>
          </cell>
          <cell r="G17">
            <v>-1208.5000000000002</v>
          </cell>
          <cell r="H17">
            <v>61.357677303830648</v>
          </cell>
          <cell r="I17">
            <v>0</v>
          </cell>
          <cell r="J17">
            <v>1918.8999999999999</v>
          </cell>
          <cell r="K17" t="str">
            <v xml:space="preserve"> </v>
          </cell>
          <cell r="L17">
            <v>3092.8</v>
          </cell>
          <cell r="M17">
            <v>1878.3</v>
          </cell>
          <cell r="N17">
            <v>1878.3</v>
          </cell>
          <cell r="O17">
            <v>0</v>
          </cell>
          <cell r="P17">
            <v>-1214.5000000000002</v>
          </cell>
          <cell r="Q17">
            <v>60.731376099327463</v>
          </cell>
          <cell r="R17">
            <v>0</v>
          </cell>
          <cell r="S17">
            <v>1878.3</v>
          </cell>
          <cell r="T17" t="str">
            <v xml:space="preserve"> </v>
          </cell>
          <cell r="U17">
            <v>3092.8</v>
          </cell>
          <cell r="V17">
            <v>1878.3</v>
          </cell>
          <cell r="W17">
            <v>1878.3</v>
          </cell>
          <cell r="Y17">
            <v>-1214.5000000000002</v>
          </cell>
          <cell r="Z17">
            <v>60.731376099327463</v>
          </cell>
          <cell r="AB17">
            <v>1878.3</v>
          </cell>
          <cell r="AC17" t="str">
            <v xml:space="preserve"> </v>
          </cell>
          <cell r="AR17">
            <v>34.6</v>
          </cell>
          <cell r="AS17">
            <v>40.6</v>
          </cell>
          <cell r="AT17">
            <v>40.6</v>
          </cell>
          <cell r="AV17">
            <v>6</v>
          </cell>
          <cell r="AW17">
            <v>117.34104046242774</v>
          </cell>
          <cell r="AY17">
            <v>40.6</v>
          </cell>
          <cell r="AZ17" t="str">
            <v xml:space="preserve"> </v>
          </cell>
        </row>
        <row r="18">
          <cell r="C18">
            <v>412.99999999999994</v>
          </cell>
          <cell r="D18">
            <v>246.79999999999998</v>
          </cell>
          <cell r="E18">
            <v>246.79999999999998</v>
          </cell>
          <cell r="F18">
            <v>0</v>
          </cell>
          <cell r="G18">
            <v>-166.19999999999996</v>
          </cell>
          <cell r="H18">
            <v>59.75786924939468</v>
          </cell>
          <cell r="I18">
            <v>0</v>
          </cell>
          <cell r="J18">
            <v>246.79999999999998</v>
          </cell>
          <cell r="K18" t="str">
            <v xml:space="preserve"> </v>
          </cell>
          <cell r="L18">
            <v>53.2</v>
          </cell>
          <cell r="M18">
            <v>2.8</v>
          </cell>
          <cell r="N18">
            <v>2.8</v>
          </cell>
          <cell r="O18">
            <v>0</v>
          </cell>
          <cell r="P18">
            <v>-50.400000000000006</v>
          </cell>
          <cell r="Q18">
            <v>5.2631578947368416</v>
          </cell>
          <cell r="R18">
            <v>0</v>
          </cell>
          <cell r="S18">
            <v>2.8</v>
          </cell>
          <cell r="T18" t="str">
            <v xml:space="preserve"> </v>
          </cell>
          <cell r="U18">
            <v>53.2</v>
          </cell>
          <cell r="V18">
            <v>2.8</v>
          </cell>
          <cell r="W18">
            <v>2.8</v>
          </cell>
          <cell r="X18">
            <v>0</v>
          </cell>
          <cell r="Y18">
            <v>-50.400000000000006</v>
          </cell>
          <cell r="Z18">
            <v>5.2631578947368416</v>
          </cell>
          <cell r="AB18">
            <v>2.8</v>
          </cell>
          <cell r="AC18" t="str">
            <v xml:space="preserve"> </v>
          </cell>
          <cell r="AR18">
            <v>359.79999999999995</v>
          </cell>
          <cell r="AS18">
            <v>243.99999999999997</v>
          </cell>
          <cell r="AT18">
            <v>243.99999999999997</v>
          </cell>
          <cell r="AU18">
            <v>0</v>
          </cell>
          <cell r="AV18">
            <v>-115.79999999999998</v>
          </cell>
          <cell r="AW18">
            <v>67.815453029460812</v>
          </cell>
          <cell r="AY18">
            <v>243.99999999999997</v>
          </cell>
          <cell r="AZ18" t="str">
            <v xml:space="preserve"> </v>
          </cell>
        </row>
        <row r="20">
          <cell r="C20">
            <v>182.7</v>
          </cell>
          <cell r="D20">
            <v>105.7</v>
          </cell>
          <cell r="E20">
            <v>105.7</v>
          </cell>
          <cell r="F20">
            <v>0</v>
          </cell>
          <cell r="G20">
            <v>-76.999999999999986</v>
          </cell>
          <cell r="H20">
            <v>57.854406130268202</v>
          </cell>
          <cell r="I20">
            <v>0</v>
          </cell>
          <cell r="J20">
            <v>105.7</v>
          </cell>
          <cell r="K20" t="str">
            <v xml:space="preserve"> </v>
          </cell>
          <cell r="L20">
            <v>0</v>
          </cell>
          <cell r="M20">
            <v>0</v>
          </cell>
          <cell r="N20">
            <v>0</v>
          </cell>
          <cell r="O20">
            <v>0</v>
          </cell>
          <cell r="P20">
            <v>0</v>
          </cell>
          <cell r="Q20" t="str">
            <v xml:space="preserve"> </v>
          </cell>
          <cell r="W20">
            <v>0</v>
          </cell>
          <cell r="Y20">
            <v>0</v>
          </cell>
          <cell r="Z20" t="str">
            <v xml:space="preserve"> </v>
          </cell>
          <cell r="AR20">
            <v>182.7</v>
          </cell>
          <cell r="AS20">
            <v>105.7</v>
          </cell>
          <cell r="AT20">
            <v>105.7</v>
          </cell>
          <cell r="AV20">
            <v>-76.999999999999986</v>
          </cell>
          <cell r="AW20">
            <v>57.854406130268202</v>
          </cell>
        </row>
        <row r="21">
          <cell r="C21">
            <v>176.2</v>
          </cell>
          <cell r="D21">
            <v>137.69999999999999</v>
          </cell>
          <cell r="E21">
            <v>137.69999999999999</v>
          </cell>
          <cell r="F21">
            <v>0</v>
          </cell>
          <cell r="G21">
            <v>-38.5</v>
          </cell>
          <cell r="H21">
            <v>78.149829738933036</v>
          </cell>
          <cell r="I21">
            <v>0</v>
          </cell>
          <cell r="J21">
            <v>137.69999999999999</v>
          </cell>
          <cell r="K21" t="str">
            <v xml:space="preserve"> </v>
          </cell>
          <cell r="L21">
            <v>0</v>
          </cell>
          <cell r="M21">
            <v>0</v>
          </cell>
          <cell r="N21">
            <v>0</v>
          </cell>
          <cell r="O21">
            <v>0</v>
          </cell>
          <cell r="P21">
            <v>0</v>
          </cell>
          <cell r="Q21" t="str">
            <v xml:space="preserve"> </v>
          </cell>
          <cell r="W21">
            <v>0</v>
          </cell>
          <cell r="Y21">
            <v>0</v>
          </cell>
          <cell r="Z21" t="str">
            <v xml:space="preserve"> </v>
          </cell>
          <cell r="AR21">
            <v>176.2</v>
          </cell>
          <cell r="AS21">
            <v>137.69999999999999</v>
          </cell>
          <cell r="AT21">
            <v>137.69999999999999</v>
          </cell>
          <cell r="AV21">
            <v>-38.5</v>
          </cell>
          <cell r="AW21">
            <v>78.149829738933036</v>
          </cell>
        </row>
        <row r="22">
          <cell r="C22">
            <v>4.1000000000000005</v>
          </cell>
          <cell r="D22">
            <v>3.4</v>
          </cell>
          <cell r="E22">
            <v>3.4</v>
          </cell>
          <cell r="F22">
            <v>0</v>
          </cell>
          <cell r="G22">
            <v>-0.70000000000000062</v>
          </cell>
          <cell r="H22">
            <v>82.926829268292664</v>
          </cell>
          <cell r="L22">
            <v>3.2</v>
          </cell>
          <cell r="M22">
            <v>2.8</v>
          </cell>
          <cell r="N22">
            <v>2.8</v>
          </cell>
          <cell r="O22">
            <v>0</v>
          </cell>
          <cell r="P22">
            <v>-0.40000000000000036</v>
          </cell>
          <cell r="Q22">
            <v>87.499999999999986</v>
          </cell>
          <cell r="U22">
            <v>3.2</v>
          </cell>
          <cell r="V22">
            <v>2.8</v>
          </cell>
          <cell r="W22">
            <v>2.8</v>
          </cell>
          <cell r="Y22">
            <v>-0.40000000000000036</v>
          </cell>
          <cell r="Z22">
            <v>87.499999999999986</v>
          </cell>
          <cell r="AR22">
            <v>0.9</v>
          </cell>
          <cell r="AS22">
            <v>0.6</v>
          </cell>
          <cell r="AT22">
            <v>0.6</v>
          </cell>
        </row>
        <row r="23">
          <cell r="D23">
            <v>0</v>
          </cell>
          <cell r="U23">
            <v>50</v>
          </cell>
          <cell r="W23">
            <v>0</v>
          </cell>
          <cell r="Y23">
            <v>-50</v>
          </cell>
          <cell r="Z23">
            <v>0</v>
          </cell>
        </row>
        <row r="24">
          <cell r="C24">
            <v>21387.799999999992</v>
          </cell>
          <cell r="D24">
            <v>11088.400000000001</v>
          </cell>
          <cell r="E24">
            <v>11088.400000000001</v>
          </cell>
          <cell r="F24">
            <v>0</v>
          </cell>
          <cell r="G24">
            <v>-10299.399999999991</v>
          </cell>
          <cell r="H24">
            <v>51.844509486716753</v>
          </cell>
          <cell r="I24">
            <v>0</v>
          </cell>
          <cell r="J24">
            <v>11088.400000000001</v>
          </cell>
          <cell r="K24" t="str">
            <v xml:space="preserve"> </v>
          </cell>
          <cell r="L24">
            <v>20539.999999999993</v>
          </cell>
          <cell r="M24">
            <v>10561.300000000001</v>
          </cell>
          <cell r="N24">
            <v>10561.300000000001</v>
          </cell>
          <cell r="O24">
            <v>0</v>
          </cell>
          <cell r="P24">
            <v>-9978.6999999999916</v>
          </cell>
          <cell r="Q24">
            <v>51.418208373904598</v>
          </cell>
          <cell r="R24">
            <v>0</v>
          </cell>
          <cell r="S24">
            <v>10561.300000000001</v>
          </cell>
          <cell r="T24" t="str">
            <v xml:space="preserve"> </v>
          </cell>
          <cell r="U24">
            <v>20539.999999999993</v>
          </cell>
          <cell r="V24">
            <v>10561.300000000001</v>
          </cell>
          <cell r="W24">
            <v>10561.300000000001</v>
          </cell>
          <cell r="X24">
            <v>0</v>
          </cell>
          <cell r="Y24">
            <v>-9978.6999999999916</v>
          </cell>
          <cell r="Z24">
            <v>51.418208373904598</v>
          </cell>
          <cell r="AB24">
            <v>10561.300000000001</v>
          </cell>
          <cell r="AC24" t="str">
            <v xml:space="preserve"> </v>
          </cell>
          <cell r="AR24">
            <v>847.8</v>
          </cell>
          <cell r="AS24">
            <v>527.1</v>
          </cell>
          <cell r="AT24">
            <v>527.1</v>
          </cell>
          <cell r="AU24">
            <v>0</v>
          </cell>
          <cell r="AV24">
            <v>-320.69999999999993</v>
          </cell>
          <cell r="AW24">
            <v>62.172682236376509</v>
          </cell>
          <cell r="AY24">
            <v>527.1</v>
          </cell>
          <cell r="AZ24" t="str">
            <v xml:space="preserve"> </v>
          </cell>
        </row>
        <row r="26">
          <cell r="C26">
            <v>15310.499999999998</v>
          </cell>
          <cell r="D26">
            <v>7696.5999999999995</v>
          </cell>
          <cell r="E26">
            <v>7696.5999999999995</v>
          </cell>
          <cell r="F26">
            <v>0</v>
          </cell>
          <cell r="G26">
            <v>-7613.8999999999987</v>
          </cell>
          <cell r="H26">
            <v>50.270076091571148</v>
          </cell>
          <cell r="I26">
            <v>0</v>
          </cell>
          <cell r="J26">
            <v>7696.5999999999995</v>
          </cell>
          <cell r="K26" t="str">
            <v xml:space="preserve"> </v>
          </cell>
          <cell r="L26">
            <v>15270.699999999999</v>
          </cell>
          <cell r="M26">
            <v>7665.2</v>
          </cell>
          <cell r="N26">
            <v>7665.2</v>
          </cell>
          <cell r="O26">
            <v>0</v>
          </cell>
          <cell r="P26">
            <v>-7605.4999999999991</v>
          </cell>
          <cell r="Q26">
            <v>50.195472375202186</v>
          </cell>
          <cell r="R26">
            <v>0</v>
          </cell>
          <cell r="S26">
            <v>7665.2</v>
          </cell>
          <cell r="T26" t="str">
            <v xml:space="preserve"> </v>
          </cell>
          <cell r="U26">
            <v>15270.699999999999</v>
          </cell>
          <cell r="V26">
            <v>7665.2</v>
          </cell>
          <cell r="W26">
            <v>7665.2</v>
          </cell>
          <cell r="X26">
            <v>0</v>
          </cell>
          <cell r="Y26">
            <v>-7605.4999999999991</v>
          </cell>
          <cell r="Z26">
            <v>50.195472375202186</v>
          </cell>
          <cell r="AA26">
            <v>0</v>
          </cell>
          <cell r="AB26">
            <v>7665.2</v>
          </cell>
          <cell r="AC26" t="str">
            <v xml:space="preserve"> </v>
          </cell>
          <cell r="AR26">
            <v>39.799999999999997</v>
          </cell>
          <cell r="AS26">
            <v>31.4</v>
          </cell>
          <cell r="AT26">
            <v>31.4</v>
          </cell>
          <cell r="AU26">
            <v>0</v>
          </cell>
          <cell r="AV26">
            <v>-8.3999999999999986</v>
          </cell>
          <cell r="AW26">
            <v>78.894472361809036</v>
          </cell>
          <cell r="AX26">
            <v>0</v>
          </cell>
          <cell r="AY26">
            <v>31.4</v>
          </cell>
          <cell r="AZ26" t="str">
            <v xml:space="preserve"> </v>
          </cell>
        </row>
        <row r="27">
          <cell r="S27">
            <v>0</v>
          </cell>
        </row>
        <row r="28">
          <cell r="C28">
            <v>5529.5</v>
          </cell>
          <cell r="D28">
            <v>2909.4</v>
          </cell>
          <cell r="E28">
            <v>2909.4</v>
          </cell>
          <cell r="F28">
            <v>0</v>
          </cell>
          <cell r="G28">
            <v>-2620.1</v>
          </cell>
          <cell r="H28">
            <v>52.615968894113394</v>
          </cell>
          <cell r="I28">
            <v>0</v>
          </cell>
          <cell r="J28">
            <v>2909.4</v>
          </cell>
          <cell r="K28" t="str">
            <v xml:space="preserve"> </v>
          </cell>
          <cell r="L28">
            <v>5489.7</v>
          </cell>
          <cell r="M28">
            <v>2878</v>
          </cell>
          <cell r="N28">
            <v>2878</v>
          </cell>
          <cell r="O28">
            <v>0</v>
          </cell>
          <cell r="P28">
            <v>-2611.6999999999998</v>
          </cell>
          <cell r="Q28">
            <v>52.425451299706729</v>
          </cell>
          <cell r="R28">
            <v>0</v>
          </cell>
          <cell r="S28">
            <v>2878</v>
          </cell>
          <cell r="T28" t="str">
            <v xml:space="preserve"> </v>
          </cell>
          <cell r="U28">
            <v>5489.7</v>
          </cell>
          <cell r="V28">
            <v>2878</v>
          </cell>
          <cell r="W28">
            <v>2878</v>
          </cell>
          <cell r="Y28">
            <v>-2611.6999999999998</v>
          </cell>
          <cell r="Z28">
            <v>52.425451299706729</v>
          </cell>
          <cell r="AB28">
            <v>2878</v>
          </cell>
          <cell r="AC28" t="str">
            <v xml:space="preserve"> </v>
          </cell>
          <cell r="AR28">
            <v>39.799999999999997</v>
          </cell>
          <cell r="AS28">
            <v>31.4</v>
          </cell>
          <cell r="AT28">
            <v>31.4</v>
          </cell>
          <cell r="AV28">
            <v>-8.3999999999999986</v>
          </cell>
          <cell r="AW28">
            <v>78.894472361809036</v>
          </cell>
          <cell r="AY28">
            <v>31.4</v>
          </cell>
          <cell r="AZ28" t="str">
            <v xml:space="preserve"> </v>
          </cell>
        </row>
        <row r="29">
          <cell r="C29">
            <v>11934.6</v>
          </cell>
          <cell r="D29">
            <v>6223</v>
          </cell>
          <cell r="E29">
            <v>6223</v>
          </cell>
          <cell r="F29">
            <v>0</v>
          </cell>
          <cell r="G29">
            <v>-5711.6</v>
          </cell>
          <cell r="H29">
            <v>52.142510012903657</v>
          </cell>
          <cell r="I29">
            <v>0</v>
          </cell>
          <cell r="J29">
            <v>6223</v>
          </cell>
          <cell r="K29" t="str">
            <v xml:space="preserve"> </v>
          </cell>
          <cell r="L29">
            <v>11934.6</v>
          </cell>
          <cell r="M29">
            <v>6223</v>
          </cell>
          <cell r="N29">
            <v>6223</v>
          </cell>
          <cell r="O29">
            <v>0</v>
          </cell>
          <cell r="P29">
            <v>-5711.6</v>
          </cell>
          <cell r="Q29">
            <v>52.142510012903657</v>
          </cell>
          <cell r="R29">
            <v>0</v>
          </cell>
          <cell r="S29">
            <v>6223</v>
          </cell>
          <cell r="T29" t="str">
            <v xml:space="preserve"> </v>
          </cell>
          <cell r="U29">
            <v>11934.6</v>
          </cell>
          <cell r="V29">
            <v>6223</v>
          </cell>
          <cell r="W29">
            <v>6223</v>
          </cell>
          <cell r="Y29">
            <v>-5711.6</v>
          </cell>
          <cell r="Z29">
            <v>52.142510012903657</v>
          </cell>
          <cell r="AB29">
            <v>6223</v>
          </cell>
          <cell r="AC29" t="str">
            <v xml:space="preserve"> </v>
          </cell>
        </row>
        <row r="30">
          <cell r="C30">
            <v>-2153.6</v>
          </cell>
          <cell r="D30">
            <v>-1435.8</v>
          </cell>
          <cell r="E30">
            <v>-1435.8</v>
          </cell>
          <cell r="F30">
            <v>0</v>
          </cell>
          <cell r="G30">
            <v>717.8</v>
          </cell>
          <cell r="H30">
            <v>66.669762258543827</v>
          </cell>
          <cell r="I30">
            <v>0</v>
          </cell>
          <cell r="J30">
            <v>-1435.8</v>
          </cell>
          <cell r="K30" t="str">
            <v xml:space="preserve"> </v>
          </cell>
          <cell r="L30">
            <v>-2153.6</v>
          </cell>
          <cell r="M30">
            <v>-1435.8</v>
          </cell>
          <cell r="N30">
            <v>-1435.8</v>
          </cell>
          <cell r="O30">
            <v>0</v>
          </cell>
          <cell r="P30">
            <v>717.8</v>
          </cell>
          <cell r="Q30">
            <v>66.669762258543827</v>
          </cell>
          <cell r="R30">
            <v>0</v>
          </cell>
          <cell r="S30">
            <v>-1435.8</v>
          </cell>
          <cell r="T30" t="str">
            <v xml:space="preserve"> </v>
          </cell>
          <cell r="U30">
            <v>-2153.6</v>
          </cell>
          <cell r="V30">
            <v>-1435.8</v>
          </cell>
          <cell r="W30">
            <v>-1435.8</v>
          </cell>
          <cell r="Y30">
            <v>717.8</v>
          </cell>
          <cell r="Z30">
            <v>66.669762258543827</v>
          </cell>
          <cell r="AB30">
            <v>-1435.8</v>
          </cell>
          <cell r="AC30" t="str">
            <v xml:space="preserve"> </v>
          </cell>
        </row>
        <row r="31">
          <cell r="C31">
            <v>4303.3</v>
          </cell>
          <cell r="D31">
            <v>2364.4</v>
          </cell>
          <cell r="E31">
            <v>2364.4</v>
          </cell>
          <cell r="F31">
            <v>0</v>
          </cell>
          <cell r="G31">
            <v>-1938.9</v>
          </cell>
          <cell r="H31">
            <v>54.94388027792624</v>
          </cell>
          <cell r="I31">
            <v>0</v>
          </cell>
          <cell r="J31">
            <v>2364.4</v>
          </cell>
          <cell r="K31" t="str">
            <v xml:space="preserve"> </v>
          </cell>
          <cell r="L31">
            <v>4302.5</v>
          </cell>
          <cell r="M31">
            <v>2364</v>
          </cell>
          <cell r="N31">
            <v>2364</v>
          </cell>
          <cell r="O31">
            <v>0</v>
          </cell>
          <cell r="P31">
            <v>-1938.5</v>
          </cell>
          <cell r="Q31">
            <v>54.944799535153976</v>
          </cell>
          <cell r="R31">
            <v>0</v>
          </cell>
          <cell r="S31">
            <v>2364</v>
          </cell>
          <cell r="T31" t="str">
            <v xml:space="preserve"> </v>
          </cell>
          <cell r="U31">
            <v>4302.5</v>
          </cell>
          <cell r="V31">
            <v>2364</v>
          </cell>
          <cell r="W31">
            <v>2364</v>
          </cell>
          <cell r="X31">
            <v>0</v>
          </cell>
          <cell r="Y31">
            <v>-1938.5</v>
          </cell>
          <cell r="Z31">
            <v>54.944799535153976</v>
          </cell>
          <cell r="AB31">
            <v>2364</v>
          </cell>
          <cell r="AC31" t="str">
            <v xml:space="preserve"> </v>
          </cell>
          <cell r="AR31">
            <v>0.8</v>
          </cell>
          <cell r="AS31">
            <v>0.4</v>
          </cell>
          <cell r="AT31">
            <v>0.4</v>
          </cell>
          <cell r="AU31">
            <v>0</v>
          </cell>
          <cell r="AV31">
            <v>-0.4</v>
          </cell>
          <cell r="AW31">
            <v>50</v>
          </cell>
          <cell r="AY31">
            <v>0.4</v>
          </cell>
          <cell r="AZ31" t="str">
            <v xml:space="preserve"> </v>
          </cell>
        </row>
        <row r="32">
          <cell r="E32">
            <v>0</v>
          </cell>
          <cell r="F32">
            <v>0</v>
          </cell>
          <cell r="S32">
            <v>0</v>
          </cell>
        </row>
        <row r="33">
          <cell r="C33">
            <v>628.5</v>
          </cell>
          <cell r="D33">
            <v>297.89999999999998</v>
          </cell>
          <cell r="E33">
            <v>297.89999999999998</v>
          </cell>
          <cell r="F33">
            <v>0</v>
          </cell>
          <cell r="G33">
            <v>-330.6</v>
          </cell>
          <cell r="H33">
            <v>47.398568019093076</v>
          </cell>
          <cell r="L33">
            <v>627.70000000000005</v>
          </cell>
          <cell r="M33">
            <v>297.5</v>
          </cell>
          <cell r="N33">
            <v>297.5</v>
          </cell>
          <cell r="O33">
            <v>0</v>
          </cell>
          <cell r="P33">
            <v>-330.20000000000005</v>
          </cell>
          <cell r="Q33">
            <v>47.395252509160422</v>
          </cell>
          <cell r="U33">
            <v>627.70000000000005</v>
          </cell>
          <cell r="V33">
            <v>297.5</v>
          </cell>
          <cell r="W33">
            <v>297.5</v>
          </cell>
          <cell r="Y33">
            <v>-330.20000000000005</v>
          </cell>
          <cell r="Z33">
            <v>47.395252509160422</v>
          </cell>
          <cell r="AR33">
            <v>0.8</v>
          </cell>
          <cell r="AS33">
            <v>0.4</v>
          </cell>
          <cell r="AT33">
            <v>0.4</v>
          </cell>
          <cell r="AV33">
            <v>-0.4</v>
          </cell>
          <cell r="AW33">
            <v>50</v>
          </cell>
        </row>
        <row r="34">
          <cell r="C34">
            <v>3899.2</v>
          </cell>
          <cell r="D34">
            <v>2150.9</v>
          </cell>
          <cell r="E34">
            <v>2150.9</v>
          </cell>
          <cell r="F34">
            <v>0</v>
          </cell>
          <cell r="G34">
            <v>-1748.2999999999997</v>
          </cell>
          <cell r="H34">
            <v>55.162597455888395</v>
          </cell>
          <cell r="L34">
            <v>3899.2</v>
          </cell>
          <cell r="M34">
            <v>2150.9</v>
          </cell>
          <cell r="N34">
            <v>2150.9</v>
          </cell>
          <cell r="O34">
            <v>0</v>
          </cell>
          <cell r="P34">
            <v>-1748.2999999999997</v>
          </cell>
          <cell r="Q34">
            <v>55.162597455888395</v>
          </cell>
          <cell r="U34">
            <v>3899.2</v>
          </cell>
          <cell r="V34">
            <v>2150.9</v>
          </cell>
          <cell r="W34">
            <v>2150.9</v>
          </cell>
          <cell r="Y34">
            <v>-1748.2999999999997</v>
          </cell>
          <cell r="Z34">
            <v>55.162597455888395</v>
          </cell>
        </row>
        <row r="35">
          <cell r="C35">
            <v>536.29999999999995</v>
          </cell>
          <cell r="D35">
            <v>22</v>
          </cell>
          <cell r="E35">
            <v>22</v>
          </cell>
          <cell r="F35">
            <v>0</v>
          </cell>
          <cell r="G35">
            <v>-514.29999999999995</v>
          </cell>
          <cell r="H35">
            <v>4.1021816147678543</v>
          </cell>
          <cell r="L35">
            <v>535.9</v>
          </cell>
          <cell r="M35">
            <v>22</v>
          </cell>
          <cell r="N35">
            <v>22</v>
          </cell>
          <cell r="O35">
            <v>0</v>
          </cell>
          <cell r="P35">
            <v>-513.9</v>
          </cell>
          <cell r="Q35">
            <v>4.1052435155812654</v>
          </cell>
          <cell r="U35">
            <v>535.9</v>
          </cell>
          <cell r="V35">
            <v>22</v>
          </cell>
          <cell r="W35">
            <v>22</v>
          </cell>
          <cell r="Y35">
            <v>-513.9</v>
          </cell>
          <cell r="Z35">
            <v>4.1052435155812654</v>
          </cell>
          <cell r="AR35">
            <v>0.4</v>
          </cell>
          <cell r="AT35">
            <v>0</v>
          </cell>
          <cell r="AV35">
            <v>-0.4</v>
          </cell>
          <cell r="AW35">
            <v>0</v>
          </cell>
        </row>
        <row r="36">
          <cell r="C36">
            <v>1326</v>
          </cell>
          <cell r="D36">
            <v>88</v>
          </cell>
          <cell r="E36">
            <v>88</v>
          </cell>
          <cell r="F36">
            <v>0</v>
          </cell>
          <cell r="G36">
            <v>-1238</v>
          </cell>
          <cell r="H36">
            <v>6.6365007541478134</v>
          </cell>
          <cell r="L36">
            <v>1326</v>
          </cell>
          <cell r="M36">
            <v>88</v>
          </cell>
          <cell r="N36">
            <v>88</v>
          </cell>
          <cell r="O36">
            <v>0</v>
          </cell>
          <cell r="P36">
            <v>-1238</v>
          </cell>
          <cell r="Q36">
            <v>6.6365007541478134</v>
          </cell>
          <cell r="U36">
            <v>1326</v>
          </cell>
          <cell r="V36">
            <v>88</v>
          </cell>
          <cell r="W36">
            <v>88</v>
          </cell>
          <cell r="Y36">
            <v>-1238</v>
          </cell>
          <cell r="Z36">
            <v>6.6365007541478134</v>
          </cell>
        </row>
        <row r="37">
          <cell r="C37">
            <v>585</v>
          </cell>
          <cell r="D37">
            <v>34.4</v>
          </cell>
          <cell r="E37">
            <v>34.4</v>
          </cell>
          <cell r="F37">
            <v>0</v>
          </cell>
          <cell r="G37">
            <v>-550.6</v>
          </cell>
          <cell r="H37">
            <v>5.8803418803418799</v>
          </cell>
          <cell r="L37">
            <v>585</v>
          </cell>
          <cell r="M37">
            <v>34.4</v>
          </cell>
          <cell r="N37">
            <v>34.4</v>
          </cell>
          <cell r="O37">
            <v>0</v>
          </cell>
          <cell r="P37">
            <v>-550.6</v>
          </cell>
          <cell r="Q37">
            <v>5.8803418803418799</v>
          </cell>
          <cell r="U37">
            <v>585</v>
          </cell>
          <cell r="V37">
            <v>34.4</v>
          </cell>
          <cell r="W37">
            <v>34.4</v>
          </cell>
          <cell r="Y37">
            <v>-550.6</v>
          </cell>
          <cell r="Z37">
            <v>5.8803418803418799</v>
          </cell>
        </row>
        <row r="38">
          <cell r="C38">
            <v>1427.3</v>
          </cell>
          <cell r="D38">
            <v>91.1</v>
          </cell>
          <cell r="E38">
            <v>91.1</v>
          </cell>
          <cell r="F38">
            <v>0</v>
          </cell>
          <cell r="G38">
            <v>-1336.2</v>
          </cell>
          <cell r="H38">
            <v>6.3826805857212916</v>
          </cell>
          <cell r="L38">
            <v>1427</v>
          </cell>
          <cell r="M38">
            <v>91.1</v>
          </cell>
          <cell r="N38">
            <v>91.1</v>
          </cell>
          <cell r="O38">
            <v>0</v>
          </cell>
          <cell r="P38">
            <v>-1335.9</v>
          </cell>
          <cell r="Q38">
            <v>6.3840224246671333</v>
          </cell>
          <cell r="U38">
            <v>1427</v>
          </cell>
          <cell r="V38">
            <v>91.1</v>
          </cell>
          <cell r="W38">
            <v>91.1</v>
          </cell>
          <cell r="Y38">
            <v>-1335.9</v>
          </cell>
          <cell r="Z38">
            <v>6.3840224246671333</v>
          </cell>
          <cell r="AR38">
            <v>0.3</v>
          </cell>
          <cell r="AT38">
            <v>0</v>
          </cell>
          <cell r="AV38">
            <v>-0.3</v>
          </cell>
          <cell r="AW38">
            <v>0</v>
          </cell>
        </row>
        <row r="39">
          <cell r="C39">
            <v>173.6</v>
          </cell>
          <cell r="D39">
            <v>12.6</v>
          </cell>
          <cell r="E39">
            <v>12.6</v>
          </cell>
          <cell r="F39">
            <v>0</v>
          </cell>
          <cell r="G39">
            <v>-161</v>
          </cell>
          <cell r="H39">
            <v>7.2580645161290329</v>
          </cell>
          <cell r="L39">
            <v>173.6</v>
          </cell>
          <cell r="M39">
            <v>12.6</v>
          </cell>
          <cell r="N39">
            <v>12.6</v>
          </cell>
          <cell r="O39">
            <v>0</v>
          </cell>
          <cell r="P39">
            <v>-161</v>
          </cell>
          <cell r="Q39">
            <v>7.2580645161290329</v>
          </cell>
          <cell r="U39">
            <v>173.6</v>
          </cell>
          <cell r="V39">
            <v>12.6</v>
          </cell>
          <cell r="W39">
            <v>12.6</v>
          </cell>
          <cell r="Y39">
            <v>-161</v>
          </cell>
          <cell r="Z39">
            <v>7.2580645161290329</v>
          </cell>
        </row>
        <row r="40">
          <cell r="C40">
            <v>10.9</v>
          </cell>
          <cell r="D40">
            <v>0.7</v>
          </cell>
          <cell r="E40">
            <v>0.7</v>
          </cell>
          <cell r="F40">
            <v>0</v>
          </cell>
          <cell r="G40">
            <v>-10.200000000000001</v>
          </cell>
          <cell r="H40">
            <v>6.422018348623852</v>
          </cell>
          <cell r="L40">
            <v>10.9</v>
          </cell>
          <cell r="M40">
            <v>0.7</v>
          </cell>
          <cell r="N40">
            <v>0.7</v>
          </cell>
          <cell r="O40">
            <v>0</v>
          </cell>
          <cell r="P40">
            <v>-10.200000000000001</v>
          </cell>
          <cell r="Q40">
            <v>6.422018348623852</v>
          </cell>
          <cell r="R40">
            <v>0</v>
          </cell>
          <cell r="S40">
            <v>0.7</v>
          </cell>
          <cell r="T40" t="str">
            <v xml:space="preserve"> </v>
          </cell>
          <cell r="U40">
            <v>10.9</v>
          </cell>
          <cell r="V40">
            <v>0.7</v>
          </cell>
          <cell r="W40">
            <v>0.7</v>
          </cell>
          <cell r="Y40">
            <v>-10.200000000000001</v>
          </cell>
          <cell r="Z40">
            <v>6.422018348623852</v>
          </cell>
          <cell r="AA40">
            <v>0</v>
          </cell>
          <cell r="AB40">
            <v>0.7</v>
          </cell>
          <cell r="AC40" t="str">
            <v xml:space="preserve"> </v>
          </cell>
          <cell r="AT40">
            <v>0</v>
          </cell>
          <cell r="AV40">
            <v>0</v>
          </cell>
          <cell r="AW40" t="str">
            <v xml:space="preserve"> </v>
          </cell>
          <cell r="AX40">
            <v>0</v>
          </cell>
          <cell r="AY40">
            <v>0</v>
          </cell>
          <cell r="AZ40" t="str">
            <v xml:space="preserve"> </v>
          </cell>
        </row>
        <row r="41">
          <cell r="C41">
            <v>22.1</v>
          </cell>
          <cell r="D41">
            <v>1.6</v>
          </cell>
          <cell r="E41">
            <v>1.6</v>
          </cell>
          <cell r="F41">
            <v>0</v>
          </cell>
          <cell r="G41">
            <v>-20.5</v>
          </cell>
          <cell r="H41">
            <v>7.239819004524886</v>
          </cell>
          <cell r="L41">
            <v>22</v>
          </cell>
          <cell r="M41">
            <v>1.6</v>
          </cell>
          <cell r="N41">
            <v>1.6</v>
          </cell>
          <cell r="O41">
            <v>0</v>
          </cell>
          <cell r="P41">
            <v>-20.399999999999999</v>
          </cell>
          <cell r="Q41">
            <v>7.2727272727272734</v>
          </cell>
          <cell r="U41">
            <v>22</v>
          </cell>
          <cell r="V41">
            <v>1.6</v>
          </cell>
          <cell r="W41">
            <v>1.6</v>
          </cell>
          <cell r="Y41">
            <v>-20.399999999999999</v>
          </cell>
          <cell r="Z41">
            <v>7.2727272727272734</v>
          </cell>
          <cell r="AR41">
            <v>0.1</v>
          </cell>
          <cell r="AT41">
            <v>0</v>
          </cell>
          <cell r="AV41">
            <v>-0.1</v>
          </cell>
          <cell r="AW41">
            <v>0</v>
          </cell>
        </row>
        <row r="42">
          <cell r="C42">
            <v>-224.4</v>
          </cell>
          <cell r="D42">
            <v>-84.4</v>
          </cell>
          <cell r="E42">
            <v>-84.4</v>
          </cell>
          <cell r="F42">
            <v>0</v>
          </cell>
          <cell r="G42">
            <v>140</v>
          </cell>
          <cell r="H42">
            <v>37.611408199643499</v>
          </cell>
          <cell r="L42">
            <v>-224.4</v>
          </cell>
          <cell r="M42">
            <v>-84.4</v>
          </cell>
          <cell r="N42">
            <v>-84.4</v>
          </cell>
          <cell r="O42">
            <v>0</v>
          </cell>
          <cell r="P42">
            <v>140</v>
          </cell>
          <cell r="Q42">
            <v>37.611408199643499</v>
          </cell>
          <cell r="R42">
            <v>0</v>
          </cell>
          <cell r="S42">
            <v>-84.4</v>
          </cell>
          <cell r="T42" t="str">
            <v xml:space="preserve"> </v>
          </cell>
          <cell r="U42">
            <v>-224.4</v>
          </cell>
          <cell r="V42">
            <v>-84.4</v>
          </cell>
          <cell r="W42">
            <v>-84.4</v>
          </cell>
          <cell r="Y42">
            <v>140</v>
          </cell>
          <cell r="Z42">
            <v>37.611408199643499</v>
          </cell>
          <cell r="AB42">
            <v>-84.4</v>
          </cell>
          <cell r="AC42" t="str">
            <v xml:space="preserve"> </v>
          </cell>
        </row>
        <row r="43">
          <cell r="C43">
            <v>421.8</v>
          </cell>
          <cell r="D43">
            <v>262.60000000000002</v>
          </cell>
          <cell r="E43">
            <v>262.60000000000002</v>
          </cell>
          <cell r="F43">
            <v>0</v>
          </cell>
          <cell r="G43">
            <v>-159.19999999999999</v>
          </cell>
          <cell r="H43">
            <v>62.256993835941209</v>
          </cell>
          <cell r="L43">
            <v>11.6</v>
          </cell>
          <cell r="M43">
            <v>6</v>
          </cell>
          <cell r="N43">
            <v>6</v>
          </cell>
          <cell r="O43">
            <v>0</v>
          </cell>
          <cell r="P43">
            <v>-5.6</v>
          </cell>
          <cell r="Q43">
            <v>51.724137931034484</v>
          </cell>
          <cell r="U43">
            <v>11.6</v>
          </cell>
          <cell r="V43">
            <v>6</v>
          </cell>
          <cell r="W43">
            <v>6</v>
          </cell>
          <cell r="Y43">
            <v>-5.6</v>
          </cell>
          <cell r="Z43">
            <v>51.724137931034484</v>
          </cell>
          <cell r="AR43">
            <v>410.2</v>
          </cell>
          <cell r="AS43">
            <v>256.60000000000002</v>
          </cell>
          <cell r="AT43">
            <v>256.60000000000002</v>
          </cell>
          <cell r="AV43">
            <v>-153.59999999999997</v>
          </cell>
          <cell r="AW43">
            <v>62.55485129205266</v>
          </cell>
        </row>
        <row r="44">
          <cell r="C44">
            <v>486.20000000000005</v>
          </cell>
          <cell r="D44">
            <v>277.10000000000002</v>
          </cell>
          <cell r="E44">
            <v>277.10000000000002</v>
          </cell>
          <cell r="F44">
            <v>0</v>
          </cell>
          <cell r="G44">
            <v>-209.10000000000002</v>
          </cell>
          <cell r="H44">
            <v>56.993006993006986</v>
          </cell>
          <cell r="L44">
            <v>448.1</v>
          </cell>
          <cell r="M44">
            <v>252.6</v>
          </cell>
          <cell r="N44">
            <v>252.6</v>
          </cell>
          <cell r="O44">
            <v>0</v>
          </cell>
          <cell r="P44">
            <v>-195.50000000000003</v>
          </cell>
          <cell r="Q44">
            <v>56.371345681767458</v>
          </cell>
          <cell r="U44">
            <v>448.1</v>
          </cell>
          <cell r="V44">
            <v>252.6</v>
          </cell>
          <cell r="W44">
            <v>252.6</v>
          </cell>
          <cell r="Y44">
            <v>-195.50000000000003</v>
          </cell>
          <cell r="Z44">
            <v>56.371345681767458</v>
          </cell>
          <cell r="AR44">
            <v>38.1</v>
          </cell>
          <cell r="AS44">
            <v>24.5</v>
          </cell>
          <cell r="AT44">
            <v>24.5</v>
          </cell>
          <cell r="AV44">
            <v>-13.600000000000001</v>
          </cell>
          <cell r="AW44">
            <v>64.30446194225722</v>
          </cell>
        </row>
        <row r="45">
          <cell r="C45">
            <v>866</v>
          </cell>
          <cell r="D45">
            <v>487.7</v>
          </cell>
          <cell r="E45">
            <v>487.7</v>
          </cell>
          <cell r="F45">
            <v>0</v>
          </cell>
          <cell r="G45">
            <v>-378.3</v>
          </cell>
          <cell r="H45">
            <v>56.316397228637413</v>
          </cell>
          <cell r="L45">
            <v>507.1</v>
          </cell>
          <cell r="M45">
            <v>273.5</v>
          </cell>
          <cell r="N45">
            <v>273.5</v>
          </cell>
          <cell r="O45">
            <v>0</v>
          </cell>
          <cell r="P45">
            <v>-233.60000000000002</v>
          </cell>
          <cell r="Q45">
            <v>53.934135279037662</v>
          </cell>
          <cell r="U45">
            <v>507.1</v>
          </cell>
          <cell r="V45">
            <v>273.5</v>
          </cell>
          <cell r="W45">
            <v>273.5</v>
          </cell>
          <cell r="Y45">
            <v>-233.60000000000002</v>
          </cell>
          <cell r="Z45">
            <v>53.934135279037662</v>
          </cell>
          <cell r="AR45">
            <v>358.9</v>
          </cell>
          <cell r="AS45">
            <v>214.2</v>
          </cell>
          <cell r="AT45">
            <v>214.2</v>
          </cell>
          <cell r="AV45">
            <v>-144.69999999999999</v>
          </cell>
          <cell r="AW45">
            <v>59.682362775146281</v>
          </cell>
        </row>
        <row r="46">
          <cell r="C46">
            <v>1287.5999999999999</v>
          </cell>
          <cell r="D46">
            <v>799.5</v>
          </cell>
          <cell r="E46">
            <v>799.5</v>
          </cell>
          <cell r="F46">
            <v>0</v>
          </cell>
          <cell r="G46">
            <v>-488.09999999999991</v>
          </cell>
          <cell r="H46">
            <v>62.092264678471579</v>
          </cell>
          <cell r="L46">
            <v>1287.5999999999999</v>
          </cell>
          <cell r="M46">
            <v>799.5</v>
          </cell>
          <cell r="N46">
            <v>799.5</v>
          </cell>
          <cell r="O46">
            <v>0</v>
          </cell>
          <cell r="P46">
            <v>-488.09999999999991</v>
          </cell>
          <cell r="Q46">
            <v>62.092264678471579</v>
          </cell>
          <cell r="R46">
            <v>0</v>
          </cell>
          <cell r="S46">
            <v>799.5</v>
          </cell>
          <cell r="T46" t="str">
            <v xml:space="preserve"> </v>
          </cell>
          <cell r="U46">
            <v>1287.5999999999999</v>
          </cell>
          <cell r="V46">
            <v>799.5</v>
          </cell>
          <cell r="W46">
            <v>799.5</v>
          </cell>
          <cell r="X46">
            <v>0</v>
          </cell>
          <cell r="Y46">
            <v>-488.09999999999991</v>
          </cell>
          <cell r="Z46">
            <v>62.092264678471579</v>
          </cell>
        </row>
        <row r="48">
          <cell r="C48">
            <v>854.6</v>
          </cell>
          <cell r="D48">
            <v>546</v>
          </cell>
          <cell r="E48">
            <v>546</v>
          </cell>
          <cell r="F48">
            <v>0</v>
          </cell>
          <cell r="G48">
            <v>-308.60000000000002</v>
          </cell>
          <cell r="H48">
            <v>63.889538965597936</v>
          </cell>
          <cell r="L48">
            <v>854.6</v>
          </cell>
          <cell r="M48">
            <v>546</v>
          </cell>
          <cell r="N48">
            <v>546</v>
          </cell>
          <cell r="O48">
            <v>0</v>
          </cell>
          <cell r="P48">
            <v>-308.60000000000002</v>
          </cell>
          <cell r="Q48">
            <v>63.889538965597936</v>
          </cell>
          <cell r="U48">
            <v>854.6</v>
          </cell>
          <cell r="V48">
            <v>546</v>
          </cell>
          <cell r="W48">
            <v>546</v>
          </cell>
          <cell r="Y48">
            <v>-308.60000000000002</v>
          </cell>
          <cell r="Z48">
            <v>63.889538965597936</v>
          </cell>
        </row>
        <row r="49">
          <cell r="C49">
            <v>433</v>
          </cell>
          <cell r="D49">
            <v>253.5</v>
          </cell>
          <cell r="E49">
            <v>253.5</v>
          </cell>
          <cell r="F49">
            <v>0</v>
          </cell>
          <cell r="G49">
            <v>-179.5</v>
          </cell>
          <cell r="H49">
            <v>58.545034642032334</v>
          </cell>
          <cell r="L49">
            <v>433</v>
          </cell>
          <cell r="M49">
            <v>253.5</v>
          </cell>
          <cell r="N49">
            <v>253.5</v>
          </cell>
          <cell r="O49">
            <v>0</v>
          </cell>
          <cell r="P49">
            <v>-179.5</v>
          </cell>
          <cell r="Q49">
            <v>58.545034642032334</v>
          </cell>
          <cell r="U49">
            <v>433</v>
          </cell>
          <cell r="V49">
            <v>253.5</v>
          </cell>
          <cell r="W49">
            <v>253.5</v>
          </cell>
          <cell r="Y49">
            <v>-179.5</v>
          </cell>
          <cell r="Z49">
            <v>58.545034642032334</v>
          </cell>
        </row>
        <row r="50">
          <cell r="C50">
            <v>13462.5</v>
          </cell>
          <cell r="D50">
            <v>7381.5</v>
          </cell>
          <cell r="E50">
            <v>7381.5</v>
          </cell>
          <cell r="F50">
            <v>0</v>
          </cell>
          <cell r="G50">
            <v>-6081</v>
          </cell>
          <cell r="H50">
            <v>54.83008356545961</v>
          </cell>
          <cell r="I50">
            <v>0</v>
          </cell>
          <cell r="J50">
            <v>7381.5</v>
          </cell>
          <cell r="K50" t="str">
            <v xml:space="preserve"> </v>
          </cell>
          <cell r="L50">
            <v>13462.5</v>
          </cell>
          <cell r="M50">
            <v>7381.5</v>
          </cell>
          <cell r="N50">
            <v>7381.5</v>
          </cell>
          <cell r="O50">
            <v>0</v>
          </cell>
          <cell r="P50">
            <v>-6081</v>
          </cell>
          <cell r="Q50">
            <v>54.83008356545961</v>
          </cell>
          <cell r="R50">
            <v>0</v>
          </cell>
          <cell r="S50">
            <v>7381.5</v>
          </cell>
          <cell r="T50" t="str">
            <v xml:space="preserve"> </v>
          </cell>
          <cell r="AD50">
            <v>10202.6</v>
          </cell>
          <cell r="AE50">
            <v>5567.5</v>
          </cell>
          <cell r="AF50">
            <v>-4635.1000000000004</v>
          </cell>
          <cell r="AG50">
            <v>54.569423480289338</v>
          </cell>
          <cell r="AI50">
            <v>5567.5</v>
          </cell>
          <cell r="AK50">
            <v>3259.9</v>
          </cell>
          <cell r="AL50">
            <v>1814</v>
          </cell>
          <cell r="AM50">
            <v>-1445.9</v>
          </cell>
          <cell r="AN50">
            <v>55.645878707935822</v>
          </cell>
          <cell r="AP50">
            <v>1814</v>
          </cell>
          <cell r="AQ50" t="str">
            <v xml:space="preserve"> </v>
          </cell>
        </row>
        <row r="51">
          <cell r="C51">
            <v>10202.6</v>
          </cell>
          <cell r="D51">
            <v>5567.5</v>
          </cell>
          <cell r="E51">
            <v>5567.5</v>
          </cell>
          <cell r="F51">
            <v>0</v>
          </cell>
          <cell r="G51">
            <v>-4635.1000000000004</v>
          </cell>
          <cell r="H51">
            <v>54.569423480289338</v>
          </cell>
          <cell r="I51">
            <v>0</v>
          </cell>
          <cell r="J51">
            <v>5567.5</v>
          </cell>
          <cell r="K51" t="str">
            <v xml:space="preserve"> </v>
          </cell>
          <cell r="L51">
            <v>10202.6</v>
          </cell>
          <cell r="M51">
            <v>5567.5</v>
          </cell>
          <cell r="N51">
            <v>5567.5</v>
          </cell>
          <cell r="O51">
            <v>0</v>
          </cell>
          <cell r="P51">
            <v>-4635.1000000000004</v>
          </cell>
          <cell r="Q51">
            <v>54.569423480289338</v>
          </cell>
          <cell r="R51">
            <v>0</v>
          </cell>
          <cell r="S51">
            <v>5567.5</v>
          </cell>
          <cell r="T51" t="str">
            <v xml:space="preserve"> </v>
          </cell>
          <cell r="AD51">
            <v>10202.6</v>
          </cell>
          <cell r="AE51">
            <v>5567.5</v>
          </cell>
          <cell r="AF51">
            <v>-4635.1000000000004</v>
          </cell>
          <cell r="AG51">
            <v>54.569423480289338</v>
          </cell>
          <cell r="AI51">
            <v>5567.5</v>
          </cell>
          <cell r="AJ51" t="str">
            <v xml:space="preserve"> </v>
          </cell>
        </row>
        <row r="52">
          <cell r="C52">
            <v>3259.9</v>
          </cell>
          <cell r="D52">
            <v>1814</v>
          </cell>
          <cell r="E52">
            <v>1814</v>
          </cell>
          <cell r="F52">
            <v>0</v>
          </cell>
          <cell r="G52">
            <v>-1445.9</v>
          </cell>
          <cell r="H52">
            <v>55.645878707935822</v>
          </cell>
          <cell r="I52">
            <v>0</v>
          </cell>
          <cell r="J52">
            <v>1814</v>
          </cell>
          <cell r="K52" t="str">
            <v xml:space="preserve"> </v>
          </cell>
          <cell r="L52">
            <v>3259.9</v>
          </cell>
          <cell r="M52">
            <v>1814</v>
          </cell>
          <cell r="N52">
            <v>1814</v>
          </cell>
          <cell r="O52">
            <v>0</v>
          </cell>
          <cell r="P52">
            <v>-1445.9</v>
          </cell>
          <cell r="Q52">
            <v>55.645878707935822</v>
          </cell>
          <cell r="R52">
            <v>0</v>
          </cell>
          <cell r="S52">
            <v>1814</v>
          </cell>
          <cell r="T52" t="str">
            <v xml:space="preserve"> </v>
          </cell>
          <cell r="AK52">
            <v>3259.9</v>
          </cell>
          <cell r="AL52">
            <v>1814</v>
          </cell>
          <cell r="AM52">
            <v>-1445.9</v>
          </cell>
          <cell r="AN52">
            <v>55.645878707935822</v>
          </cell>
          <cell r="AP52">
            <v>1814</v>
          </cell>
          <cell r="AQ52" t="str">
            <v xml:space="preserve"> </v>
          </cell>
        </row>
        <row r="53">
          <cell r="C53">
            <v>3816.4</v>
          </cell>
          <cell r="D53">
            <v>231.20000000000002</v>
          </cell>
          <cell r="E53">
            <v>1.3000000000000114</v>
          </cell>
          <cell r="F53">
            <v>229.9</v>
          </cell>
          <cell r="G53">
            <v>-3585.2000000000003</v>
          </cell>
          <cell r="H53">
            <v>6.0580651923278488</v>
          </cell>
          <cell r="I53">
            <v>0</v>
          </cell>
          <cell r="J53">
            <v>231.20000000000002</v>
          </cell>
          <cell r="K53" t="str">
            <v xml:space="preserve"> </v>
          </cell>
          <cell r="L53">
            <v>3655.5</v>
          </cell>
          <cell r="M53">
            <v>147.80000000000001</v>
          </cell>
          <cell r="N53">
            <v>0</v>
          </cell>
          <cell r="O53">
            <v>147.80000000000001</v>
          </cell>
          <cell r="P53">
            <v>-3507.7</v>
          </cell>
          <cell r="Q53">
            <v>4.043222541376009</v>
          </cell>
          <cell r="R53">
            <v>0</v>
          </cell>
          <cell r="S53">
            <v>147.80000000000001</v>
          </cell>
          <cell r="T53" t="str">
            <v xml:space="preserve"> </v>
          </cell>
          <cell r="U53">
            <v>3655.5</v>
          </cell>
          <cell r="V53">
            <v>147.80000000000001</v>
          </cell>
          <cell r="W53">
            <v>0</v>
          </cell>
          <cell r="X53">
            <v>147.80000000000001</v>
          </cell>
          <cell r="Y53">
            <v>-3507.7</v>
          </cell>
          <cell r="Z53">
            <v>4.043222541376009</v>
          </cell>
          <cell r="AA53">
            <v>0</v>
          </cell>
          <cell r="AB53">
            <v>147.80000000000001</v>
          </cell>
          <cell r="AR53">
            <v>160.9</v>
          </cell>
          <cell r="AS53">
            <v>83.4</v>
          </cell>
          <cell r="AT53">
            <v>1.3000000000000114</v>
          </cell>
          <cell r="AU53">
            <v>82.1</v>
          </cell>
          <cell r="AV53">
            <v>-77.5</v>
          </cell>
          <cell r="AW53">
            <v>51.833436917339959</v>
          </cell>
          <cell r="AX53">
            <v>0</v>
          </cell>
          <cell r="AY53">
            <v>83.4</v>
          </cell>
        </row>
        <row r="54">
          <cell r="C54">
            <v>389.4</v>
          </cell>
          <cell r="D54">
            <v>80.3</v>
          </cell>
          <cell r="E54">
            <v>0.40000000000000568</v>
          </cell>
          <cell r="F54">
            <v>79.899999999999991</v>
          </cell>
          <cell r="G54">
            <v>-309.09999999999997</v>
          </cell>
          <cell r="H54">
            <v>20.621468926553675</v>
          </cell>
          <cell r="I54">
            <v>0</v>
          </cell>
          <cell r="J54">
            <v>80.3</v>
          </cell>
          <cell r="K54" t="str">
            <v xml:space="preserve"> </v>
          </cell>
          <cell r="L54">
            <v>246</v>
          </cell>
          <cell r="M54">
            <v>7.3</v>
          </cell>
          <cell r="N54">
            <v>0</v>
          </cell>
          <cell r="O54">
            <v>7.3</v>
          </cell>
          <cell r="P54">
            <v>-238.7</v>
          </cell>
          <cell r="Q54">
            <v>2.9674796747967478</v>
          </cell>
          <cell r="R54">
            <v>0</v>
          </cell>
          <cell r="S54">
            <v>7.3</v>
          </cell>
          <cell r="T54" t="str">
            <v xml:space="preserve"> </v>
          </cell>
          <cell r="U54">
            <v>246</v>
          </cell>
          <cell r="V54">
            <v>7.3</v>
          </cell>
          <cell r="W54">
            <v>0</v>
          </cell>
          <cell r="X54">
            <v>7.3</v>
          </cell>
          <cell r="Y54">
            <v>-238.7</v>
          </cell>
          <cell r="Z54">
            <v>2.9674796747967478</v>
          </cell>
          <cell r="AB54">
            <v>7.3</v>
          </cell>
          <cell r="AR54">
            <v>143.4</v>
          </cell>
          <cell r="AS54">
            <v>73</v>
          </cell>
          <cell r="AT54">
            <v>0.40000000000000568</v>
          </cell>
          <cell r="AU54">
            <v>72.599999999999994</v>
          </cell>
          <cell r="AV54">
            <v>-70.400000000000006</v>
          </cell>
          <cell r="AW54">
            <v>50.906555090655502</v>
          </cell>
          <cell r="AY54">
            <v>73</v>
          </cell>
        </row>
        <row r="55">
          <cell r="C55">
            <v>3427</v>
          </cell>
          <cell r="D55">
            <v>150.9</v>
          </cell>
          <cell r="E55">
            <v>0.90000000000000036</v>
          </cell>
          <cell r="F55">
            <v>150</v>
          </cell>
          <cell r="G55">
            <v>-3276.1</v>
          </cell>
          <cell r="H55">
            <v>4.4032681645754312</v>
          </cell>
          <cell r="I55">
            <v>0</v>
          </cell>
          <cell r="J55">
            <v>150.9</v>
          </cell>
          <cell r="K55" t="str">
            <v xml:space="preserve"> </v>
          </cell>
          <cell r="L55">
            <v>3409.5</v>
          </cell>
          <cell r="M55">
            <v>140.5</v>
          </cell>
          <cell r="N55">
            <v>0</v>
          </cell>
          <cell r="O55">
            <v>140.5</v>
          </cell>
          <cell r="P55">
            <v>-3269</v>
          </cell>
          <cell r="Q55">
            <v>4.120838832673412</v>
          </cell>
          <cell r="R55">
            <v>0</v>
          </cell>
          <cell r="S55">
            <v>140.5</v>
          </cell>
          <cell r="T55" t="str">
            <v xml:space="preserve"> </v>
          </cell>
          <cell r="U55">
            <v>3409.5</v>
          </cell>
          <cell r="V55">
            <v>140.5</v>
          </cell>
          <cell r="W55">
            <v>0</v>
          </cell>
          <cell r="X55">
            <v>140.5</v>
          </cell>
          <cell r="Y55">
            <v>-3269</v>
          </cell>
          <cell r="Z55">
            <v>4.120838832673412</v>
          </cell>
          <cell r="AB55">
            <v>140.5</v>
          </cell>
          <cell r="AR55">
            <v>17.5</v>
          </cell>
          <cell r="AS55">
            <v>10.4</v>
          </cell>
          <cell r="AT55">
            <v>0.90000000000000036</v>
          </cell>
          <cell r="AU55">
            <v>9.5</v>
          </cell>
          <cell r="AV55">
            <v>-7.1</v>
          </cell>
          <cell r="AW55">
            <v>59.428571428571431</v>
          </cell>
          <cell r="AY55">
            <v>10.4</v>
          </cell>
        </row>
        <row r="56">
          <cell r="C56">
            <v>2177.9</v>
          </cell>
          <cell r="D56">
            <v>1177.3</v>
          </cell>
          <cell r="E56">
            <v>1169.5999999999999</v>
          </cell>
          <cell r="F56">
            <v>7.6999999999999993</v>
          </cell>
          <cell r="G56">
            <v>-1000.6000000000001</v>
          </cell>
          <cell r="H56">
            <v>54.056660085403365</v>
          </cell>
          <cell r="I56">
            <v>0</v>
          </cell>
          <cell r="J56">
            <v>1177.3</v>
          </cell>
          <cell r="K56" t="str">
            <v xml:space="preserve"> </v>
          </cell>
          <cell r="L56">
            <v>1424.2</v>
          </cell>
          <cell r="M56">
            <v>874</v>
          </cell>
          <cell r="N56">
            <v>866.3</v>
          </cell>
          <cell r="O56">
            <v>7.6999999999999993</v>
          </cell>
          <cell r="P56">
            <v>-550.20000000000005</v>
          </cell>
          <cell r="Q56">
            <v>61.367785423395596</v>
          </cell>
          <cell r="R56">
            <v>0</v>
          </cell>
          <cell r="S56">
            <v>874</v>
          </cell>
          <cell r="T56" t="str">
            <v xml:space="preserve"> </v>
          </cell>
          <cell r="U56">
            <v>1412.6</v>
          </cell>
          <cell r="V56">
            <v>867</v>
          </cell>
          <cell r="W56">
            <v>859.3</v>
          </cell>
          <cell r="X56">
            <v>7.6999999999999993</v>
          </cell>
          <cell r="Y56">
            <v>-545.59999999999991</v>
          </cell>
          <cell r="Z56">
            <v>61.376185756760584</v>
          </cell>
          <cell r="AA56">
            <v>0</v>
          </cell>
          <cell r="AB56">
            <v>867</v>
          </cell>
          <cell r="AD56">
            <v>4.9000000000000004</v>
          </cell>
          <cell r="AE56">
            <v>3.7</v>
          </cell>
          <cell r="AF56">
            <v>-1.1999999999999997</v>
          </cell>
          <cell r="AG56">
            <v>75.510204081632651</v>
          </cell>
          <cell r="AH56">
            <v>0</v>
          </cell>
          <cell r="AI56">
            <v>3.7</v>
          </cell>
          <cell r="AK56">
            <v>6.6999999999999993</v>
          </cell>
          <cell r="AL56">
            <v>3.3</v>
          </cell>
          <cell r="AM56">
            <v>-3.4</v>
          </cell>
          <cell r="AN56">
            <v>49.253731343283583</v>
          </cell>
          <cell r="AO56">
            <v>0</v>
          </cell>
          <cell r="AP56">
            <v>3.3</v>
          </cell>
          <cell r="AQ56" t="str">
            <v xml:space="preserve"> </v>
          </cell>
          <cell r="AR56">
            <v>753.7</v>
          </cell>
          <cell r="AS56">
            <v>303.3</v>
          </cell>
          <cell r="AT56">
            <v>303.3</v>
          </cell>
          <cell r="AU56">
            <v>0</v>
          </cell>
          <cell r="AV56">
            <v>-450.40000000000003</v>
          </cell>
          <cell r="AW56">
            <v>40.241475388085448</v>
          </cell>
          <cell r="AX56">
            <v>0</v>
          </cell>
          <cell r="AY56">
            <v>303.3</v>
          </cell>
        </row>
        <row r="57">
          <cell r="C57">
            <v>276.89999999999998</v>
          </cell>
          <cell r="D57">
            <v>219.29999999999998</v>
          </cell>
          <cell r="E57">
            <v>216.89999999999998</v>
          </cell>
          <cell r="F57">
            <v>2.4</v>
          </cell>
          <cell r="G57">
            <v>-57.599999999999994</v>
          </cell>
          <cell r="H57">
            <v>79.198266522210176</v>
          </cell>
          <cell r="I57">
            <v>0</v>
          </cell>
          <cell r="J57">
            <v>219.29999999999998</v>
          </cell>
          <cell r="K57" t="str">
            <v xml:space="preserve"> </v>
          </cell>
          <cell r="L57">
            <v>179.2</v>
          </cell>
          <cell r="M57">
            <v>167.6</v>
          </cell>
          <cell r="N57">
            <v>165.2</v>
          </cell>
          <cell r="O57">
            <v>2.4</v>
          </cell>
          <cell r="P57">
            <v>-11.599999999999994</v>
          </cell>
          <cell r="Q57">
            <v>93.526785714285722</v>
          </cell>
          <cell r="R57">
            <v>0</v>
          </cell>
          <cell r="S57">
            <v>167.6</v>
          </cell>
          <cell r="T57" t="str">
            <v xml:space="preserve"> </v>
          </cell>
          <cell r="U57">
            <v>175.2</v>
          </cell>
          <cell r="V57">
            <v>167.6</v>
          </cell>
          <cell r="W57">
            <v>165.2</v>
          </cell>
          <cell r="X57">
            <v>2.4</v>
          </cell>
          <cell r="Y57">
            <v>-7.5999999999999943</v>
          </cell>
          <cell r="Z57">
            <v>95.662100456621005</v>
          </cell>
          <cell r="AB57">
            <v>167.6</v>
          </cell>
          <cell r="AC57" t="str">
            <v xml:space="preserve"> </v>
          </cell>
          <cell r="AD57">
            <v>1.5</v>
          </cell>
          <cell r="AE57">
            <v>0</v>
          </cell>
          <cell r="AF57">
            <v>-1.5</v>
          </cell>
          <cell r="AG57">
            <v>0</v>
          </cell>
          <cell r="AI57">
            <v>0</v>
          </cell>
          <cell r="AJ57" t="str">
            <v xml:space="preserve"> </v>
          </cell>
          <cell r="AK57">
            <v>2.5</v>
          </cell>
          <cell r="AM57">
            <v>-2.5</v>
          </cell>
          <cell r="AN57">
            <v>0</v>
          </cell>
          <cell r="AP57">
            <v>0</v>
          </cell>
          <cell r="AQ57" t="str">
            <v xml:space="preserve"> </v>
          </cell>
          <cell r="AR57">
            <v>97.7</v>
          </cell>
          <cell r="AS57">
            <v>51.699999999999996</v>
          </cell>
          <cell r="AT57">
            <v>51.699999999999996</v>
          </cell>
          <cell r="AU57">
            <v>0</v>
          </cell>
          <cell r="AV57">
            <v>-46.000000000000007</v>
          </cell>
          <cell r="AW57">
            <v>52.91709314227225</v>
          </cell>
          <cell r="AY57">
            <v>51.699999999999996</v>
          </cell>
          <cell r="AZ57" t="str">
            <v xml:space="preserve"> </v>
          </cell>
        </row>
        <row r="59">
          <cell r="C59">
            <v>96.899999999999991</v>
          </cell>
          <cell r="D59">
            <v>43.900000000000006</v>
          </cell>
          <cell r="E59">
            <v>41.500000000000007</v>
          </cell>
          <cell r="F59">
            <v>2.4</v>
          </cell>
          <cell r="G59">
            <v>-52.999999999999986</v>
          </cell>
          <cell r="H59">
            <v>45.304437564499494</v>
          </cell>
          <cell r="L59">
            <v>95.8</v>
          </cell>
          <cell r="M59">
            <v>43.7</v>
          </cell>
          <cell r="N59">
            <v>41.300000000000004</v>
          </cell>
          <cell r="O59">
            <v>2.4</v>
          </cell>
          <cell r="P59">
            <v>-52.099999999999994</v>
          </cell>
          <cell r="Q59">
            <v>45.61586638830898</v>
          </cell>
          <cell r="U59">
            <v>91.8</v>
          </cell>
          <cell r="V59">
            <v>43.7</v>
          </cell>
          <cell r="W59">
            <v>41.300000000000004</v>
          </cell>
          <cell r="X59">
            <v>2.4</v>
          </cell>
          <cell r="Y59">
            <v>-48.099999999999994</v>
          </cell>
          <cell r="Z59">
            <v>47.60348583877996</v>
          </cell>
          <cell r="AD59">
            <v>1.5</v>
          </cell>
          <cell r="AF59">
            <v>-1.5</v>
          </cell>
          <cell r="AG59">
            <v>0</v>
          </cell>
          <cell r="AK59">
            <v>2.5</v>
          </cell>
          <cell r="AM59">
            <v>-2.5</v>
          </cell>
          <cell r="AN59">
            <v>0</v>
          </cell>
          <cell r="AR59">
            <v>1.1000000000000001</v>
          </cell>
          <cell r="AS59">
            <v>0.2</v>
          </cell>
          <cell r="AT59">
            <v>0.2</v>
          </cell>
          <cell r="AV59">
            <v>-0.90000000000000013</v>
          </cell>
          <cell r="AW59">
            <v>18.181818181818183</v>
          </cell>
        </row>
        <row r="60">
          <cell r="C60">
            <v>87.800000000000011</v>
          </cell>
          <cell r="D60">
            <v>131.4</v>
          </cell>
          <cell r="E60">
            <v>131.4</v>
          </cell>
          <cell r="F60">
            <v>0</v>
          </cell>
          <cell r="G60">
            <v>43.599999999999994</v>
          </cell>
          <cell r="H60">
            <v>149.65831435079727</v>
          </cell>
          <cell r="L60">
            <v>83.4</v>
          </cell>
          <cell r="M60">
            <v>122.8</v>
          </cell>
          <cell r="N60">
            <v>122.8</v>
          </cell>
          <cell r="O60">
            <v>0</v>
          </cell>
          <cell r="P60">
            <v>39.399999999999991</v>
          </cell>
          <cell r="Q60">
            <v>147.24220623501199</v>
          </cell>
          <cell r="U60">
            <v>83.4</v>
          </cell>
          <cell r="V60">
            <v>122.8</v>
          </cell>
          <cell r="W60">
            <v>122.8</v>
          </cell>
          <cell r="Y60">
            <v>39.399999999999991</v>
          </cell>
          <cell r="Z60">
            <v>147.24220623501199</v>
          </cell>
          <cell r="AR60">
            <v>4.4000000000000004</v>
          </cell>
          <cell r="AS60">
            <v>8.6</v>
          </cell>
          <cell r="AT60">
            <v>8.6</v>
          </cell>
          <cell r="AV60">
            <v>4.1999999999999993</v>
          </cell>
          <cell r="AW60">
            <v>195.45454545454544</v>
          </cell>
        </row>
        <row r="61">
          <cell r="D61">
            <v>44</v>
          </cell>
          <cell r="E61">
            <v>44</v>
          </cell>
          <cell r="F61">
            <v>0</v>
          </cell>
          <cell r="L61">
            <v>0</v>
          </cell>
          <cell r="M61">
            <v>1.1000000000000001</v>
          </cell>
          <cell r="N61">
            <v>1.1000000000000001</v>
          </cell>
          <cell r="O61">
            <v>0</v>
          </cell>
          <cell r="P61">
            <v>1.1000000000000001</v>
          </cell>
          <cell r="Q61" t="str">
            <v xml:space="preserve"> </v>
          </cell>
          <cell r="V61">
            <v>1.1000000000000001</v>
          </cell>
          <cell r="W61">
            <v>1.1000000000000001</v>
          </cell>
          <cell r="Y61">
            <v>1.1000000000000001</v>
          </cell>
          <cell r="Z61" t="str">
            <v xml:space="preserve"> </v>
          </cell>
          <cell r="AR61">
            <v>92.2</v>
          </cell>
          <cell r="AS61">
            <v>42.9</v>
          </cell>
          <cell r="AT61">
            <v>42.9</v>
          </cell>
          <cell r="AV61">
            <v>-49.300000000000004</v>
          </cell>
          <cell r="AW61">
            <v>46.529284164859</v>
          </cell>
        </row>
        <row r="62">
          <cell r="C62">
            <v>1370</v>
          </cell>
          <cell r="D62">
            <v>774.69999999999993</v>
          </cell>
          <cell r="E62">
            <v>774.69999999999993</v>
          </cell>
          <cell r="F62">
            <v>0</v>
          </cell>
          <cell r="G62">
            <v>-595.30000000000007</v>
          </cell>
          <cell r="H62">
            <v>56.54744525547445</v>
          </cell>
          <cell r="I62">
            <v>0</v>
          </cell>
          <cell r="J62">
            <v>774.69999999999993</v>
          </cell>
          <cell r="K62" t="str">
            <v xml:space="preserve"> </v>
          </cell>
          <cell r="L62">
            <v>1017.6</v>
          </cell>
          <cell r="M62">
            <v>585.29999999999995</v>
          </cell>
          <cell r="N62">
            <v>585.29999999999995</v>
          </cell>
          <cell r="O62">
            <v>0</v>
          </cell>
          <cell r="P62">
            <v>-432.30000000000007</v>
          </cell>
          <cell r="Q62">
            <v>57.517688679245282</v>
          </cell>
          <cell r="R62">
            <v>0</v>
          </cell>
          <cell r="S62">
            <v>585.29999999999995</v>
          </cell>
          <cell r="T62" t="str">
            <v xml:space="preserve"> </v>
          </cell>
          <cell r="U62">
            <v>1017.6</v>
          </cell>
          <cell r="V62">
            <v>585.29999999999995</v>
          </cell>
          <cell r="W62">
            <v>585.29999999999995</v>
          </cell>
          <cell r="X62">
            <v>0</v>
          </cell>
          <cell r="Y62">
            <v>-432.30000000000007</v>
          </cell>
          <cell r="Z62">
            <v>57.517688679245282</v>
          </cell>
          <cell r="AB62">
            <v>585.29999999999995</v>
          </cell>
          <cell r="AC62" t="str">
            <v xml:space="preserve"> </v>
          </cell>
          <cell r="AR62">
            <v>352.40000000000003</v>
          </cell>
          <cell r="AS62">
            <v>189.4</v>
          </cell>
          <cell r="AT62">
            <v>189.4</v>
          </cell>
          <cell r="AU62">
            <v>0</v>
          </cell>
          <cell r="AV62">
            <v>-163.00000000000003</v>
          </cell>
          <cell r="AW62">
            <v>53.74574347332576</v>
          </cell>
          <cell r="AY62">
            <v>189.4</v>
          </cell>
          <cell r="AZ62" t="str">
            <v xml:space="preserve"> </v>
          </cell>
        </row>
        <row r="64">
          <cell r="C64">
            <v>310.70000000000005</v>
          </cell>
          <cell r="D64">
            <v>186.5</v>
          </cell>
          <cell r="E64">
            <v>186.5</v>
          </cell>
          <cell r="F64">
            <v>0</v>
          </cell>
          <cell r="G64">
            <v>-124.20000000000005</v>
          </cell>
          <cell r="H64">
            <v>60.025748310267133</v>
          </cell>
          <cell r="L64">
            <v>276.60000000000002</v>
          </cell>
          <cell r="M64">
            <v>167.9</v>
          </cell>
          <cell r="N64">
            <v>167.9</v>
          </cell>
          <cell r="O64">
            <v>0</v>
          </cell>
          <cell r="P64">
            <v>-108.70000000000002</v>
          </cell>
          <cell r="Q64">
            <v>60.701373825018081</v>
          </cell>
          <cell r="U64">
            <v>276.60000000000002</v>
          </cell>
          <cell r="V64">
            <v>167.9</v>
          </cell>
          <cell r="W64">
            <v>167.9</v>
          </cell>
          <cell r="Y64">
            <v>-108.70000000000002</v>
          </cell>
          <cell r="Z64">
            <v>60.701373825018081</v>
          </cell>
          <cell r="AR64">
            <v>34.1</v>
          </cell>
          <cell r="AS64">
            <v>18.600000000000001</v>
          </cell>
          <cell r="AT64">
            <v>18.600000000000001</v>
          </cell>
          <cell r="AV64">
            <v>-15.5</v>
          </cell>
          <cell r="AW64">
            <v>54.545454545454554</v>
          </cell>
        </row>
        <row r="65">
          <cell r="C65">
            <v>1059.3</v>
          </cell>
          <cell r="D65">
            <v>588.20000000000005</v>
          </cell>
          <cell r="E65">
            <v>588.20000000000005</v>
          </cell>
          <cell r="F65">
            <v>0</v>
          </cell>
          <cell r="G65">
            <v>-471.09999999999991</v>
          </cell>
          <cell r="H65">
            <v>55.527234966487306</v>
          </cell>
          <cell r="L65">
            <v>741</v>
          </cell>
          <cell r="M65">
            <v>417.4</v>
          </cell>
          <cell r="N65">
            <v>417.4</v>
          </cell>
          <cell r="O65">
            <v>0</v>
          </cell>
          <cell r="P65">
            <v>-323.60000000000002</v>
          </cell>
          <cell r="Q65">
            <v>56.329284750337379</v>
          </cell>
          <cell r="U65">
            <v>741</v>
          </cell>
          <cell r="V65">
            <v>417.4</v>
          </cell>
          <cell r="W65">
            <v>417.4</v>
          </cell>
          <cell r="Y65">
            <v>-323.60000000000002</v>
          </cell>
          <cell r="Z65">
            <v>56.329284750337379</v>
          </cell>
          <cell r="AR65">
            <v>318.3</v>
          </cell>
          <cell r="AS65">
            <v>170.8</v>
          </cell>
          <cell r="AT65">
            <v>170.8</v>
          </cell>
          <cell r="AV65">
            <v>-147.5</v>
          </cell>
          <cell r="AW65">
            <v>53.660069117185053</v>
          </cell>
        </row>
        <row r="66">
          <cell r="C66">
            <v>212.5</v>
          </cell>
          <cell r="D66">
            <v>100</v>
          </cell>
          <cell r="E66">
            <v>100</v>
          </cell>
          <cell r="F66">
            <v>0</v>
          </cell>
          <cell r="G66">
            <v>-112.5</v>
          </cell>
          <cell r="H66">
            <v>47.058823529411761</v>
          </cell>
          <cell r="I66">
            <v>0</v>
          </cell>
          <cell r="J66">
            <v>100</v>
          </cell>
          <cell r="K66" t="str">
            <v xml:space="preserve"> </v>
          </cell>
          <cell r="L66">
            <v>162.4</v>
          </cell>
          <cell r="M66">
            <v>93.9</v>
          </cell>
          <cell r="N66">
            <v>93.9</v>
          </cell>
          <cell r="O66">
            <v>0</v>
          </cell>
          <cell r="P66">
            <v>-68.5</v>
          </cell>
          <cell r="Q66">
            <v>57.820197044334975</v>
          </cell>
          <cell r="R66">
            <v>0</v>
          </cell>
          <cell r="S66">
            <v>93.9</v>
          </cell>
          <cell r="T66" t="str">
            <v xml:space="preserve"> </v>
          </cell>
          <cell r="U66">
            <v>161</v>
          </cell>
          <cell r="V66">
            <v>90.9</v>
          </cell>
          <cell r="W66">
            <v>90.9</v>
          </cell>
          <cell r="Y66">
            <v>-70.099999999999994</v>
          </cell>
          <cell r="Z66">
            <v>56.45962732919255</v>
          </cell>
          <cell r="AB66">
            <v>90.9</v>
          </cell>
          <cell r="AC66" t="str">
            <v xml:space="preserve"> </v>
          </cell>
          <cell r="AE66">
            <v>1.6</v>
          </cell>
          <cell r="AF66">
            <v>1.6</v>
          </cell>
          <cell r="AG66" t="str">
            <v xml:space="preserve"> </v>
          </cell>
          <cell r="AI66">
            <v>1.6</v>
          </cell>
          <cell r="AJ66" t="str">
            <v xml:space="preserve"> </v>
          </cell>
          <cell r="AK66">
            <v>1.4</v>
          </cell>
          <cell r="AL66">
            <v>1.4</v>
          </cell>
          <cell r="AM66">
            <v>0</v>
          </cell>
          <cell r="AN66">
            <v>100</v>
          </cell>
          <cell r="AP66">
            <v>1.4</v>
          </cell>
          <cell r="AQ66" t="str">
            <v xml:space="preserve"> </v>
          </cell>
          <cell r="AR66">
            <v>50.1</v>
          </cell>
          <cell r="AS66">
            <v>6.1</v>
          </cell>
          <cell r="AT66">
            <v>6.1</v>
          </cell>
          <cell r="AV66">
            <v>-44</v>
          </cell>
          <cell r="AW66">
            <v>12.175648702594808</v>
          </cell>
          <cell r="AY66">
            <v>6.1</v>
          </cell>
          <cell r="AZ66" t="str">
            <v xml:space="preserve"> </v>
          </cell>
        </row>
        <row r="67">
          <cell r="C67">
            <v>178.6</v>
          </cell>
          <cell r="D67">
            <v>54.3</v>
          </cell>
          <cell r="E67">
            <v>54.3</v>
          </cell>
          <cell r="F67">
            <v>0</v>
          </cell>
          <cell r="G67">
            <v>-124.3</v>
          </cell>
          <cell r="H67">
            <v>30.403135498320268</v>
          </cell>
          <cell r="I67">
            <v>0</v>
          </cell>
          <cell r="J67">
            <v>54.3</v>
          </cell>
          <cell r="K67" t="str">
            <v xml:space="preserve"> </v>
          </cell>
          <cell r="L67">
            <v>26.7</v>
          </cell>
          <cell r="M67">
            <v>15.7</v>
          </cell>
          <cell r="N67">
            <v>15.7</v>
          </cell>
          <cell r="O67">
            <v>0</v>
          </cell>
          <cell r="P67">
            <v>-11</v>
          </cell>
          <cell r="Q67">
            <v>58.801498127340821</v>
          </cell>
          <cell r="R67">
            <v>0</v>
          </cell>
          <cell r="S67">
            <v>15.7</v>
          </cell>
          <cell r="T67" t="str">
            <v xml:space="preserve"> </v>
          </cell>
          <cell r="U67">
            <v>26.7</v>
          </cell>
          <cell r="V67">
            <v>15.7</v>
          </cell>
          <cell r="W67">
            <v>15.7</v>
          </cell>
          <cell r="Y67">
            <v>-11</v>
          </cell>
          <cell r="Z67">
            <v>58.801498127340821</v>
          </cell>
          <cell r="AB67">
            <v>15.7</v>
          </cell>
          <cell r="AR67">
            <v>151.9</v>
          </cell>
          <cell r="AS67">
            <v>38.6</v>
          </cell>
          <cell r="AT67">
            <v>38.6</v>
          </cell>
          <cell r="AV67">
            <v>-113.30000000000001</v>
          </cell>
          <cell r="AW67">
            <v>25.411454904542463</v>
          </cell>
          <cell r="AY67">
            <v>38.6</v>
          </cell>
        </row>
        <row r="68">
          <cell r="C68">
            <v>50.699999999999996</v>
          </cell>
          <cell r="D68">
            <v>29</v>
          </cell>
          <cell r="E68">
            <v>23.700000000000003</v>
          </cell>
          <cell r="F68">
            <v>5.3</v>
          </cell>
          <cell r="G68">
            <v>-21.699999999999996</v>
          </cell>
          <cell r="H68">
            <v>57.199211045364898</v>
          </cell>
          <cell r="I68">
            <v>0</v>
          </cell>
          <cell r="J68">
            <v>29</v>
          </cell>
          <cell r="K68" t="str">
            <v xml:space="preserve"> </v>
          </cell>
          <cell r="L68">
            <v>38.299999999999997</v>
          </cell>
          <cell r="M68">
            <v>11.5</v>
          </cell>
          <cell r="N68">
            <v>6.2000000000000011</v>
          </cell>
          <cell r="O68">
            <v>5.3</v>
          </cell>
          <cell r="P68">
            <v>-26.799999999999997</v>
          </cell>
          <cell r="Q68">
            <v>30.026109660574413</v>
          </cell>
          <cell r="R68">
            <v>0</v>
          </cell>
          <cell r="S68">
            <v>11.5</v>
          </cell>
          <cell r="T68" t="str">
            <v xml:space="preserve"> </v>
          </cell>
          <cell r="U68">
            <v>32.1</v>
          </cell>
          <cell r="V68">
            <v>7.5</v>
          </cell>
          <cell r="W68">
            <v>2.2000000000000002</v>
          </cell>
          <cell r="X68">
            <v>5.3</v>
          </cell>
          <cell r="Y68">
            <v>-24.6</v>
          </cell>
          <cell r="Z68">
            <v>23.364485981308412</v>
          </cell>
          <cell r="AB68">
            <v>7.5</v>
          </cell>
          <cell r="AC68" t="str">
            <v xml:space="preserve"> </v>
          </cell>
          <cell r="AD68">
            <v>3.4</v>
          </cell>
          <cell r="AE68">
            <v>2.1</v>
          </cell>
          <cell r="AF68">
            <v>-1.2999999999999998</v>
          </cell>
          <cell r="AG68">
            <v>61.764705882352942</v>
          </cell>
          <cell r="AI68">
            <v>2.1</v>
          </cell>
          <cell r="AJ68" t="str">
            <v xml:space="preserve"> </v>
          </cell>
          <cell r="AK68">
            <v>2.8</v>
          </cell>
          <cell r="AL68">
            <v>1.9</v>
          </cell>
          <cell r="AM68">
            <v>-0.89999999999999991</v>
          </cell>
          <cell r="AN68">
            <v>67.857142857142861</v>
          </cell>
          <cell r="AP68">
            <v>1.9</v>
          </cell>
          <cell r="AQ68" t="str">
            <v xml:space="preserve"> </v>
          </cell>
          <cell r="AR68">
            <v>12.4</v>
          </cell>
          <cell r="AS68">
            <v>17.5</v>
          </cell>
          <cell r="AT68">
            <v>17.5</v>
          </cell>
          <cell r="AV68">
            <v>5.0999999999999996</v>
          </cell>
          <cell r="AW68">
            <v>141.12903225806451</v>
          </cell>
          <cell r="AY68">
            <v>17.5</v>
          </cell>
          <cell r="AZ68" t="str">
            <v xml:space="preserve"> </v>
          </cell>
        </row>
        <row r="70">
          <cell r="U70">
            <v>0</v>
          </cell>
          <cell r="V70">
            <v>6.2</v>
          </cell>
          <cell r="W70">
            <v>6.2</v>
          </cell>
          <cell r="X70">
            <v>0</v>
          </cell>
          <cell r="Y70">
            <v>6.2</v>
          </cell>
          <cell r="Z70" t="str">
            <v xml:space="preserve"> </v>
          </cell>
          <cell r="AA70">
            <v>0</v>
          </cell>
          <cell r="AB70">
            <v>6.2</v>
          </cell>
          <cell r="AC70" t="str">
            <v xml:space="preserve"> </v>
          </cell>
          <cell r="AD70">
            <v>4738.2</v>
          </cell>
          <cell r="AE70">
            <v>3322.7</v>
          </cell>
          <cell r="AF70">
            <v>-1415.5</v>
          </cell>
          <cell r="AG70">
            <v>70.125786163522008</v>
          </cell>
          <cell r="AH70">
            <v>0</v>
          </cell>
          <cell r="AI70">
            <v>3322.7</v>
          </cell>
          <cell r="AJ70" t="str">
            <v xml:space="preserve"> </v>
          </cell>
          <cell r="AK70">
            <v>2571.9</v>
          </cell>
          <cell r="AL70">
            <v>1140.4000000000001</v>
          </cell>
          <cell r="AM70">
            <v>-1431.5</v>
          </cell>
          <cell r="AN70">
            <v>44.340759749601467</v>
          </cell>
          <cell r="AO70">
            <v>0</v>
          </cell>
          <cell r="AP70">
            <v>1140.4000000000001</v>
          </cell>
          <cell r="AQ70" t="str">
            <v xml:space="preserve"> </v>
          </cell>
          <cell r="AR70">
            <v>7967.5</v>
          </cell>
          <cell r="AS70">
            <v>4345.8999999999996</v>
          </cell>
          <cell r="AT70">
            <v>4345.8999999999996</v>
          </cell>
          <cell r="AU70">
            <v>0</v>
          </cell>
          <cell r="AV70">
            <v>-3621.6000000000004</v>
          </cell>
          <cell r="AW70">
            <v>54.545340445560086</v>
          </cell>
          <cell r="AX70">
            <v>0</v>
          </cell>
          <cell r="AY70">
            <v>4345.8999999999996</v>
          </cell>
          <cell r="AZ70" t="str">
            <v xml:space="preserve"> </v>
          </cell>
        </row>
        <row r="71">
          <cell r="L71">
            <v>0</v>
          </cell>
          <cell r="M71">
            <v>6.2</v>
          </cell>
          <cell r="N71">
            <v>6.2</v>
          </cell>
          <cell r="O71">
            <v>0</v>
          </cell>
          <cell r="P71">
            <v>6.2</v>
          </cell>
          <cell r="Q71" t="str">
            <v xml:space="preserve"> </v>
          </cell>
          <cell r="V71">
            <v>6.2</v>
          </cell>
          <cell r="W71">
            <v>6.2</v>
          </cell>
          <cell r="Y71">
            <v>6.2</v>
          </cell>
          <cell r="Z71" t="str">
            <v xml:space="preserve"> </v>
          </cell>
          <cell r="AB71">
            <v>6.2</v>
          </cell>
          <cell r="AC71" t="str">
            <v xml:space="preserve"> </v>
          </cell>
          <cell r="AR71">
            <v>7967.5</v>
          </cell>
          <cell r="AS71">
            <v>4345.8999999999996</v>
          </cell>
          <cell r="AT71">
            <v>4345.8999999999996</v>
          </cell>
          <cell r="AV71">
            <v>-3621.6000000000004</v>
          </cell>
          <cell r="AW71">
            <v>54.545340445560086</v>
          </cell>
          <cell r="AY71">
            <v>4345.8999999999996</v>
          </cell>
          <cell r="AZ71" t="str">
            <v xml:space="preserve"> </v>
          </cell>
        </row>
        <row r="72">
          <cell r="W72">
            <v>0</v>
          </cell>
          <cell r="Y72">
            <v>0</v>
          </cell>
          <cell r="Z72" t="str">
            <v xml:space="preserve"> </v>
          </cell>
          <cell r="AB72">
            <v>0</v>
          </cell>
          <cell r="AC72" t="str">
            <v xml:space="preserve"> </v>
          </cell>
          <cell r="AD72">
            <v>4738.2</v>
          </cell>
          <cell r="AE72">
            <v>3322.7</v>
          </cell>
          <cell r="AF72">
            <v>-1415.5</v>
          </cell>
          <cell r="AG72">
            <v>70.125786163522008</v>
          </cell>
          <cell r="AH72">
            <v>0</v>
          </cell>
          <cell r="AI72">
            <v>3322.7</v>
          </cell>
          <cell r="AJ72" t="str">
            <v xml:space="preserve"> </v>
          </cell>
        </row>
        <row r="73">
          <cell r="W73">
            <v>0</v>
          </cell>
          <cell r="Y73">
            <v>0</v>
          </cell>
          <cell r="Z73" t="str">
            <v xml:space="preserve"> </v>
          </cell>
          <cell r="AD73">
            <v>4738.2</v>
          </cell>
          <cell r="AE73">
            <v>3322.7</v>
          </cell>
          <cell r="AF73">
            <v>-1415.5</v>
          </cell>
          <cell r="AG73">
            <v>70.125786163522008</v>
          </cell>
          <cell r="AI73">
            <v>3322.7</v>
          </cell>
        </row>
        <row r="74">
          <cell r="W74">
            <v>0</v>
          </cell>
          <cell r="Y74">
            <v>0</v>
          </cell>
          <cell r="Z74" t="str">
            <v xml:space="preserve"> </v>
          </cell>
          <cell r="AK74">
            <v>2571.9</v>
          </cell>
          <cell r="AL74">
            <v>1140.4000000000001</v>
          </cell>
          <cell r="AM74">
            <v>-1431.5</v>
          </cell>
          <cell r="AN74">
            <v>44.340759749601467</v>
          </cell>
          <cell r="AP74">
            <v>1140.4000000000001</v>
          </cell>
          <cell r="AQ74" t="str">
            <v xml:space="preserve"> </v>
          </cell>
        </row>
        <row r="77">
          <cell r="C77">
            <v>53037.900000000009</v>
          </cell>
          <cell r="D77">
            <v>25780.9</v>
          </cell>
          <cell r="E77">
            <v>24976.7</v>
          </cell>
          <cell r="F77">
            <v>804.2</v>
          </cell>
          <cell r="G77">
            <v>-27257.000000000007</v>
          </cell>
          <cell r="H77">
            <v>48.608447921203513</v>
          </cell>
          <cell r="I77">
            <v>0</v>
          </cell>
          <cell r="J77">
            <v>25780.9</v>
          </cell>
          <cell r="K77" t="str">
            <v xml:space="preserve"> </v>
          </cell>
          <cell r="L77">
            <v>49066.200000000004</v>
          </cell>
          <cell r="M77">
            <v>24182.5</v>
          </cell>
          <cell r="N77">
            <v>23479.9</v>
          </cell>
          <cell r="O77">
            <v>702.6</v>
          </cell>
          <cell r="P77">
            <v>-24883.700000000004</v>
          </cell>
          <cell r="Q77">
            <v>49.285455160578969</v>
          </cell>
          <cell r="R77">
            <v>0</v>
          </cell>
          <cell r="S77">
            <v>24182.5</v>
          </cell>
          <cell r="T77" t="str">
            <v xml:space="preserve"> </v>
          </cell>
          <cell r="U77">
            <v>35561.700000000004</v>
          </cell>
          <cell r="V77">
            <v>17157.2</v>
          </cell>
          <cell r="W77">
            <v>16454.600000000002</v>
          </cell>
          <cell r="X77">
            <v>702.6</v>
          </cell>
          <cell r="Y77">
            <v>-18404.500000000004</v>
          </cell>
          <cell r="Z77">
            <v>48.246287438452043</v>
          </cell>
          <cell r="AA77">
            <v>0</v>
          </cell>
          <cell r="AB77">
            <v>17157.2</v>
          </cell>
          <cell r="AC77" t="str">
            <v xml:space="preserve"> </v>
          </cell>
          <cell r="AD77">
            <v>14976.1</v>
          </cell>
          <cell r="AE77">
            <v>8686.7000000000007</v>
          </cell>
          <cell r="AF77">
            <v>-6289.4</v>
          </cell>
          <cell r="AG77">
            <v>58.003752645882443</v>
          </cell>
          <cell r="AH77">
            <v>0</v>
          </cell>
          <cell r="AI77">
            <v>8686.7000000000007</v>
          </cell>
          <cell r="AJ77" t="str">
            <v xml:space="preserve"> </v>
          </cell>
          <cell r="AK77">
            <v>5838.5</v>
          </cell>
          <cell r="AL77">
            <v>2801.7000000000003</v>
          </cell>
          <cell r="AM77">
            <v>-3036.7999999999997</v>
          </cell>
          <cell r="AN77">
            <v>47.986640404213418</v>
          </cell>
          <cell r="AO77">
            <v>0</v>
          </cell>
          <cell r="AP77">
            <v>2801.7000000000003</v>
          </cell>
          <cell r="AQ77" t="str">
            <v xml:space="preserve"> </v>
          </cell>
          <cell r="AR77">
            <v>11951.4</v>
          </cell>
          <cell r="AS77">
            <v>5950.4999999999991</v>
          </cell>
          <cell r="AT77">
            <v>5848.8999999999987</v>
          </cell>
          <cell r="AU77">
            <v>101.6</v>
          </cell>
          <cell r="AV77">
            <v>-6000.9000000000005</v>
          </cell>
          <cell r="AW77">
            <v>49.789146041467944</v>
          </cell>
          <cell r="AX77">
            <v>0</v>
          </cell>
          <cell r="AY77">
            <v>5950.4999999999991</v>
          </cell>
          <cell r="AZ77" t="str">
            <v xml:space="preserve"> </v>
          </cell>
        </row>
        <row r="108">
          <cell r="D108">
            <v>2741.7</v>
          </cell>
          <cell r="E108">
            <v>2681.3</v>
          </cell>
          <cell r="F108">
            <v>60.4</v>
          </cell>
          <cell r="G108">
            <v>-2938.9000000000005</v>
          </cell>
          <cell r="H108">
            <v>48.264267859028969</v>
          </cell>
          <cell r="I108">
            <v>0</v>
          </cell>
          <cell r="J108">
            <v>2741.7</v>
          </cell>
          <cell r="K108" t="str">
            <v xml:space="preserve"> </v>
          </cell>
          <cell r="L108">
            <v>5698.5</v>
          </cell>
          <cell r="M108">
            <v>2696.6</v>
          </cell>
          <cell r="N108">
            <v>2636.5</v>
          </cell>
          <cell r="O108">
            <v>60.1</v>
          </cell>
          <cell r="P108">
            <v>-3001.9</v>
          </cell>
          <cell r="Q108">
            <v>47.321224883741337</v>
          </cell>
          <cell r="R108">
            <v>0</v>
          </cell>
          <cell r="S108">
            <v>2696.6</v>
          </cell>
          <cell r="T108" t="str">
            <v xml:space="preserve"> </v>
          </cell>
          <cell r="U108">
            <v>5698.5</v>
          </cell>
          <cell r="V108">
            <v>2696.6</v>
          </cell>
          <cell r="W108">
            <v>2636.5</v>
          </cell>
          <cell r="X108">
            <v>60.1</v>
          </cell>
          <cell r="Y108">
            <v>-3001.9</v>
          </cell>
          <cell r="Z108">
            <v>47.321224883741337</v>
          </cell>
          <cell r="AB108">
            <v>2696.6</v>
          </cell>
          <cell r="AC108" t="str">
            <v xml:space="preserve"> </v>
          </cell>
          <cell r="AR108">
            <v>1270.7</v>
          </cell>
          <cell r="AS108">
            <v>612.29999999999995</v>
          </cell>
          <cell r="AT108">
            <v>612</v>
          </cell>
          <cell r="AU108">
            <v>0.3</v>
          </cell>
          <cell r="AV108">
            <v>-658.40000000000009</v>
          </cell>
          <cell r="AW108">
            <v>48.186039190997079</v>
          </cell>
          <cell r="AY108">
            <v>0</v>
          </cell>
          <cell r="AZ108" t="str">
            <v xml:space="preserve"> </v>
          </cell>
        </row>
        <row r="109">
          <cell r="L109">
            <v>1288.5999999999999</v>
          </cell>
          <cell r="M109">
            <v>567.20000000000005</v>
          </cell>
          <cell r="N109">
            <v>567.20000000000005</v>
          </cell>
          <cell r="O109">
            <v>0</v>
          </cell>
          <cell r="P109">
            <v>-721.39999999999986</v>
          </cell>
          <cell r="Q109">
            <v>44.016762377774334</v>
          </cell>
          <cell r="R109">
            <v>0</v>
          </cell>
          <cell r="S109">
            <v>567.20000000000005</v>
          </cell>
          <cell r="T109" t="str">
            <v xml:space="preserve"> </v>
          </cell>
          <cell r="U109">
            <v>1288.5999999999999</v>
          </cell>
          <cell r="V109">
            <v>567.20000000000005</v>
          </cell>
          <cell r="W109">
            <v>567.20000000000005</v>
          </cell>
          <cell r="Y109">
            <v>-721.39999999999986</v>
          </cell>
          <cell r="Z109">
            <v>44.016762377774334</v>
          </cell>
          <cell r="AB109">
            <v>567.20000000000005</v>
          </cell>
          <cell r="AC109" t="str">
            <v xml:space="preserve"> </v>
          </cell>
        </row>
        <row r="110">
          <cell r="D110">
            <v>270.90000000000003</v>
          </cell>
          <cell r="E110">
            <v>268.40000000000003</v>
          </cell>
          <cell r="F110">
            <v>2.5</v>
          </cell>
          <cell r="G110">
            <v>-320.99999999999994</v>
          </cell>
          <cell r="H110">
            <v>45.767866193613791</v>
          </cell>
          <cell r="I110">
            <v>0</v>
          </cell>
          <cell r="J110">
            <v>270.90000000000003</v>
          </cell>
          <cell r="K110" t="str">
            <v xml:space="preserve"> </v>
          </cell>
          <cell r="L110">
            <v>582.1</v>
          </cell>
          <cell r="M110">
            <v>266.3</v>
          </cell>
          <cell r="N110">
            <v>263.8</v>
          </cell>
          <cell r="O110">
            <v>2.5</v>
          </cell>
          <cell r="P110">
            <v>-315.8</v>
          </cell>
          <cell r="Q110">
            <v>45.748153238275215</v>
          </cell>
          <cell r="R110">
            <v>0</v>
          </cell>
          <cell r="S110">
            <v>266.3</v>
          </cell>
          <cell r="T110" t="str">
            <v xml:space="preserve"> </v>
          </cell>
          <cell r="U110">
            <v>582.1</v>
          </cell>
          <cell r="V110">
            <v>266.3</v>
          </cell>
          <cell r="W110">
            <v>263.8</v>
          </cell>
          <cell r="X110">
            <v>2.5</v>
          </cell>
          <cell r="Y110">
            <v>-315.8</v>
          </cell>
          <cell r="Z110">
            <v>45.748153238275215</v>
          </cell>
          <cell r="AB110">
            <v>266.3</v>
          </cell>
          <cell r="AC110" t="str">
            <v xml:space="preserve"> </v>
          </cell>
          <cell r="AR110">
            <v>9.8000000000000007</v>
          </cell>
          <cell r="AS110">
            <v>4.5999999999999996</v>
          </cell>
          <cell r="AT110">
            <v>4.5999999999999996</v>
          </cell>
          <cell r="AV110">
            <v>-5.2000000000000011</v>
          </cell>
          <cell r="AW110">
            <v>46.938775510204074</v>
          </cell>
          <cell r="AY110">
            <v>0</v>
          </cell>
          <cell r="AZ110" t="str">
            <v xml:space="preserve"> </v>
          </cell>
        </row>
        <row r="111">
          <cell r="L111">
            <v>0</v>
          </cell>
          <cell r="M111">
            <v>0</v>
          </cell>
          <cell r="N111">
            <v>0</v>
          </cell>
          <cell r="O111">
            <v>0</v>
          </cell>
          <cell r="P111">
            <v>0</v>
          </cell>
          <cell r="Q111" t="str">
            <v xml:space="preserve"> </v>
          </cell>
          <cell r="R111">
            <v>0</v>
          </cell>
          <cell r="S111">
            <v>0</v>
          </cell>
          <cell r="T111" t="str">
            <v xml:space="preserve"> </v>
          </cell>
          <cell r="W111">
            <v>0</v>
          </cell>
          <cell r="Y111">
            <v>0</v>
          </cell>
          <cell r="Z111" t="str">
            <v xml:space="preserve"> </v>
          </cell>
          <cell r="AB111">
            <v>0</v>
          </cell>
          <cell r="AC111" t="str">
            <v xml:space="preserve"> </v>
          </cell>
        </row>
        <row r="112">
          <cell r="D112">
            <v>1632.7</v>
          </cell>
          <cell r="E112">
            <v>1607.1000000000001</v>
          </cell>
          <cell r="F112">
            <v>25.6</v>
          </cell>
          <cell r="G112">
            <v>-1954.3999999999999</v>
          </cell>
          <cell r="H112">
            <v>45.515876334643586</v>
          </cell>
          <cell r="I112">
            <v>0</v>
          </cell>
          <cell r="J112">
            <v>1632.7</v>
          </cell>
          <cell r="K112" t="str">
            <v xml:space="preserve"> </v>
          </cell>
          <cell r="L112">
            <v>3562.4</v>
          </cell>
          <cell r="M112">
            <v>1627.5</v>
          </cell>
          <cell r="N112">
            <v>1601.9</v>
          </cell>
          <cell r="O112">
            <v>25.6</v>
          </cell>
          <cell r="P112">
            <v>-1934.9</v>
          </cell>
          <cell r="Q112">
            <v>45.68549292611722</v>
          </cell>
          <cell r="R112">
            <v>0</v>
          </cell>
          <cell r="S112">
            <v>1627.5</v>
          </cell>
          <cell r="T112" t="str">
            <v xml:space="preserve"> </v>
          </cell>
          <cell r="U112">
            <v>3562.4</v>
          </cell>
          <cell r="V112">
            <v>1627.5</v>
          </cell>
          <cell r="W112">
            <v>1601.9</v>
          </cell>
          <cell r="X112">
            <v>25.6</v>
          </cell>
          <cell r="Y112">
            <v>-1934.9</v>
          </cell>
          <cell r="Z112">
            <v>45.68549292611722</v>
          </cell>
          <cell r="AB112">
            <v>1627.5</v>
          </cell>
          <cell r="AC112" t="str">
            <v xml:space="preserve"> </v>
          </cell>
          <cell r="AR112">
            <v>24.7</v>
          </cell>
          <cell r="AS112">
            <v>5.2</v>
          </cell>
          <cell r="AT112">
            <v>5.2</v>
          </cell>
          <cell r="AV112">
            <v>-19.5</v>
          </cell>
          <cell r="AW112">
            <v>21.05263157894737</v>
          </cell>
          <cell r="AY112">
            <v>0</v>
          </cell>
          <cell r="AZ112" t="str">
            <v xml:space="preserve"> </v>
          </cell>
        </row>
        <row r="113">
          <cell r="L113">
            <v>0</v>
          </cell>
          <cell r="M113">
            <v>0</v>
          </cell>
          <cell r="N113">
            <v>0</v>
          </cell>
          <cell r="O113">
            <v>0</v>
          </cell>
          <cell r="P113">
            <v>0</v>
          </cell>
          <cell r="Q113" t="str">
            <v xml:space="preserve"> </v>
          </cell>
          <cell r="R113">
            <v>0</v>
          </cell>
          <cell r="S113">
            <v>0</v>
          </cell>
          <cell r="T113" t="str">
            <v xml:space="preserve"> </v>
          </cell>
          <cell r="W113">
            <v>0</v>
          </cell>
          <cell r="Y113">
            <v>0</v>
          </cell>
          <cell r="Z113" t="str">
            <v xml:space="preserve"> </v>
          </cell>
          <cell r="AB113">
            <v>0</v>
          </cell>
          <cell r="AC113" t="str">
            <v xml:space="preserve"> </v>
          </cell>
        </row>
        <row r="114">
          <cell r="D114">
            <v>2029.6999999999998</v>
          </cell>
          <cell r="E114">
            <v>1546.3999999999999</v>
          </cell>
          <cell r="F114">
            <v>483.29999999999995</v>
          </cell>
          <cell r="G114">
            <v>-4364.9000000000005</v>
          </cell>
          <cell r="H114">
            <v>31.740843836987452</v>
          </cell>
          <cell r="I114">
            <v>0</v>
          </cell>
          <cell r="J114">
            <v>2029.6999999999998</v>
          </cell>
          <cell r="K114" t="str">
            <v xml:space="preserve"> </v>
          </cell>
          <cell r="L114">
            <v>5607.5</v>
          </cell>
          <cell r="M114">
            <v>1712.1</v>
          </cell>
          <cell r="N114">
            <v>1252.1999999999998</v>
          </cell>
          <cell r="O114">
            <v>459.9</v>
          </cell>
          <cell r="P114">
            <v>-3895.4</v>
          </cell>
          <cell r="Q114">
            <v>30.532322781988409</v>
          </cell>
          <cell r="R114">
            <v>0</v>
          </cell>
          <cell r="S114">
            <v>1712.1</v>
          </cell>
          <cell r="T114" t="str">
            <v xml:space="preserve"> </v>
          </cell>
          <cell r="U114">
            <v>5607.5</v>
          </cell>
          <cell r="V114">
            <v>1712.1</v>
          </cell>
          <cell r="W114">
            <v>1252.1999999999998</v>
          </cell>
          <cell r="X114">
            <v>459.9</v>
          </cell>
          <cell r="Y114">
            <v>-3895.4</v>
          </cell>
          <cell r="Z114">
            <v>30.532322781988409</v>
          </cell>
          <cell r="AB114">
            <v>1712.1</v>
          </cell>
          <cell r="AC114" t="str">
            <v xml:space="preserve"> </v>
          </cell>
          <cell r="AR114">
            <v>787.1</v>
          </cell>
          <cell r="AS114">
            <v>317.60000000000002</v>
          </cell>
          <cell r="AT114">
            <v>294.20000000000005</v>
          </cell>
          <cell r="AU114">
            <v>23.4</v>
          </cell>
          <cell r="AV114">
            <v>-469.5</v>
          </cell>
          <cell r="AW114">
            <v>40.350654300597135</v>
          </cell>
          <cell r="AY114">
            <v>0</v>
          </cell>
          <cell r="AZ114" t="str">
            <v xml:space="preserve"> </v>
          </cell>
        </row>
        <row r="115">
          <cell r="L115">
            <v>0</v>
          </cell>
          <cell r="M115">
            <v>0</v>
          </cell>
          <cell r="N115">
            <v>0</v>
          </cell>
          <cell r="O115">
            <v>0</v>
          </cell>
          <cell r="P115">
            <v>0</v>
          </cell>
          <cell r="Q115" t="str">
            <v xml:space="preserve"> </v>
          </cell>
          <cell r="R115">
            <v>0</v>
          </cell>
          <cell r="S115">
            <v>0</v>
          </cell>
          <cell r="T115" t="str">
            <v xml:space="preserve"> </v>
          </cell>
          <cell r="W115">
            <v>0</v>
          </cell>
          <cell r="Y115">
            <v>0</v>
          </cell>
          <cell r="Z115" t="str">
            <v xml:space="preserve"> </v>
          </cell>
          <cell r="AB115">
            <v>0</v>
          </cell>
          <cell r="AC115" t="str">
            <v xml:space="preserve"> </v>
          </cell>
          <cell r="AT115">
            <v>0</v>
          </cell>
          <cell r="AW115" t="str">
            <v xml:space="preserve"> </v>
          </cell>
        </row>
        <row r="116">
          <cell r="D116">
            <v>76.899999999999991</v>
          </cell>
          <cell r="E116">
            <v>47.9</v>
          </cell>
          <cell r="F116">
            <v>29</v>
          </cell>
          <cell r="G116">
            <v>-205.2</v>
          </cell>
          <cell r="H116">
            <v>27.259836937256292</v>
          </cell>
          <cell r="I116">
            <v>0</v>
          </cell>
          <cell r="J116">
            <v>76.899999999999991</v>
          </cell>
          <cell r="K116" t="str">
            <v xml:space="preserve"> </v>
          </cell>
          <cell r="L116">
            <v>259.8</v>
          </cell>
          <cell r="M116">
            <v>71.3</v>
          </cell>
          <cell r="N116">
            <v>42.3</v>
          </cell>
          <cell r="O116">
            <v>29</v>
          </cell>
          <cell r="P116">
            <v>-188.5</v>
          </cell>
          <cell r="Q116">
            <v>27.444187836797536</v>
          </cell>
          <cell r="R116">
            <v>0</v>
          </cell>
          <cell r="S116">
            <v>71.3</v>
          </cell>
          <cell r="T116" t="str">
            <v xml:space="preserve"> </v>
          </cell>
          <cell r="U116">
            <v>259.8</v>
          </cell>
          <cell r="V116">
            <v>71.3</v>
          </cell>
          <cell r="W116">
            <v>42.3</v>
          </cell>
          <cell r="X116">
            <v>29</v>
          </cell>
          <cell r="Y116">
            <v>-188.5</v>
          </cell>
          <cell r="Z116">
            <v>27.444187836797536</v>
          </cell>
          <cell r="AB116">
            <v>71.3</v>
          </cell>
          <cell r="AC116" t="str">
            <v xml:space="preserve"> </v>
          </cell>
          <cell r="AR116">
            <v>23.4</v>
          </cell>
          <cell r="AS116">
            <v>6.6</v>
          </cell>
          <cell r="AT116">
            <v>6.6</v>
          </cell>
          <cell r="AV116">
            <v>-16.799999999999997</v>
          </cell>
          <cell r="AW116">
            <v>28.205128205128204</v>
          </cell>
          <cell r="AY116">
            <v>0</v>
          </cell>
          <cell r="AZ116" t="str">
            <v xml:space="preserve"> </v>
          </cell>
        </row>
        <row r="117">
          <cell r="L117">
            <v>1.1000000000000001</v>
          </cell>
          <cell r="M117">
            <v>1</v>
          </cell>
          <cell r="N117">
            <v>1</v>
          </cell>
          <cell r="O117">
            <v>0</v>
          </cell>
          <cell r="P117">
            <v>-0.10000000000000009</v>
          </cell>
          <cell r="Q117">
            <v>90.909090909090907</v>
          </cell>
          <cell r="R117">
            <v>0</v>
          </cell>
          <cell r="S117">
            <v>1</v>
          </cell>
          <cell r="T117" t="str">
            <v xml:space="preserve"> </v>
          </cell>
          <cell r="U117">
            <v>1.1000000000000001</v>
          </cell>
          <cell r="V117">
            <v>1</v>
          </cell>
          <cell r="W117">
            <v>1</v>
          </cell>
          <cell r="Y117">
            <v>-0.10000000000000009</v>
          </cell>
          <cell r="Z117">
            <v>90.909090909090907</v>
          </cell>
          <cell r="AB117">
            <v>1</v>
          </cell>
          <cell r="AC117" t="str">
            <v xml:space="preserve"> </v>
          </cell>
        </row>
        <row r="118">
          <cell r="D118">
            <v>507.29999999999995</v>
          </cell>
          <cell r="E118">
            <v>384.80000000000007</v>
          </cell>
          <cell r="F118">
            <v>122.5</v>
          </cell>
          <cell r="G118">
            <v>-1060</v>
          </cell>
          <cell r="H118">
            <v>32.367766222165507</v>
          </cell>
          <cell r="I118">
            <v>0</v>
          </cell>
          <cell r="J118">
            <v>507.29999999999995</v>
          </cell>
          <cell r="K118" t="str">
            <v xml:space="preserve"> </v>
          </cell>
          <cell r="L118">
            <v>484.8</v>
          </cell>
          <cell r="M118">
            <v>120.4</v>
          </cell>
          <cell r="N118">
            <v>73.800000000000011</v>
          </cell>
          <cell r="O118">
            <v>46.6</v>
          </cell>
          <cell r="P118">
            <v>-364.4</v>
          </cell>
          <cell r="Q118">
            <v>24.834983498349835</v>
          </cell>
          <cell r="R118">
            <v>0</v>
          </cell>
          <cell r="S118">
            <v>120.4</v>
          </cell>
          <cell r="T118" t="str">
            <v xml:space="preserve"> </v>
          </cell>
          <cell r="U118">
            <v>484.8</v>
          </cell>
          <cell r="V118">
            <v>120.4</v>
          </cell>
          <cell r="W118">
            <v>73.800000000000011</v>
          </cell>
          <cell r="X118">
            <v>46.6</v>
          </cell>
          <cell r="Y118">
            <v>-364.4</v>
          </cell>
          <cell r="Z118">
            <v>24.834983498349835</v>
          </cell>
          <cell r="AB118">
            <v>120.4</v>
          </cell>
          <cell r="AC118" t="str">
            <v xml:space="preserve"> </v>
          </cell>
          <cell r="AR118">
            <v>1153.0999999999999</v>
          </cell>
          <cell r="AS118">
            <v>457.5</v>
          </cell>
          <cell r="AT118">
            <v>381.6</v>
          </cell>
          <cell r="AU118">
            <v>75.900000000000006</v>
          </cell>
          <cell r="AV118">
            <v>-695.59999999999991</v>
          </cell>
          <cell r="AW118">
            <v>39.675656924811378</v>
          </cell>
          <cell r="AY118">
            <v>1.1000000000000001</v>
          </cell>
          <cell r="AZ118" t="str">
            <v xml:space="preserve"> </v>
          </cell>
        </row>
        <row r="119">
          <cell r="L119">
            <v>69.5</v>
          </cell>
          <cell r="M119">
            <v>69.5</v>
          </cell>
          <cell r="N119">
            <v>69.5</v>
          </cell>
          <cell r="O119">
            <v>0</v>
          </cell>
          <cell r="P119">
            <v>0</v>
          </cell>
          <cell r="Q119">
            <v>100</v>
          </cell>
          <cell r="R119">
            <v>0</v>
          </cell>
          <cell r="S119">
            <v>69.5</v>
          </cell>
          <cell r="T119" t="str">
            <v xml:space="preserve"> </v>
          </cell>
          <cell r="U119">
            <v>69.5</v>
          </cell>
          <cell r="V119">
            <v>69.5</v>
          </cell>
          <cell r="W119">
            <v>69.5</v>
          </cell>
          <cell r="Y119">
            <v>0</v>
          </cell>
          <cell r="Z119">
            <v>100</v>
          </cell>
          <cell r="AB119">
            <v>69.5</v>
          </cell>
          <cell r="AC119" t="str">
            <v xml:space="preserve"> </v>
          </cell>
          <cell r="AR119">
            <v>1.1000000000000001</v>
          </cell>
          <cell r="AS119">
            <v>1.1000000000000001</v>
          </cell>
          <cell r="AT119">
            <v>1.1000000000000001</v>
          </cell>
          <cell r="AV119">
            <v>0</v>
          </cell>
          <cell r="AW119">
            <v>100</v>
          </cell>
        </row>
        <row r="120">
          <cell r="D120">
            <v>3140.6</v>
          </cell>
          <cell r="E120">
            <v>3114.6999999999994</v>
          </cell>
          <cell r="F120">
            <v>25.9</v>
          </cell>
          <cell r="G120">
            <v>-3628.900000000001</v>
          </cell>
          <cell r="H120">
            <v>46.393382081394478</v>
          </cell>
          <cell r="I120">
            <v>0</v>
          </cell>
          <cell r="J120">
            <v>3140.6</v>
          </cell>
          <cell r="K120" t="str">
            <v xml:space="preserve"> </v>
          </cell>
          <cell r="L120">
            <v>6674.8000000000011</v>
          </cell>
          <cell r="M120">
            <v>3119.2999999999997</v>
          </cell>
          <cell r="N120">
            <v>3093.3999999999992</v>
          </cell>
          <cell r="O120">
            <v>25.9</v>
          </cell>
          <cell r="P120">
            <v>-3555.5000000000014</v>
          </cell>
          <cell r="Q120">
            <v>46.732486366632699</v>
          </cell>
          <cell r="R120">
            <v>0</v>
          </cell>
          <cell r="S120">
            <v>3119.2999999999997</v>
          </cell>
          <cell r="T120" t="str">
            <v xml:space="preserve"> </v>
          </cell>
          <cell r="U120">
            <v>3408.2</v>
          </cell>
          <cell r="V120">
            <v>1458</v>
          </cell>
          <cell r="W120">
            <v>1432.1</v>
          </cell>
          <cell r="X120">
            <v>25.9</v>
          </cell>
          <cell r="Y120">
            <v>-1950.1999999999998</v>
          </cell>
          <cell r="Z120">
            <v>42.779179625608826</v>
          </cell>
          <cell r="AB120">
            <v>1458</v>
          </cell>
          <cell r="AC120" t="str">
            <v xml:space="preserve"> </v>
          </cell>
          <cell r="AK120">
            <v>5838.5</v>
          </cell>
          <cell r="AL120">
            <v>2801.7</v>
          </cell>
          <cell r="AM120">
            <v>-3036.8</v>
          </cell>
          <cell r="AN120">
            <v>47.986640404213411</v>
          </cell>
          <cell r="AP120">
            <v>2801.7</v>
          </cell>
          <cell r="AQ120" t="str">
            <v xml:space="preserve"> </v>
          </cell>
          <cell r="AR120">
            <v>94.7</v>
          </cell>
          <cell r="AS120">
            <v>21.3</v>
          </cell>
          <cell r="AT120">
            <v>21.3</v>
          </cell>
          <cell r="AV120">
            <v>-73.400000000000006</v>
          </cell>
          <cell r="AW120">
            <v>22.49208025343189</v>
          </cell>
          <cell r="AY120">
            <v>0</v>
          </cell>
          <cell r="AZ120" t="str">
            <v xml:space="preserve"> </v>
          </cell>
        </row>
        <row r="121">
          <cell r="L121">
            <v>0</v>
          </cell>
          <cell r="M121">
            <v>0</v>
          </cell>
          <cell r="N121">
            <v>0</v>
          </cell>
          <cell r="O121">
            <v>0</v>
          </cell>
          <cell r="P121">
            <v>0</v>
          </cell>
          <cell r="Q121" t="str">
            <v xml:space="preserve"> </v>
          </cell>
          <cell r="R121">
            <v>0</v>
          </cell>
          <cell r="S121">
            <v>0</v>
          </cell>
          <cell r="T121" t="str">
            <v xml:space="preserve"> </v>
          </cell>
          <cell r="W121">
            <v>0</v>
          </cell>
          <cell r="Y121">
            <v>0</v>
          </cell>
          <cell r="Z121" t="str">
            <v xml:space="preserve"> </v>
          </cell>
          <cell r="AB121">
            <v>0</v>
          </cell>
          <cell r="AC121" t="str">
            <v xml:space="preserve"> </v>
          </cell>
        </row>
        <row r="122">
          <cell r="U122">
            <v>2571.9</v>
          </cell>
          <cell r="V122">
            <v>1140.4000000000001</v>
          </cell>
          <cell r="W122">
            <v>1140.4000000000001</v>
          </cell>
          <cell r="Y122">
            <v>-1431.5</v>
          </cell>
          <cell r="Z122">
            <v>44.340759749601467</v>
          </cell>
          <cell r="AB122">
            <v>1140.4000000000001</v>
          </cell>
          <cell r="AC122" t="str">
            <v xml:space="preserve"> </v>
          </cell>
        </row>
        <row r="123">
          <cell r="D123">
            <v>612</v>
          </cell>
          <cell r="E123">
            <v>610</v>
          </cell>
          <cell r="F123">
            <v>2</v>
          </cell>
          <cell r="G123">
            <v>-690.7</v>
          </cell>
          <cell r="H123">
            <v>46.979350579565512</v>
          </cell>
          <cell r="I123">
            <v>0</v>
          </cell>
          <cell r="J123">
            <v>612</v>
          </cell>
          <cell r="K123" t="str">
            <v xml:space="preserve"> </v>
          </cell>
          <cell r="L123">
            <v>682.9</v>
          </cell>
          <cell r="M123">
            <v>348.5</v>
          </cell>
          <cell r="N123">
            <v>348.5</v>
          </cell>
          <cell r="O123">
            <v>0</v>
          </cell>
          <cell r="P123">
            <v>-334.4</v>
          </cell>
          <cell r="Q123">
            <v>51.03236198564943</v>
          </cell>
          <cell r="R123">
            <v>0</v>
          </cell>
          <cell r="S123">
            <v>348.5</v>
          </cell>
          <cell r="T123" t="str">
            <v xml:space="preserve"> </v>
          </cell>
          <cell r="U123">
            <v>682.9</v>
          </cell>
          <cell r="V123">
            <v>348.5</v>
          </cell>
          <cell r="W123">
            <v>348.5</v>
          </cell>
          <cell r="Y123">
            <v>-334.4</v>
          </cell>
          <cell r="Z123">
            <v>51.03236198564943</v>
          </cell>
          <cell r="AB123">
            <v>348.5</v>
          </cell>
          <cell r="AC123" t="str">
            <v xml:space="preserve"> </v>
          </cell>
          <cell r="AR123">
            <v>774</v>
          </cell>
          <cell r="AS123">
            <v>359.2</v>
          </cell>
          <cell r="AT123">
            <v>357.2</v>
          </cell>
          <cell r="AU123">
            <v>2</v>
          </cell>
          <cell r="AV123">
            <v>-414.8</v>
          </cell>
          <cell r="AW123">
            <v>46.408268733850129</v>
          </cell>
          <cell r="AY123">
            <v>0</v>
          </cell>
          <cell r="AZ123" t="str">
            <v xml:space="preserve"> </v>
          </cell>
        </row>
        <row r="124">
          <cell r="L124">
            <v>154.19999999999999</v>
          </cell>
          <cell r="M124">
            <v>95.7</v>
          </cell>
          <cell r="N124">
            <v>95.7</v>
          </cell>
          <cell r="O124">
            <v>0</v>
          </cell>
          <cell r="P124">
            <v>-58.499999999999986</v>
          </cell>
          <cell r="Q124">
            <v>62.062256809338521</v>
          </cell>
          <cell r="R124">
            <v>0</v>
          </cell>
          <cell r="S124">
            <v>95.7</v>
          </cell>
          <cell r="T124" t="str">
            <v xml:space="preserve"> </v>
          </cell>
          <cell r="U124">
            <v>154.19999999999999</v>
          </cell>
          <cell r="V124">
            <v>95.7</v>
          </cell>
          <cell r="W124">
            <v>95.7</v>
          </cell>
          <cell r="Y124">
            <v>-58.499999999999986</v>
          </cell>
          <cell r="Z124">
            <v>62.062256809338521</v>
          </cell>
          <cell r="AB124">
            <v>95.7</v>
          </cell>
          <cell r="AC124" t="str">
            <v xml:space="preserve"> </v>
          </cell>
        </row>
        <row r="125">
          <cell r="D125">
            <v>4845.0000000000009</v>
          </cell>
          <cell r="E125">
            <v>4795.2</v>
          </cell>
          <cell r="F125">
            <v>49.8</v>
          </cell>
          <cell r="G125">
            <v>-4533.4999999999991</v>
          </cell>
          <cell r="H125">
            <v>51.660713333688769</v>
          </cell>
          <cell r="I125">
            <v>0</v>
          </cell>
          <cell r="J125">
            <v>4845.0000000000009</v>
          </cell>
          <cell r="K125" t="str">
            <v xml:space="preserve"> </v>
          </cell>
          <cell r="L125">
            <v>8789</v>
          </cell>
          <cell r="M125">
            <v>4648.6000000000004</v>
          </cell>
          <cell r="N125">
            <v>4598.8</v>
          </cell>
          <cell r="O125">
            <v>49.8</v>
          </cell>
          <cell r="P125">
            <v>-4140.3999999999996</v>
          </cell>
          <cell r="Q125">
            <v>52.89111389236546</v>
          </cell>
          <cell r="R125">
            <v>0</v>
          </cell>
          <cell r="S125">
            <v>4648.6000000000004</v>
          </cell>
          <cell r="T125" t="str">
            <v xml:space="preserve"> </v>
          </cell>
          <cell r="U125">
            <v>8789</v>
          </cell>
          <cell r="V125">
            <v>4648.6000000000004</v>
          </cell>
          <cell r="W125">
            <v>4598.8</v>
          </cell>
          <cell r="X125">
            <v>49.8</v>
          </cell>
          <cell r="Y125">
            <v>-4140.3999999999996</v>
          </cell>
          <cell r="Z125">
            <v>52.89111389236546</v>
          </cell>
          <cell r="AB125">
            <v>4648.6000000000004</v>
          </cell>
          <cell r="AC125" t="str">
            <v xml:space="preserve"> </v>
          </cell>
          <cell r="AR125">
            <v>6867.6</v>
          </cell>
          <cell r="AS125">
            <v>3686.1</v>
          </cell>
          <cell r="AT125">
            <v>3686.1</v>
          </cell>
          <cell r="AV125">
            <v>-3181.5000000000005</v>
          </cell>
          <cell r="AW125">
            <v>53.673772496942163</v>
          </cell>
          <cell r="AY125">
            <v>5.0999999999999996</v>
          </cell>
          <cell r="AZ125" t="str">
            <v xml:space="preserve"> </v>
          </cell>
        </row>
        <row r="126">
          <cell r="L126">
            <v>6273</v>
          </cell>
          <cell r="M126">
            <v>3484.6</v>
          </cell>
          <cell r="N126">
            <v>3484.6</v>
          </cell>
          <cell r="O126">
            <v>0</v>
          </cell>
          <cell r="P126">
            <v>-2788.4</v>
          </cell>
          <cell r="Q126">
            <v>55.549179021201979</v>
          </cell>
          <cell r="R126">
            <v>0</v>
          </cell>
          <cell r="S126">
            <v>3484.6</v>
          </cell>
          <cell r="T126" t="str">
            <v xml:space="preserve"> </v>
          </cell>
          <cell r="U126">
            <v>6273</v>
          </cell>
          <cell r="V126">
            <v>3484.6</v>
          </cell>
          <cell r="W126">
            <v>3484.6</v>
          </cell>
          <cell r="Y126">
            <v>-2788.4</v>
          </cell>
          <cell r="Z126">
            <v>55.549179021201979</v>
          </cell>
          <cell r="AB126">
            <v>3484.6</v>
          </cell>
          <cell r="AC126" t="str">
            <v xml:space="preserve"> </v>
          </cell>
          <cell r="AR126">
            <v>5.0999999999999996</v>
          </cell>
          <cell r="AS126">
            <v>5.0999999999999996</v>
          </cell>
          <cell r="AT126">
            <v>5.0999999999999996</v>
          </cell>
          <cell r="AV126">
            <v>0</v>
          </cell>
          <cell r="AW126">
            <v>100</v>
          </cell>
        </row>
        <row r="127">
          <cell r="D127">
            <v>9924.1000000000022</v>
          </cell>
          <cell r="E127">
            <v>9920.9000000000015</v>
          </cell>
          <cell r="F127">
            <v>3.2</v>
          </cell>
          <cell r="G127">
            <v>-7489.9999999999964</v>
          </cell>
          <cell r="H127">
            <v>56.988876829695492</v>
          </cell>
          <cell r="I127">
            <v>0</v>
          </cell>
          <cell r="J127">
            <v>9924.1000000000022</v>
          </cell>
          <cell r="K127" t="str">
            <v xml:space="preserve"> </v>
          </cell>
          <cell r="L127">
            <v>16724.399999999998</v>
          </cell>
          <cell r="M127">
            <v>9571.9000000000015</v>
          </cell>
          <cell r="N127">
            <v>9568.7000000000007</v>
          </cell>
          <cell r="O127">
            <v>3.2</v>
          </cell>
          <cell r="P127">
            <v>-7152.4999999999964</v>
          </cell>
          <cell r="Q127">
            <v>57.233144387840539</v>
          </cell>
          <cell r="R127">
            <v>0</v>
          </cell>
          <cell r="S127">
            <v>9571.9000000000015</v>
          </cell>
          <cell r="T127" t="str">
            <v xml:space="preserve"> </v>
          </cell>
          <cell r="U127">
            <v>6486.5</v>
          </cell>
          <cell r="V127">
            <v>4207.8999999999996</v>
          </cell>
          <cell r="W127">
            <v>4204.7</v>
          </cell>
          <cell r="X127">
            <v>3.2</v>
          </cell>
          <cell r="Y127">
            <v>-2278.6000000000004</v>
          </cell>
          <cell r="Z127">
            <v>64.871656517382249</v>
          </cell>
          <cell r="AB127">
            <v>4207.8999999999996</v>
          </cell>
          <cell r="AC127" t="str">
            <v xml:space="preserve"> </v>
          </cell>
          <cell r="AD127">
            <v>14976.1</v>
          </cell>
          <cell r="AE127">
            <v>8686.7000000000007</v>
          </cell>
          <cell r="AF127">
            <v>-6289.4</v>
          </cell>
          <cell r="AG127">
            <v>58.003752645882443</v>
          </cell>
          <cell r="AI127">
            <v>8686.7000000000007</v>
          </cell>
          <cell r="AJ127" t="str">
            <v xml:space="preserve"> </v>
          </cell>
          <cell r="AR127">
            <v>946.3</v>
          </cell>
          <cell r="AS127">
            <v>480.1</v>
          </cell>
          <cell r="AT127">
            <v>480.1</v>
          </cell>
          <cell r="AV127">
            <v>-466.19999999999993</v>
          </cell>
          <cell r="AW127">
            <v>50.734439395540534</v>
          </cell>
          <cell r="AY127">
            <v>0</v>
          </cell>
          <cell r="AZ127" t="str">
            <v xml:space="preserve"> </v>
          </cell>
        </row>
        <row r="128">
          <cell r="L128">
            <v>256.60000000000002</v>
          </cell>
          <cell r="M128">
            <v>127.9</v>
          </cell>
          <cell r="N128">
            <v>127.9</v>
          </cell>
          <cell r="O128">
            <v>0</v>
          </cell>
          <cell r="P128">
            <v>-128.70000000000002</v>
          </cell>
          <cell r="Q128">
            <v>49.844115354637566</v>
          </cell>
          <cell r="R128">
            <v>0</v>
          </cell>
          <cell r="S128">
            <v>127.9</v>
          </cell>
          <cell r="T128" t="str">
            <v xml:space="preserve"> </v>
          </cell>
          <cell r="U128">
            <v>256.60000000000002</v>
          </cell>
          <cell r="V128">
            <v>127.9</v>
          </cell>
          <cell r="W128">
            <v>127.9</v>
          </cell>
          <cell r="Y128">
            <v>-128.70000000000002</v>
          </cell>
          <cell r="Z128">
            <v>49.844115354637566</v>
          </cell>
          <cell r="AB128">
            <v>127.9</v>
          </cell>
          <cell r="AC128" t="str">
            <v xml:space="preserve"> </v>
          </cell>
        </row>
        <row r="129">
          <cell r="U129">
            <v>4738.2</v>
          </cell>
          <cell r="V129">
            <v>3322.7</v>
          </cell>
          <cell r="W129">
            <v>3322.7</v>
          </cell>
          <cell r="Y129">
            <v>-1415.5</v>
          </cell>
          <cell r="Z129">
            <v>70.125786163522008</v>
          </cell>
          <cell r="AB129">
            <v>3322.7</v>
          </cell>
          <cell r="AC129" t="str">
            <v xml:space="preserve"> </v>
          </cell>
        </row>
        <row r="130">
          <cell r="C130">
            <v>-4529.8000000000138</v>
          </cell>
          <cell r="D130">
            <v>-1159.9999999999995</v>
          </cell>
          <cell r="E130">
            <v>-593.39999999999964</v>
          </cell>
          <cell r="F130">
            <v>-566.6</v>
          </cell>
          <cell r="G130">
            <v>3369.8000000000143</v>
          </cell>
          <cell r="H130">
            <v>25.60819462227904</v>
          </cell>
          <cell r="I130">
            <v>0</v>
          </cell>
          <cell r="J130">
            <v>-1159.9999999999995</v>
          </cell>
          <cell r="K130" t="str">
            <v xml:space="preserve"> </v>
          </cell>
          <cell r="L130">
            <v>-4213.2000000000135</v>
          </cell>
          <cell r="M130">
            <v>-1765.1000000000008</v>
          </cell>
          <cell r="N130">
            <v>-1218.0000000000009</v>
          </cell>
          <cell r="O130">
            <v>-547.1</v>
          </cell>
          <cell r="P130">
            <v>2448.1000000000126</v>
          </cell>
          <cell r="Q130">
            <v>41.894521978543509</v>
          </cell>
          <cell r="R130">
            <v>0</v>
          </cell>
          <cell r="S130">
            <v>-1765.1000000000008</v>
          </cell>
          <cell r="T130" t="str">
            <v xml:space="preserve"> </v>
          </cell>
          <cell r="U130">
            <v>-4182.8000000000138</v>
          </cell>
          <cell r="V130">
            <v>-2128.2999999999993</v>
          </cell>
          <cell r="W130">
            <v>-1581.1999999999994</v>
          </cell>
          <cell r="X130">
            <v>-547.1</v>
          </cell>
          <cell r="Y130">
            <v>2054.5000000000146</v>
          </cell>
          <cell r="Z130">
            <v>50.882184182843837</v>
          </cell>
          <cell r="AA130">
            <v>0</v>
          </cell>
          <cell r="AB130">
            <v>-2128.2999999999993</v>
          </cell>
          <cell r="AC130" t="str">
            <v xml:space="preserve"> </v>
          </cell>
          <cell r="AD130">
            <v>-30.399999999999636</v>
          </cell>
          <cell r="AE130">
            <v>207.19999999999891</v>
          </cell>
          <cell r="AF130">
            <v>237.59999999999854</v>
          </cell>
          <cell r="AG130" t="str">
            <v>&lt;0</v>
          </cell>
          <cell r="AH130">
            <v>0</v>
          </cell>
          <cell r="AI130">
            <v>207.19999999999891</v>
          </cell>
          <cell r="AJ130" t="str">
            <v xml:space="preserve"> </v>
          </cell>
          <cell r="AK130">
            <v>0</v>
          </cell>
          <cell r="AL130">
            <v>155.99999999999955</v>
          </cell>
          <cell r="AM130">
            <v>155.99999999999955</v>
          </cell>
          <cell r="AN130" t="str">
            <v xml:space="preserve"> </v>
          </cell>
          <cell r="AO130">
            <v>0</v>
          </cell>
          <cell r="AP130">
            <v>155.99999999999955</v>
          </cell>
          <cell r="AQ130" t="str">
            <v xml:space="preserve"> </v>
          </cell>
          <cell r="AR130">
            <v>-316.60000000000036</v>
          </cell>
          <cell r="AS130">
            <v>605.10000000000127</v>
          </cell>
          <cell r="AT130">
            <v>624.60000000000127</v>
          </cell>
          <cell r="AU130">
            <v>-19.5</v>
          </cell>
          <cell r="AV130">
            <v>921.70000000000164</v>
          </cell>
          <cell r="AW130" t="str">
            <v>&lt;0</v>
          </cell>
          <cell r="AX130">
            <v>0</v>
          </cell>
          <cell r="AY130">
            <v>-605.10000000000127</v>
          </cell>
          <cell r="AZ130" t="str">
            <v xml:space="preserve"> </v>
          </cell>
        </row>
        <row r="131">
          <cell r="C131">
            <v>4529.8000000000138</v>
          </cell>
          <cell r="D131">
            <v>1159.9999999999995</v>
          </cell>
          <cell r="E131">
            <v>593.39999999999964</v>
          </cell>
          <cell r="F131">
            <v>566.6</v>
          </cell>
          <cell r="G131">
            <v>-3369.8000000000143</v>
          </cell>
          <cell r="H131">
            <v>25.60819462227904</v>
          </cell>
          <cell r="I131">
            <v>0</v>
          </cell>
          <cell r="J131">
            <v>1159.9999999999995</v>
          </cell>
          <cell r="K131" t="str">
            <v xml:space="preserve"> </v>
          </cell>
          <cell r="L131">
            <v>4213.2000000000135</v>
          </cell>
          <cell r="M131">
            <v>1765.1000000000008</v>
          </cell>
          <cell r="N131">
            <v>1218.0000000000009</v>
          </cell>
          <cell r="O131">
            <v>547.1</v>
          </cell>
          <cell r="P131">
            <v>-2448.1000000000126</v>
          </cell>
          <cell r="Q131">
            <v>41.894521978543509</v>
          </cell>
          <cell r="R131">
            <v>0</v>
          </cell>
          <cell r="S131">
            <v>1765.1000000000008</v>
          </cell>
          <cell r="T131" t="str">
            <v xml:space="preserve"> </v>
          </cell>
          <cell r="U131">
            <v>4182.8000000000138</v>
          </cell>
          <cell r="V131">
            <v>2128.2999999999993</v>
          </cell>
          <cell r="W131">
            <v>1581.1999999999994</v>
          </cell>
          <cell r="X131">
            <v>547.1</v>
          </cell>
          <cell r="Y131">
            <v>-2054.5000000000146</v>
          </cell>
          <cell r="Z131">
            <v>50.882184182843837</v>
          </cell>
          <cell r="AA131">
            <v>0</v>
          </cell>
          <cell r="AB131">
            <v>2128.2999999999993</v>
          </cell>
          <cell r="AC131" t="str">
            <v xml:space="preserve"> </v>
          </cell>
          <cell r="AD131">
            <v>30.399999999999636</v>
          </cell>
          <cell r="AE131">
            <v>-207.19999999999891</v>
          </cell>
          <cell r="AF131">
            <v>-237.59999999999854</v>
          </cell>
          <cell r="AG131" t="str">
            <v>&lt;0</v>
          </cell>
          <cell r="AH131">
            <v>0</v>
          </cell>
          <cell r="AI131">
            <v>-207.19999999999891</v>
          </cell>
          <cell r="AJ131" t="str">
            <v xml:space="preserve"> </v>
          </cell>
          <cell r="AK131">
            <v>0</v>
          </cell>
          <cell r="AL131">
            <v>-155.99999999999955</v>
          </cell>
          <cell r="AM131">
            <v>-155.99999999999955</v>
          </cell>
          <cell r="AN131" t="str">
            <v xml:space="preserve"> </v>
          </cell>
          <cell r="AO131">
            <v>0</v>
          </cell>
          <cell r="AP131">
            <v>-155.99999999999955</v>
          </cell>
          <cell r="AQ131" t="str">
            <v xml:space="preserve"> </v>
          </cell>
          <cell r="AR131">
            <v>316.60000000000036</v>
          </cell>
          <cell r="AS131">
            <v>-605.10000000000127</v>
          </cell>
          <cell r="AT131">
            <v>-624.60000000000127</v>
          </cell>
          <cell r="AU131">
            <v>19.5</v>
          </cell>
          <cell r="AV131">
            <v>-921.70000000000164</v>
          </cell>
          <cell r="AW131" t="str">
            <v>&lt;0</v>
          </cell>
          <cell r="AX131">
            <v>0</v>
          </cell>
          <cell r="AY131">
            <v>16</v>
          </cell>
          <cell r="AZ131" t="str">
            <v xml:space="preserve"> </v>
          </cell>
        </row>
        <row r="132">
          <cell r="C132">
            <v>-156.59999999999988</v>
          </cell>
          <cell r="D132">
            <v>298.59999999999997</v>
          </cell>
          <cell r="E132">
            <v>228.49999999999994</v>
          </cell>
          <cell r="F132">
            <v>98.600000000000009</v>
          </cell>
          <cell r="G132">
            <v>455.19999999999982</v>
          </cell>
          <cell r="H132" t="str">
            <v>&lt;0</v>
          </cell>
          <cell r="I132">
            <v>0</v>
          </cell>
          <cell r="J132">
            <v>298.59999999999997</v>
          </cell>
          <cell r="K132" t="str">
            <v xml:space="preserve"> </v>
          </cell>
          <cell r="L132">
            <v>-135.89999999999995</v>
          </cell>
          <cell r="M132">
            <v>294.49999999999994</v>
          </cell>
          <cell r="N132">
            <v>225.99999999999994</v>
          </cell>
          <cell r="O132">
            <v>97</v>
          </cell>
          <cell r="P132">
            <v>430.39999999999986</v>
          </cell>
          <cell r="Q132" t="str">
            <v>&lt;0</v>
          </cell>
          <cell r="R132">
            <v>0</v>
          </cell>
          <cell r="S132">
            <v>294.49999999999994</v>
          </cell>
          <cell r="T132" t="str">
            <v xml:space="preserve"> </v>
          </cell>
          <cell r="U132">
            <v>-135.89999999999995</v>
          </cell>
          <cell r="V132">
            <v>294.49999999999994</v>
          </cell>
          <cell r="W132">
            <v>225.99999999999994</v>
          </cell>
          <cell r="X132">
            <v>97</v>
          </cell>
          <cell r="Y132">
            <v>430.39999999999986</v>
          </cell>
          <cell r="Z132" t="str">
            <v>&lt;0</v>
          </cell>
          <cell r="AA132">
            <v>0</v>
          </cell>
          <cell r="AB132">
            <v>294.49999999999994</v>
          </cell>
          <cell r="AC132" t="str">
            <v xml:space="preserve"> </v>
          </cell>
          <cell r="AR132">
            <v>16.399999999999999</v>
          </cell>
          <cell r="AS132">
            <v>16</v>
          </cell>
          <cell r="AT132">
            <v>14.399999999999999</v>
          </cell>
          <cell r="AU132">
            <v>1.6000000000000014</v>
          </cell>
          <cell r="AV132">
            <v>-0.39999999999999858</v>
          </cell>
          <cell r="AW132">
            <v>97.560975609756113</v>
          </cell>
          <cell r="AX132">
            <v>0</v>
          </cell>
          <cell r="AY132">
            <v>11.9</v>
          </cell>
          <cell r="AZ132" t="str">
            <v xml:space="preserve"> </v>
          </cell>
        </row>
        <row r="133">
          <cell r="C133">
            <v>313.3</v>
          </cell>
          <cell r="D133">
            <v>316.09999999999997</v>
          </cell>
          <cell r="E133">
            <v>316.09999999999997</v>
          </cell>
          <cell r="F133">
            <v>0</v>
          </cell>
          <cell r="G133">
            <v>2.7999999999999545</v>
          </cell>
          <cell r="H133">
            <v>100.89371209703157</v>
          </cell>
          <cell r="I133">
            <v>0</v>
          </cell>
          <cell r="J133">
            <v>316.09999999999997</v>
          </cell>
          <cell r="K133" t="str">
            <v xml:space="preserve"> </v>
          </cell>
          <cell r="L133">
            <v>310</v>
          </cell>
          <cell r="M133">
            <v>304.2</v>
          </cell>
          <cell r="N133">
            <v>304.2</v>
          </cell>
          <cell r="O133">
            <v>0</v>
          </cell>
          <cell r="P133">
            <v>-5.8000000000000114</v>
          </cell>
          <cell r="Q133">
            <v>98.129032258064512</v>
          </cell>
          <cell r="R133">
            <v>0</v>
          </cell>
          <cell r="S133">
            <v>304.2</v>
          </cell>
          <cell r="T133" t="str">
            <v xml:space="preserve"> </v>
          </cell>
          <cell r="U133">
            <v>310</v>
          </cell>
          <cell r="V133">
            <v>304.2</v>
          </cell>
          <cell r="W133">
            <v>304.2</v>
          </cell>
          <cell r="X133">
            <v>0</v>
          </cell>
          <cell r="Y133">
            <v>-5.8000000000000114</v>
          </cell>
          <cell r="Z133">
            <v>98.129032258064512</v>
          </cell>
          <cell r="AB133">
            <v>304.2</v>
          </cell>
          <cell r="AC133" t="str">
            <v xml:space="preserve"> </v>
          </cell>
          <cell r="AR133">
            <v>3.3</v>
          </cell>
          <cell r="AS133">
            <v>11.9</v>
          </cell>
          <cell r="AT133">
            <v>11.9</v>
          </cell>
          <cell r="AU133">
            <v>0</v>
          </cell>
          <cell r="AV133">
            <v>8.6000000000000014</v>
          </cell>
          <cell r="AW133" t="str">
            <v>&gt;200</v>
          </cell>
          <cell r="AX133">
            <v>0</v>
          </cell>
          <cell r="AY133">
            <v>0</v>
          </cell>
          <cell r="AZ133" t="str">
            <v xml:space="preserve"> </v>
          </cell>
        </row>
        <row r="134">
          <cell r="C134">
            <v>0</v>
          </cell>
          <cell r="D134">
            <v>0</v>
          </cell>
          <cell r="E134">
            <v>0</v>
          </cell>
          <cell r="F134">
            <v>0</v>
          </cell>
          <cell r="G134">
            <v>0</v>
          </cell>
          <cell r="H134" t="str">
            <v xml:space="preserve"> </v>
          </cell>
          <cell r="I134">
            <v>0</v>
          </cell>
          <cell r="J134">
            <v>0</v>
          </cell>
          <cell r="K134" t="str">
            <v xml:space="preserve"> </v>
          </cell>
          <cell r="L134">
            <v>0</v>
          </cell>
          <cell r="M134">
            <v>0</v>
          </cell>
          <cell r="N134">
            <v>0</v>
          </cell>
          <cell r="O134">
            <v>0</v>
          </cell>
          <cell r="P134">
            <v>0</v>
          </cell>
          <cell r="Q134" t="str">
            <v xml:space="preserve"> </v>
          </cell>
          <cell r="R134">
            <v>0</v>
          </cell>
          <cell r="S134">
            <v>0</v>
          </cell>
          <cell r="T134" t="str">
            <v xml:space="preserve"> </v>
          </cell>
          <cell r="W134">
            <v>0</v>
          </cell>
          <cell r="Y134">
            <v>0</v>
          </cell>
          <cell r="Z134" t="str">
            <v xml:space="preserve"> </v>
          </cell>
          <cell r="AB134">
            <v>0</v>
          </cell>
          <cell r="AC134" t="str">
            <v xml:space="preserve"> </v>
          </cell>
          <cell r="AT134">
            <v>0</v>
          </cell>
          <cell r="AV134">
            <v>0</v>
          </cell>
          <cell r="AW134" t="str">
            <v xml:space="preserve"> </v>
          </cell>
          <cell r="AY134">
            <v>0</v>
          </cell>
          <cell r="AZ134" t="str">
            <v xml:space="preserve"> </v>
          </cell>
        </row>
        <row r="135">
          <cell r="C135">
            <v>0</v>
          </cell>
          <cell r="D135">
            <v>0</v>
          </cell>
          <cell r="E135">
            <v>0</v>
          </cell>
          <cell r="F135">
            <v>0</v>
          </cell>
          <cell r="G135">
            <v>0</v>
          </cell>
          <cell r="H135" t="str">
            <v xml:space="preserve"> </v>
          </cell>
          <cell r="I135">
            <v>0</v>
          </cell>
          <cell r="J135">
            <v>0</v>
          </cell>
          <cell r="K135" t="str">
            <v xml:space="preserve"> </v>
          </cell>
          <cell r="L135">
            <v>0</v>
          </cell>
          <cell r="M135">
            <v>0</v>
          </cell>
          <cell r="N135">
            <v>0</v>
          </cell>
          <cell r="O135">
            <v>0</v>
          </cell>
          <cell r="P135">
            <v>0</v>
          </cell>
          <cell r="Q135" t="str">
            <v xml:space="preserve"> </v>
          </cell>
          <cell r="R135">
            <v>0</v>
          </cell>
          <cell r="S135">
            <v>0</v>
          </cell>
          <cell r="T135" t="str">
            <v xml:space="preserve"> </v>
          </cell>
          <cell r="W135">
            <v>0</v>
          </cell>
          <cell r="Y135">
            <v>0</v>
          </cell>
          <cell r="Z135" t="str">
            <v xml:space="preserve"> </v>
          </cell>
          <cell r="AB135">
            <v>0</v>
          </cell>
          <cell r="AC135" t="str">
            <v xml:space="preserve"> </v>
          </cell>
          <cell r="AT135">
            <v>0</v>
          </cell>
          <cell r="AV135">
            <v>0</v>
          </cell>
          <cell r="AW135" t="str">
            <v xml:space="preserve"> </v>
          </cell>
          <cell r="AY135">
            <v>11.9</v>
          </cell>
          <cell r="AZ135" t="str">
            <v xml:space="preserve"> </v>
          </cell>
        </row>
        <row r="136">
          <cell r="C136">
            <v>303.3</v>
          </cell>
          <cell r="D136">
            <v>296.79999999999995</v>
          </cell>
          <cell r="E136">
            <v>296.79999999999995</v>
          </cell>
          <cell r="F136">
            <v>0</v>
          </cell>
          <cell r="G136">
            <v>-6.5000000000000568</v>
          </cell>
          <cell r="H136">
            <v>97.85690735245629</v>
          </cell>
          <cell r="I136">
            <v>0</v>
          </cell>
          <cell r="J136">
            <v>296.79999999999995</v>
          </cell>
          <cell r="K136" t="str">
            <v xml:space="preserve"> </v>
          </cell>
          <cell r="L136">
            <v>300</v>
          </cell>
          <cell r="M136">
            <v>284.89999999999998</v>
          </cell>
          <cell r="N136">
            <v>284.89999999999998</v>
          </cell>
          <cell r="O136">
            <v>0</v>
          </cell>
          <cell r="P136">
            <v>-15.100000000000023</v>
          </cell>
          <cell r="Q136">
            <v>94.966666666666654</v>
          </cell>
          <cell r="R136">
            <v>0</v>
          </cell>
          <cell r="S136">
            <v>284.89999999999998</v>
          </cell>
          <cell r="T136" t="str">
            <v xml:space="preserve"> </v>
          </cell>
          <cell r="U136">
            <v>300</v>
          </cell>
          <cell r="V136">
            <v>284.89999999999998</v>
          </cell>
          <cell r="W136">
            <v>284.89999999999998</v>
          </cell>
          <cell r="Y136">
            <v>-15.100000000000023</v>
          </cell>
          <cell r="Z136">
            <v>94.966666666666654</v>
          </cell>
          <cell r="AB136">
            <v>284.89999999999998</v>
          </cell>
          <cell r="AC136" t="str">
            <v xml:space="preserve"> </v>
          </cell>
          <cell r="AR136">
            <v>3.3</v>
          </cell>
          <cell r="AS136">
            <v>11.9</v>
          </cell>
          <cell r="AT136">
            <v>11.9</v>
          </cell>
          <cell r="AV136">
            <v>8.6000000000000014</v>
          </cell>
          <cell r="AW136" t="str">
            <v>&gt;200</v>
          </cell>
          <cell r="AY136">
            <v>0</v>
          </cell>
          <cell r="AZ136" t="str">
            <v xml:space="preserve"> </v>
          </cell>
        </row>
        <row r="137">
          <cell r="C137">
            <v>10</v>
          </cell>
          <cell r="D137">
            <v>19.3</v>
          </cell>
          <cell r="E137">
            <v>19.3</v>
          </cell>
          <cell r="F137">
            <v>0</v>
          </cell>
          <cell r="G137">
            <v>9.3000000000000007</v>
          </cell>
          <cell r="H137">
            <v>193.00000000000003</v>
          </cell>
          <cell r="I137">
            <v>0</v>
          </cell>
          <cell r="J137">
            <v>19.3</v>
          </cell>
          <cell r="K137" t="str">
            <v xml:space="preserve"> </v>
          </cell>
          <cell r="L137">
            <v>10</v>
          </cell>
          <cell r="M137">
            <v>19.3</v>
          </cell>
          <cell r="N137">
            <v>19.3</v>
          </cell>
          <cell r="O137">
            <v>0</v>
          </cell>
          <cell r="P137">
            <v>9.3000000000000007</v>
          </cell>
          <cell r="Q137">
            <v>193.00000000000003</v>
          </cell>
          <cell r="R137">
            <v>0</v>
          </cell>
          <cell r="S137">
            <v>19.3</v>
          </cell>
          <cell r="T137" t="str">
            <v xml:space="preserve"> </v>
          </cell>
          <cell r="U137">
            <v>10</v>
          </cell>
          <cell r="V137">
            <v>19.3</v>
          </cell>
          <cell r="W137">
            <v>19.3</v>
          </cell>
          <cell r="Y137">
            <v>9.3000000000000007</v>
          </cell>
          <cell r="Z137">
            <v>193.00000000000003</v>
          </cell>
          <cell r="AB137">
            <v>19.3</v>
          </cell>
          <cell r="AC137" t="str">
            <v xml:space="preserve"> </v>
          </cell>
          <cell r="AT137">
            <v>0</v>
          </cell>
          <cell r="AV137">
            <v>0</v>
          </cell>
          <cell r="AW137" t="str">
            <v xml:space="preserve"> </v>
          </cell>
          <cell r="AY137">
            <v>1.6000000000000014</v>
          </cell>
          <cell r="AZ137" t="str">
            <v xml:space="preserve"> </v>
          </cell>
        </row>
        <row r="138">
          <cell r="C138">
            <v>0</v>
          </cell>
          <cell r="D138">
            <v>26.29999999999999</v>
          </cell>
          <cell r="E138">
            <v>3.6999999999999886</v>
          </cell>
          <cell r="F138">
            <v>22.6</v>
          </cell>
          <cell r="G138">
            <v>26.29999999999999</v>
          </cell>
          <cell r="H138" t="str">
            <v xml:space="preserve"> </v>
          </cell>
          <cell r="I138">
            <v>0</v>
          </cell>
          <cell r="J138">
            <v>26.29999999999999</v>
          </cell>
          <cell r="K138" t="str">
            <v xml:space="preserve"> </v>
          </cell>
          <cell r="L138">
            <v>0</v>
          </cell>
          <cell r="M138">
            <v>24.699999999999989</v>
          </cell>
          <cell r="N138">
            <v>3.6999999999999886</v>
          </cell>
          <cell r="O138">
            <v>21</v>
          </cell>
          <cell r="P138">
            <v>24.699999999999989</v>
          </cell>
          <cell r="Q138" t="str">
            <v xml:space="preserve"> </v>
          </cell>
          <cell r="R138">
            <v>0</v>
          </cell>
          <cell r="S138">
            <v>24.699999999999989</v>
          </cell>
          <cell r="T138" t="str">
            <v xml:space="preserve"> </v>
          </cell>
          <cell r="U138">
            <v>0</v>
          </cell>
          <cell r="V138">
            <v>24.699999999999989</v>
          </cell>
          <cell r="W138">
            <v>3.6999999999999886</v>
          </cell>
          <cell r="X138">
            <v>21</v>
          </cell>
          <cell r="Y138">
            <v>24.699999999999989</v>
          </cell>
          <cell r="Z138" t="str">
            <v xml:space="preserve"> </v>
          </cell>
          <cell r="AB138">
            <v>24.699999999999989</v>
          </cell>
          <cell r="AC138" t="str">
            <v xml:space="preserve"> </v>
          </cell>
          <cell r="AR138">
            <v>0</v>
          </cell>
          <cell r="AS138">
            <v>1.6000000000000014</v>
          </cell>
          <cell r="AT138">
            <v>0</v>
          </cell>
          <cell r="AU138">
            <v>1.6000000000000014</v>
          </cell>
          <cell r="AV138">
            <v>1.6000000000000014</v>
          </cell>
          <cell r="AW138" t="str">
            <v xml:space="preserve"> </v>
          </cell>
          <cell r="AX138">
            <v>0</v>
          </cell>
          <cell r="AY138">
            <v>23.8</v>
          </cell>
          <cell r="AZ138" t="str">
            <v xml:space="preserve"> </v>
          </cell>
        </row>
        <row r="139">
          <cell r="C139">
            <v>0</v>
          </cell>
          <cell r="D139">
            <v>270.8</v>
          </cell>
          <cell r="E139">
            <v>7.1999999999999993</v>
          </cell>
          <cell r="F139">
            <v>263.60000000000002</v>
          </cell>
          <cell r="G139">
            <v>270.8</v>
          </cell>
          <cell r="H139" t="str">
            <v xml:space="preserve"> </v>
          </cell>
          <cell r="I139">
            <v>0</v>
          </cell>
          <cell r="J139">
            <v>270.8</v>
          </cell>
          <cell r="K139" t="str">
            <v xml:space="preserve"> </v>
          </cell>
          <cell r="L139">
            <v>0</v>
          </cell>
          <cell r="M139">
            <v>247</v>
          </cell>
          <cell r="N139">
            <v>7</v>
          </cell>
          <cell r="O139">
            <v>240</v>
          </cell>
          <cell r="P139">
            <v>247</v>
          </cell>
          <cell r="Q139" t="str">
            <v xml:space="preserve"> </v>
          </cell>
          <cell r="R139">
            <v>0</v>
          </cell>
          <cell r="S139">
            <v>247</v>
          </cell>
          <cell r="T139" t="str">
            <v xml:space="preserve"> </v>
          </cell>
          <cell r="V139">
            <v>247</v>
          </cell>
          <cell r="W139">
            <v>7</v>
          </cell>
          <cell r="X139">
            <v>240</v>
          </cell>
          <cell r="Y139">
            <v>247</v>
          </cell>
          <cell r="Z139" t="str">
            <v xml:space="preserve"> </v>
          </cell>
          <cell r="AB139">
            <v>247</v>
          </cell>
          <cell r="AC139" t="str">
            <v xml:space="preserve"> </v>
          </cell>
          <cell r="AS139">
            <v>23.8</v>
          </cell>
          <cell r="AT139">
            <v>0.19999999999999929</v>
          </cell>
          <cell r="AU139">
            <v>23.6</v>
          </cell>
          <cell r="AV139">
            <v>23.8</v>
          </cell>
          <cell r="AW139" t="str">
            <v xml:space="preserve"> </v>
          </cell>
          <cell r="AY139">
            <v>-22.2</v>
          </cell>
          <cell r="AZ139" t="str">
            <v xml:space="preserve"> </v>
          </cell>
        </row>
        <row r="140">
          <cell r="C140">
            <v>0</v>
          </cell>
          <cell r="D140">
            <v>-244.5</v>
          </cell>
          <cell r="E140">
            <v>-3.5000000000000107</v>
          </cell>
          <cell r="F140">
            <v>-241</v>
          </cell>
          <cell r="G140">
            <v>-244.5</v>
          </cell>
          <cell r="H140" t="str">
            <v xml:space="preserve"> </v>
          </cell>
          <cell r="I140">
            <v>0</v>
          </cell>
          <cell r="J140">
            <v>-244.5</v>
          </cell>
          <cell r="K140" t="str">
            <v xml:space="preserve"> </v>
          </cell>
          <cell r="L140">
            <v>0</v>
          </cell>
          <cell r="M140">
            <v>-222.3</v>
          </cell>
          <cell r="N140">
            <v>-3.3000000000000114</v>
          </cell>
          <cell r="O140">
            <v>-219</v>
          </cell>
          <cell r="P140">
            <v>-222.3</v>
          </cell>
          <cell r="Q140" t="str">
            <v xml:space="preserve"> </v>
          </cell>
          <cell r="R140">
            <v>0</v>
          </cell>
          <cell r="S140">
            <v>-222.3</v>
          </cell>
          <cell r="T140" t="str">
            <v xml:space="preserve"> </v>
          </cell>
          <cell r="V140">
            <v>-222.3</v>
          </cell>
          <cell r="W140">
            <v>-3.3000000000000114</v>
          </cell>
          <cell r="X140">
            <v>-219</v>
          </cell>
          <cell r="Y140">
            <v>-222.3</v>
          </cell>
          <cell r="Z140" t="str">
            <v xml:space="preserve"> </v>
          </cell>
          <cell r="AB140">
            <v>-222.3</v>
          </cell>
          <cell r="AC140" t="str">
            <v xml:space="preserve"> </v>
          </cell>
          <cell r="AS140">
            <v>-22.2</v>
          </cell>
          <cell r="AT140">
            <v>-0.19999999999999929</v>
          </cell>
          <cell r="AU140">
            <v>-22</v>
          </cell>
          <cell r="AV140">
            <v>-22.2</v>
          </cell>
          <cell r="AW140" t="str">
            <v xml:space="preserve"> </v>
          </cell>
          <cell r="AY140">
            <v>0</v>
          </cell>
          <cell r="AZ140" t="str">
            <v xml:space="preserve"> </v>
          </cell>
        </row>
        <row r="141">
          <cell r="C141">
            <v>0</v>
          </cell>
          <cell r="D141">
            <v>0</v>
          </cell>
          <cell r="E141">
            <v>0</v>
          </cell>
          <cell r="F141">
            <v>0</v>
          </cell>
          <cell r="G141">
            <v>0</v>
          </cell>
          <cell r="H141" t="str">
            <v xml:space="preserve"> </v>
          </cell>
          <cell r="I141">
            <v>0</v>
          </cell>
          <cell r="J141">
            <v>0</v>
          </cell>
          <cell r="K141" t="str">
            <v xml:space="preserve"> </v>
          </cell>
          <cell r="L141">
            <v>0</v>
          </cell>
          <cell r="M141">
            <v>0</v>
          </cell>
          <cell r="N141">
            <v>0</v>
          </cell>
          <cell r="O141">
            <v>0</v>
          </cell>
          <cell r="P141">
            <v>0</v>
          </cell>
          <cell r="Q141" t="str">
            <v xml:space="preserve"> </v>
          </cell>
          <cell r="R141">
            <v>0</v>
          </cell>
          <cell r="S141">
            <v>0</v>
          </cell>
          <cell r="T141" t="str">
            <v xml:space="preserve"> </v>
          </cell>
          <cell r="W141">
            <v>0</v>
          </cell>
          <cell r="Y141">
            <v>0</v>
          </cell>
          <cell r="Z141" t="str">
            <v xml:space="preserve"> </v>
          </cell>
          <cell r="AB141">
            <v>0</v>
          </cell>
          <cell r="AC141" t="str">
            <v xml:space="preserve"> </v>
          </cell>
          <cell r="AR141">
            <v>0</v>
          </cell>
          <cell r="AS141">
            <v>0</v>
          </cell>
          <cell r="AT141">
            <v>0</v>
          </cell>
          <cell r="AU141">
            <v>0</v>
          </cell>
          <cell r="AV141">
            <v>0</v>
          </cell>
          <cell r="AW141" t="str">
            <v xml:space="preserve"> </v>
          </cell>
          <cell r="AY141">
            <v>0</v>
          </cell>
          <cell r="AZ141" t="str">
            <v xml:space="preserve"> </v>
          </cell>
        </row>
        <row r="142">
          <cell r="C142">
            <v>0</v>
          </cell>
          <cell r="D142">
            <v>0</v>
          </cell>
          <cell r="E142">
            <v>0</v>
          </cell>
          <cell r="F142">
            <v>0</v>
          </cell>
          <cell r="G142">
            <v>0</v>
          </cell>
          <cell r="H142" t="str">
            <v xml:space="preserve"> </v>
          </cell>
          <cell r="I142">
            <v>0</v>
          </cell>
          <cell r="J142">
            <v>0</v>
          </cell>
          <cell r="K142" t="str">
            <v xml:space="preserve"> </v>
          </cell>
          <cell r="L142">
            <v>0</v>
          </cell>
          <cell r="M142">
            <v>0</v>
          </cell>
          <cell r="N142">
            <v>0</v>
          </cell>
          <cell r="O142">
            <v>0</v>
          </cell>
          <cell r="P142">
            <v>0</v>
          </cell>
          <cell r="Q142" t="str">
            <v xml:space="preserve"> </v>
          </cell>
          <cell r="R142">
            <v>0</v>
          </cell>
          <cell r="S142">
            <v>0</v>
          </cell>
          <cell r="T142" t="str">
            <v xml:space="preserve"> </v>
          </cell>
          <cell r="W142">
            <v>0</v>
          </cell>
          <cell r="Y142">
            <v>0</v>
          </cell>
          <cell r="Z142" t="str">
            <v xml:space="preserve"> </v>
          </cell>
          <cell r="AB142">
            <v>0</v>
          </cell>
          <cell r="AC142" t="str">
            <v xml:space="preserve"> </v>
          </cell>
          <cell r="AT142">
            <v>0</v>
          </cell>
          <cell r="AV142">
            <v>0</v>
          </cell>
          <cell r="AW142" t="str">
            <v xml:space="preserve"> </v>
          </cell>
          <cell r="AY142">
            <v>0</v>
          </cell>
          <cell r="AZ142" t="str">
            <v xml:space="preserve"> </v>
          </cell>
        </row>
        <row r="143">
          <cell r="C143">
            <v>0</v>
          </cell>
          <cell r="D143">
            <v>0</v>
          </cell>
          <cell r="E143">
            <v>0</v>
          </cell>
          <cell r="F143">
            <v>0</v>
          </cell>
          <cell r="G143">
            <v>0</v>
          </cell>
          <cell r="H143" t="str">
            <v xml:space="preserve"> </v>
          </cell>
          <cell r="I143">
            <v>0</v>
          </cell>
          <cell r="J143">
            <v>0</v>
          </cell>
          <cell r="K143" t="str">
            <v xml:space="preserve"> </v>
          </cell>
          <cell r="L143">
            <v>0</v>
          </cell>
          <cell r="M143">
            <v>0</v>
          </cell>
          <cell r="N143">
            <v>0</v>
          </cell>
          <cell r="O143">
            <v>0</v>
          </cell>
          <cell r="P143">
            <v>0</v>
          </cell>
          <cell r="Q143" t="str">
            <v xml:space="preserve"> </v>
          </cell>
          <cell r="R143">
            <v>0</v>
          </cell>
          <cell r="S143">
            <v>0</v>
          </cell>
          <cell r="T143" t="str">
            <v xml:space="preserve"> </v>
          </cell>
          <cell r="W143">
            <v>0</v>
          </cell>
          <cell r="Y143">
            <v>0</v>
          </cell>
          <cell r="Z143" t="str">
            <v xml:space="preserve"> </v>
          </cell>
          <cell r="AB143">
            <v>0</v>
          </cell>
          <cell r="AC143" t="str">
            <v xml:space="preserve"> </v>
          </cell>
          <cell r="AT143">
            <v>0</v>
          </cell>
          <cell r="AV143">
            <v>0</v>
          </cell>
          <cell r="AW143" t="str">
            <v xml:space="preserve"> </v>
          </cell>
          <cell r="AY143">
            <v>0</v>
          </cell>
          <cell r="AZ143" t="str">
            <v xml:space="preserve"> </v>
          </cell>
        </row>
        <row r="144">
          <cell r="C144">
            <v>265.7</v>
          </cell>
          <cell r="D144">
            <v>0</v>
          </cell>
          <cell r="E144">
            <v>0</v>
          </cell>
          <cell r="F144">
            <v>28.5</v>
          </cell>
          <cell r="G144">
            <v>-265.7</v>
          </cell>
          <cell r="H144">
            <v>0</v>
          </cell>
          <cell r="I144">
            <v>0</v>
          </cell>
          <cell r="J144">
            <v>0</v>
          </cell>
          <cell r="K144" t="str">
            <v xml:space="preserve"> </v>
          </cell>
          <cell r="L144">
            <v>265.7</v>
          </cell>
          <cell r="M144">
            <v>0</v>
          </cell>
          <cell r="N144">
            <v>0</v>
          </cell>
          <cell r="O144">
            <v>28.5</v>
          </cell>
          <cell r="P144">
            <v>-265.7</v>
          </cell>
          <cell r="Q144">
            <v>0</v>
          </cell>
          <cell r="R144">
            <v>0</v>
          </cell>
          <cell r="S144">
            <v>0</v>
          </cell>
          <cell r="T144" t="str">
            <v xml:space="preserve"> </v>
          </cell>
          <cell r="U144">
            <v>265.7</v>
          </cell>
          <cell r="V144">
            <v>0</v>
          </cell>
          <cell r="W144">
            <v>0</v>
          </cell>
          <cell r="X144">
            <v>28.5</v>
          </cell>
          <cell r="Y144">
            <v>-265.7</v>
          </cell>
          <cell r="Z144">
            <v>0</v>
          </cell>
          <cell r="AB144">
            <v>0</v>
          </cell>
          <cell r="AC144" t="str">
            <v xml:space="preserve"> </v>
          </cell>
          <cell r="AF144">
            <v>0</v>
          </cell>
          <cell r="AR144">
            <v>0</v>
          </cell>
          <cell r="AS144">
            <v>0</v>
          </cell>
          <cell r="AT144">
            <v>0</v>
          </cell>
          <cell r="AU144">
            <v>0</v>
          </cell>
          <cell r="AV144">
            <v>0</v>
          </cell>
          <cell r="AW144" t="str">
            <v xml:space="preserve"> </v>
          </cell>
          <cell r="AY144">
            <v>0</v>
          </cell>
          <cell r="AZ144" t="str">
            <v xml:space="preserve"> </v>
          </cell>
        </row>
        <row r="145">
          <cell r="C145">
            <v>0</v>
          </cell>
          <cell r="D145">
            <v>0</v>
          </cell>
          <cell r="E145">
            <v>0</v>
          </cell>
          <cell r="F145">
            <v>0</v>
          </cell>
          <cell r="G145">
            <v>0</v>
          </cell>
          <cell r="H145" t="str">
            <v xml:space="preserve"> </v>
          </cell>
          <cell r="I145">
            <v>0</v>
          </cell>
          <cell r="J145">
            <v>0</v>
          </cell>
          <cell r="K145" t="str">
            <v xml:space="preserve"> </v>
          </cell>
          <cell r="L145">
            <v>0</v>
          </cell>
          <cell r="M145">
            <v>0</v>
          </cell>
          <cell r="N145">
            <v>0</v>
          </cell>
          <cell r="O145">
            <v>0</v>
          </cell>
          <cell r="P145">
            <v>0</v>
          </cell>
          <cell r="Q145" t="str">
            <v xml:space="preserve"> </v>
          </cell>
          <cell r="R145">
            <v>0</v>
          </cell>
          <cell r="S145">
            <v>0</v>
          </cell>
          <cell r="T145" t="str">
            <v xml:space="preserve"> </v>
          </cell>
          <cell r="W145">
            <v>0</v>
          </cell>
          <cell r="Y145">
            <v>0</v>
          </cell>
          <cell r="Z145" t="str">
            <v xml:space="preserve"> </v>
          </cell>
          <cell r="AB145">
            <v>0</v>
          </cell>
          <cell r="AC145" t="str">
            <v xml:space="preserve"> </v>
          </cell>
          <cell r="AF145">
            <v>0</v>
          </cell>
          <cell r="AT145">
            <v>0</v>
          </cell>
          <cell r="AV145">
            <v>0</v>
          </cell>
          <cell r="AW145" t="str">
            <v xml:space="preserve"> </v>
          </cell>
          <cell r="AY145">
            <v>0</v>
          </cell>
          <cell r="AZ145" t="str">
            <v xml:space="preserve"> </v>
          </cell>
        </row>
        <row r="146">
          <cell r="C146">
            <v>265.7</v>
          </cell>
          <cell r="D146">
            <v>0</v>
          </cell>
          <cell r="E146">
            <v>0</v>
          </cell>
          <cell r="F146">
            <v>28.5</v>
          </cell>
          <cell r="G146">
            <v>-265.7</v>
          </cell>
          <cell r="H146">
            <v>0</v>
          </cell>
          <cell r="I146">
            <v>0</v>
          </cell>
          <cell r="J146">
            <v>0</v>
          </cell>
          <cell r="K146" t="str">
            <v xml:space="preserve"> </v>
          </cell>
          <cell r="L146">
            <v>265.7</v>
          </cell>
          <cell r="M146">
            <v>0</v>
          </cell>
          <cell r="N146">
            <v>0</v>
          </cell>
          <cell r="O146">
            <v>28.5</v>
          </cell>
          <cell r="P146">
            <v>-265.7</v>
          </cell>
          <cell r="Q146">
            <v>0</v>
          </cell>
          <cell r="R146">
            <v>0</v>
          </cell>
          <cell r="S146">
            <v>0</v>
          </cell>
          <cell r="T146" t="str">
            <v xml:space="preserve"> </v>
          </cell>
          <cell r="U146">
            <v>265.7</v>
          </cell>
          <cell r="X146">
            <v>28.5</v>
          </cell>
          <cell r="Y146">
            <v>-265.7</v>
          </cell>
          <cell r="Z146">
            <v>0</v>
          </cell>
          <cell r="AB146">
            <v>0</v>
          </cell>
          <cell r="AC146" t="str">
            <v xml:space="preserve"> </v>
          </cell>
          <cell r="AF146">
            <v>0</v>
          </cell>
          <cell r="AT146">
            <v>0</v>
          </cell>
          <cell r="AV146">
            <v>0</v>
          </cell>
          <cell r="AW146" t="str">
            <v xml:space="preserve"> </v>
          </cell>
          <cell r="AY146">
            <v>0</v>
          </cell>
          <cell r="AZ146" t="str">
            <v xml:space="preserve"> </v>
          </cell>
        </row>
        <row r="147">
          <cell r="C147">
            <v>0</v>
          </cell>
          <cell r="D147">
            <v>0</v>
          </cell>
          <cell r="E147">
            <v>0</v>
          </cell>
          <cell r="F147">
            <v>0</v>
          </cell>
          <cell r="G147">
            <v>0</v>
          </cell>
          <cell r="H147" t="str">
            <v xml:space="preserve"> </v>
          </cell>
          <cell r="I147">
            <v>0</v>
          </cell>
          <cell r="J147">
            <v>0</v>
          </cell>
          <cell r="K147" t="str">
            <v xml:space="preserve"> </v>
          </cell>
          <cell r="L147">
            <v>0</v>
          </cell>
          <cell r="M147">
            <v>0</v>
          </cell>
          <cell r="N147">
            <v>0</v>
          </cell>
          <cell r="O147">
            <v>0</v>
          </cell>
          <cell r="P147">
            <v>0</v>
          </cell>
          <cell r="Q147" t="str">
            <v xml:space="preserve"> </v>
          </cell>
          <cell r="R147">
            <v>0</v>
          </cell>
          <cell r="S147">
            <v>0</v>
          </cell>
          <cell r="T147" t="str">
            <v xml:space="preserve"> </v>
          </cell>
          <cell r="W147">
            <v>0</v>
          </cell>
          <cell r="Y147">
            <v>0</v>
          </cell>
          <cell r="Z147" t="str">
            <v xml:space="preserve"> </v>
          </cell>
          <cell r="AB147">
            <v>0</v>
          </cell>
          <cell r="AC147" t="str">
            <v xml:space="preserve"> </v>
          </cell>
          <cell r="AF147">
            <v>0</v>
          </cell>
          <cell r="AT147">
            <v>0</v>
          </cell>
          <cell r="AV147">
            <v>0</v>
          </cell>
          <cell r="AW147" t="str">
            <v xml:space="preserve"> </v>
          </cell>
          <cell r="AY147">
            <v>0</v>
          </cell>
          <cell r="AZ147" t="str">
            <v xml:space="preserve"> </v>
          </cell>
        </row>
        <row r="148">
          <cell r="C148">
            <v>0</v>
          </cell>
          <cell r="D148">
            <v>0</v>
          </cell>
          <cell r="E148">
            <v>0</v>
          </cell>
          <cell r="F148">
            <v>0</v>
          </cell>
          <cell r="G148">
            <v>0</v>
          </cell>
          <cell r="H148" t="str">
            <v xml:space="preserve"> </v>
          </cell>
          <cell r="I148">
            <v>0</v>
          </cell>
          <cell r="J148">
            <v>0</v>
          </cell>
          <cell r="K148" t="str">
            <v xml:space="preserve"> </v>
          </cell>
          <cell r="L148">
            <v>0</v>
          </cell>
          <cell r="M148">
            <v>0</v>
          </cell>
          <cell r="N148">
            <v>0</v>
          </cell>
          <cell r="O148">
            <v>0</v>
          </cell>
          <cell r="P148">
            <v>0</v>
          </cell>
          <cell r="Q148" t="str">
            <v xml:space="preserve"> </v>
          </cell>
          <cell r="R148">
            <v>0</v>
          </cell>
          <cell r="S148">
            <v>0</v>
          </cell>
          <cell r="T148" t="str">
            <v xml:space="preserve"> </v>
          </cell>
          <cell r="W148">
            <v>0</v>
          </cell>
          <cell r="Y148">
            <v>0</v>
          </cell>
          <cell r="Z148" t="str">
            <v xml:space="preserve"> </v>
          </cell>
          <cell r="AB148">
            <v>0</v>
          </cell>
          <cell r="AC148" t="str">
            <v xml:space="preserve"> </v>
          </cell>
          <cell r="AF148">
            <v>0</v>
          </cell>
          <cell r="AT148">
            <v>0</v>
          </cell>
          <cell r="AV148">
            <v>0</v>
          </cell>
          <cell r="AW148" t="str">
            <v xml:space="preserve"> </v>
          </cell>
          <cell r="AY148">
            <v>0</v>
          </cell>
          <cell r="AZ148" t="str">
            <v xml:space="preserve"> </v>
          </cell>
        </row>
        <row r="149">
          <cell r="C149">
            <v>0</v>
          </cell>
          <cell r="D149">
            <v>0</v>
          </cell>
          <cell r="E149">
            <v>0</v>
          </cell>
          <cell r="F149">
            <v>0</v>
          </cell>
          <cell r="G149">
            <v>0</v>
          </cell>
          <cell r="H149" t="str">
            <v xml:space="preserve"> </v>
          </cell>
          <cell r="I149">
            <v>0</v>
          </cell>
          <cell r="J149">
            <v>0</v>
          </cell>
          <cell r="K149" t="str">
            <v xml:space="preserve"> </v>
          </cell>
          <cell r="L149">
            <v>0</v>
          </cell>
          <cell r="M149">
            <v>0</v>
          </cell>
          <cell r="N149">
            <v>0</v>
          </cell>
          <cell r="O149">
            <v>0</v>
          </cell>
          <cell r="P149">
            <v>0</v>
          </cell>
          <cell r="Q149" t="str">
            <v xml:space="preserve"> </v>
          </cell>
          <cell r="R149">
            <v>0</v>
          </cell>
          <cell r="S149">
            <v>0</v>
          </cell>
          <cell r="T149" t="str">
            <v xml:space="preserve"> </v>
          </cell>
          <cell r="U149">
            <v>0</v>
          </cell>
          <cell r="V149">
            <v>0</v>
          </cell>
          <cell r="X149">
            <v>0</v>
          </cell>
          <cell r="Y149">
            <v>0</v>
          </cell>
          <cell r="Z149" t="str">
            <v xml:space="preserve"> </v>
          </cell>
          <cell r="AB149">
            <v>0</v>
          </cell>
          <cell r="AC149" t="str">
            <v xml:space="preserve"> </v>
          </cell>
          <cell r="AF149">
            <v>0</v>
          </cell>
          <cell r="AR149">
            <v>0</v>
          </cell>
          <cell r="AS149">
            <v>0</v>
          </cell>
          <cell r="AT149">
            <v>0</v>
          </cell>
          <cell r="AU149">
            <v>0</v>
          </cell>
          <cell r="AV149">
            <v>0</v>
          </cell>
          <cell r="AW149" t="str">
            <v xml:space="preserve"> </v>
          </cell>
          <cell r="AY149">
            <v>0</v>
          </cell>
          <cell r="AZ149" t="str">
            <v xml:space="preserve"> </v>
          </cell>
        </row>
        <row r="150">
          <cell r="C150">
            <v>0</v>
          </cell>
          <cell r="D150">
            <v>0</v>
          </cell>
          <cell r="E150">
            <v>0</v>
          </cell>
          <cell r="F150">
            <v>0</v>
          </cell>
          <cell r="G150">
            <v>0</v>
          </cell>
          <cell r="H150" t="str">
            <v xml:space="preserve"> </v>
          </cell>
          <cell r="I150">
            <v>0</v>
          </cell>
          <cell r="J150">
            <v>0</v>
          </cell>
          <cell r="K150" t="str">
            <v xml:space="preserve"> </v>
          </cell>
          <cell r="L150">
            <v>0</v>
          </cell>
          <cell r="M150">
            <v>0</v>
          </cell>
          <cell r="N150">
            <v>0</v>
          </cell>
          <cell r="O150">
            <v>0</v>
          </cell>
          <cell r="P150">
            <v>0</v>
          </cell>
          <cell r="Q150" t="str">
            <v xml:space="preserve"> </v>
          </cell>
          <cell r="R150">
            <v>0</v>
          </cell>
          <cell r="S150">
            <v>0</v>
          </cell>
          <cell r="T150" t="str">
            <v xml:space="preserve"> </v>
          </cell>
          <cell r="Y150">
            <v>0</v>
          </cell>
          <cell r="Z150" t="str">
            <v xml:space="preserve"> </v>
          </cell>
          <cell r="AB150">
            <v>0</v>
          </cell>
          <cell r="AC150" t="str">
            <v xml:space="preserve"> </v>
          </cell>
          <cell r="AF150">
            <v>0</v>
          </cell>
          <cell r="AT150">
            <v>0</v>
          </cell>
          <cell r="AV150">
            <v>0</v>
          </cell>
          <cell r="AW150" t="str">
            <v xml:space="preserve"> </v>
          </cell>
          <cell r="AY150">
            <v>0</v>
          </cell>
          <cell r="AZ150" t="str">
            <v xml:space="preserve"> </v>
          </cell>
        </row>
        <row r="151">
          <cell r="C151">
            <v>0</v>
          </cell>
          <cell r="D151">
            <v>0</v>
          </cell>
          <cell r="E151">
            <v>0</v>
          </cell>
          <cell r="F151">
            <v>0</v>
          </cell>
          <cell r="G151">
            <v>0</v>
          </cell>
          <cell r="H151" t="str">
            <v xml:space="preserve"> </v>
          </cell>
          <cell r="I151">
            <v>0</v>
          </cell>
          <cell r="J151">
            <v>0</v>
          </cell>
          <cell r="K151" t="str">
            <v xml:space="preserve"> </v>
          </cell>
          <cell r="L151">
            <v>0</v>
          </cell>
          <cell r="M151">
            <v>0</v>
          </cell>
          <cell r="N151">
            <v>0</v>
          </cell>
          <cell r="O151">
            <v>0</v>
          </cell>
          <cell r="P151">
            <v>0</v>
          </cell>
          <cell r="Q151" t="str">
            <v xml:space="preserve"> </v>
          </cell>
          <cell r="R151">
            <v>0</v>
          </cell>
          <cell r="S151">
            <v>0</v>
          </cell>
          <cell r="T151" t="str">
            <v xml:space="preserve"> </v>
          </cell>
          <cell r="W151">
            <v>0</v>
          </cell>
          <cell r="Y151">
            <v>0</v>
          </cell>
          <cell r="Z151" t="str">
            <v xml:space="preserve"> </v>
          </cell>
          <cell r="AB151">
            <v>0</v>
          </cell>
          <cell r="AC151" t="str">
            <v xml:space="preserve"> </v>
          </cell>
          <cell r="AF151">
            <v>0</v>
          </cell>
          <cell r="AT151">
            <v>0</v>
          </cell>
          <cell r="AV151">
            <v>0</v>
          </cell>
          <cell r="AW151" t="str">
            <v xml:space="preserve"> </v>
          </cell>
          <cell r="AY151">
            <v>0</v>
          </cell>
          <cell r="AZ151" t="str">
            <v xml:space="preserve"> </v>
          </cell>
        </row>
        <row r="152">
          <cell r="C152">
            <v>3.6999999999999957</v>
          </cell>
          <cell r="D152">
            <v>0</v>
          </cell>
          <cell r="E152">
            <v>0</v>
          </cell>
          <cell r="F152">
            <v>0</v>
          </cell>
          <cell r="G152">
            <v>-3.6999999999999957</v>
          </cell>
          <cell r="H152">
            <v>0</v>
          </cell>
          <cell r="I152">
            <v>0</v>
          </cell>
          <cell r="J152">
            <v>0</v>
          </cell>
          <cell r="K152" t="str">
            <v xml:space="preserve"> </v>
          </cell>
          <cell r="L152">
            <v>40.799999999999997</v>
          </cell>
          <cell r="M152">
            <v>11.9</v>
          </cell>
          <cell r="N152">
            <v>11.9</v>
          </cell>
          <cell r="O152">
            <v>0</v>
          </cell>
          <cell r="P152">
            <v>-28.9</v>
          </cell>
          <cell r="Q152">
            <v>29.166666666666668</v>
          </cell>
          <cell r="R152">
            <v>0</v>
          </cell>
          <cell r="S152">
            <v>11.9</v>
          </cell>
          <cell r="T152" t="str">
            <v xml:space="preserve"> </v>
          </cell>
          <cell r="U152">
            <v>40.799999999999997</v>
          </cell>
          <cell r="V152">
            <v>11.9</v>
          </cell>
          <cell r="W152">
            <v>11.9</v>
          </cell>
          <cell r="X152">
            <v>0</v>
          </cell>
          <cell r="Y152">
            <v>-28.9</v>
          </cell>
          <cell r="Z152">
            <v>29.166666666666668</v>
          </cell>
          <cell r="AB152">
            <v>11.9</v>
          </cell>
          <cell r="AC152" t="str">
            <v xml:space="preserve"> </v>
          </cell>
          <cell r="AF152">
            <v>0</v>
          </cell>
          <cell r="AR152">
            <v>0</v>
          </cell>
          <cell r="AS152">
            <v>0</v>
          </cell>
          <cell r="AT152">
            <v>0</v>
          </cell>
          <cell r="AU152">
            <v>0</v>
          </cell>
          <cell r="AV152">
            <v>0</v>
          </cell>
          <cell r="AW152" t="str">
            <v xml:space="preserve"> </v>
          </cell>
          <cell r="AY152">
            <v>0</v>
          </cell>
          <cell r="AZ152" t="str">
            <v xml:space="preserve"> </v>
          </cell>
        </row>
        <row r="153">
          <cell r="C153">
            <v>3.6999999999999957</v>
          </cell>
          <cell r="D153">
            <v>0</v>
          </cell>
          <cell r="E153">
            <v>0</v>
          </cell>
          <cell r="F153">
            <v>0</v>
          </cell>
          <cell r="G153">
            <v>-3.6999999999999957</v>
          </cell>
          <cell r="I153">
            <v>0</v>
          </cell>
          <cell r="J153">
            <v>0</v>
          </cell>
          <cell r="K153" t="str">
            <v xml:space="preserve"> </v>
          </cell>
          <cell r="L153">
            <v>40.799999999999997</v>
          </cell>
          <cell r="M153">
            <v>11.9</v>
          </cell>
          <cell r="N153">
            <v>11.9</v>
          </cell>
          <cell r="O153">
            <v>0</v>
          </cell>
          <cell r="P153">
            <v>-28.9</v>
          </cell>
          <cell r="Q153">
            <v>29.166666666666668</v>
          </cell>
          <cell r="R153">
            <v>0</v>
          </cell>
          <cell r="S153">
            <v>11.9</v>
          </cell>
          <cell r="T153" t="str">
            <v xml:space="preserve"> </v>
          </cell>
          <cell r="U153">
            <v>40.799999999999997</v>
          </cell>
          <cell r="V153">
            <v>11.9</v>
          </cell>
          <cell r="W153">
            <v>11.9</v>
          </cell>
          <cell r="Y153">
            <v>-28.9</v>
          </cell>
          <cell r="Z153">
            <v>29.166666666666668</v>
          </cell>
          <cell r="AB153">
            <v>11.9</v>
          </cell>
          <cell r="AC153" t="str">
            <v xml:space="preserve"> </v>
          </cell>
          <cell r="AF153">
            <v>0</v>
          </cell>
          <cell r="AT153">
            <v>0</v>
          </cell>
          <cell r="AV153">
            <v>0</v>
          </cell>
          <cell r="AW153" t="str">
            <v xml:space="preserve"> </v>
          </cell>
          <cell r="AY153">
            <v>0</v>
          </cell>
          <cell r="AZ153" t="str">
            <v xml:space="preserve"> </v>
          </cell>
        </row>
        <row r="154">
          <cell r="C154">
            <v>0</v>
          </cell>
          <cell r="D154">
            <v>0</v>
          </cell>
          <cell r="E154">
            <v>0</v>
          </cell>
          <cell r="F154">
            <v>0</v>
          </cell>
          <cell r="G154">
            <v>0</v>
          </cell>
          <cell r="H154" t="str">
            <v xml:space="preserve"> </v>
          </cell>
          <cell r="I154">
            <v>0</v>
          </cell>
          <cell r="J154">
            <v>0</v>
          </cell>
          <cell r="K154" t="str">
            <v xml:space="preserve"> </v>
          </cell>
          <cell r="L154">
            <v>0</v>
          </cell>
          <cell r="M154">
            <v>0</v>
          </cell>
          <cell r="N154">
            <v>0</v>
          </cell>
          <cell r="O154">
            <v>0</v>
          </cell>
          <cell r="P154">
            <v>0</v>
          </cell>
          <cell r="Q154" t="str">
            <v xml:space="preserve"> </v>
          </cell>
          <cell r="R154">
            <v>0</v>
          </cell>
          <cell r="S154">
            <v>0</v>
          </cell>
          <cell r="T154" t="str">
            <v xml:space="preserve"> </v>
          </cell>
          <cell r="W154">
            <v>0</v>
          </cell>
          <cell r="Y154">
            <v>0</v>
          </cell>
          <cell r="Z154" t="str">
            <v xml:space="preserve"> </v>
          </cell>
          <cell r="AB154">
            <v>0</v>
          </cell>
          <cell r="AC154" t="str">
            <v xml:space="preserve"> </v>
          </cell>
          <cell r="AF154">
            <v>0</v>
          </cell>
          <cell r="AT154">
            <v>0</v>
          </cell>
          <cell r="AV154">
            <v>0</v>
          </cell>
          <cell r="AW154" t="str">
            <v xml:space="preserve"> </v>
          </cell>
          <cell r="AY154">
            <v>0</v>
          </cell>
          <cell r="AZ154" t="str">
            <v xml:space="preserve"> </v>
          </cell>
        </row>
        <row r="155">
          <cell r="C155">
            <v>0</v>
          </cell>
          <cell r="D155">
            <v>0</v>
          </cell>
          <cell r="E155">
            <v>0</v>
          </cell>
          <cell r="F155">
            <v>0</v>
          </cell>
          <cell r="G155">
            <v>0</v>
          </cell>
          <cell r="H155" t="str">
            <v xml:space="preserve"> </v>
          </cell>
          <cell r="I155">
            <v>0</v>
          </cell>
          <cell r="J155">
            <v>0</v>
          </cell>
          <cell r="K155" t="str">
            <v xml:space="preserve"> </v>
          </cell>
          <cell r="L155">
            <v>0</v>
          </cell>
          <cell r="M155">
            <v>0</v>
          </cell>
          <cell r="N155">
            <v>0</v>
          </cell>
          <cell r="O155">
            <v>0</v>
          </cell>
          <cell r="P155">
            <v>0</v>
          </cell>
          <cell r="Q155" t="str">
            <v xml:space="preserve"> </v>
          </cell>
          <cell r="R155">
            <v>0</v>
          </cell>
          <cell r="S155">
            <v>0</v>
          </cell>
          <cell r="T155" t="str">
            <v xml:space="preserve"> </v>
          </cell>
          <cell r="W155">
            <v>0</v>
          </cell>
          <cell r="Y155">
            <v>0</v>
          </cell>
          <cell r="Z155" t="str">
            <v xml:space="preserve"> </v>
          </cell>
          <cell r="AB155">
            <v>0</v>
          </cell>
          <cell r="AC155" t="str">
            <v xml:space="preserve"> </v>
          </cell>
          <cell r="AF155">
            <v>0</v>
          </cell>
          <cell r="AT155">
            <v>0</v>
          </cell>
          <cell r="AV155">
            <v>0</v>
          </cell>
          <cell r="AW155" t="str">
            <v xml:space="preserve"> </v>
          </cell>
          <cell r="AY155">
            <v>2.5</v>
          </cell>
          <cell r="AZ155" t="str">
            <v xml:space="preserve"> </v>
          </cell>
        </row>
        <row r="156">
          <cell r="C156">
            <v>-775.19999999999993</v>
          </cell>
          <cell r="D156">
            <v>-49.300000000000004</v>
          </cell>
          <cell r="E156">
            <v>-96.800000000000011</v>
          </cell>
          <cell r="F156">
            <v>47.500000000000007</v>
          </cell>
          <cell r="G156">
            <v>725.9</v>
          </cell>
          <cell r="H156">
            <v>6.3596491228070189</v>
          </cell>
          <cell r="I156">
            <v>0</v>
          </cell>
          <cell r="J156">
            <v>-49.300000000000004</v>
          </cell>
          <cell r="K156" t="str">
            <v xml:space="preserve"> </v>
          </cell>
          <cell r="L156">
            <v>-788.3</v>
          </cell>
          <cell r="M156">
            <v>-51.800000000000004</v>
          </cell>
          <cell r="N156">
            <v>-99.300000000000011</v>
          </cell>
          <cell r="O156">
            <v>47.500000000000007</v>
          </cell>
          <cell r="P156">
            <v>736.5</v>
          </cell>
          <cell r="Q156">
            <v>6.5711023721933284</v>
          </cell>
          <cell r="R156">
            <v>0</v>
          </cell>
          <cell r="S156">
            <v>-51.800000000000004</v>
          </cell>
          <cell r="T156" t="str">
            <v xml:space="preserve"> </v>
          </cell>
          <cell r="U156">
            <v>-788.3</v>
          </cell>
          <cell r="V156">
            <v>-51.800000000000004</v>
          </cell>
          <cell r="W156">
            <v>-99.300000000000011</v>
          </cell>
          <cell r="X156">
            <v>47.500000000000007</v>
          </cell>
          <cell r="Y156">
            <v>736.5</v>
          </cell>
          <cell r="Z156">
            <v>6.5711023721933284</v>
          </cell>
          <cell r="AB156">
            <v>-51.800000000000004</v>
          </cell>
          <cell r="AC156" t="str">
            <v xml:space="preserve"> </v>
          </cell>
          <cell r="AF156">
            <v>0</v>
          </cell>
          <cell r="AR156">
            <v>13.1</v>
          </cell>
          <cell r="AS156">
            <v>2.5</v>
          </cell>
          <cell r="AT156">
            <v>2.5</v>
          </cell>
          <cell r="AU156">
            <v>0</v>
          </cell>
          <cell r="AV156">
            <v>-10.6</v>
          </cell>
          <cell r="AW156">
            <v>19.083969465648856</v>
          </cell>
          <cell r="AY156">
            <v>2.5</v>
          </cell>
          <cell r="AZ156" t="str">
            <v xml:space="preserve"> </v>
          </cell>
        </row>
        <row r="157">
          <cell r="C157">
            <v>-490.29999999999995</v>
          </cell>
          <cell r="D157">
            <v>-53.7</v>
          </cell>
          <cell r="E157">
            <v>-119.60000000000001</v>
          </cell>
          <cell r="F157">
            <v>65.900000000000006</v>
          </cell>
          <cell r="G157">
            <v>436.59999999999997</v>
          </cell>
          <cell r="H157">
            <v>10.952478074648177</v>
          </cell>
          <cell r="I157">
            <v>0</v>
          </cell>
          <cell r="J157">
            <v>-53.7</v>
          </cell>
          <cell r="K157" t="str">
            <v xml:space="preserve"> </v>
          </cell>
          <cell r="L157">
            <v>-503.4</v>
          </cell>
          <cell r="M157">
            <v>-56.2</v>
          </cell>
          <cell r="N157">
            <v>-122.10000000000001</v>
          </cell>
          <cell r="O157">
            <v>65.900000000000006</v>
          </cell>
          <cell r="P157">
            <v>447.2</v>
          </cell>
          <cell r="Q157">
            <v>11.164084227254669</v>
          </cell>
          <cell r="R157">
            <v>0</v>
          </cell>
          <cell r="S157">
            <v>-56.2</v>
          </cell>
          <cell r="T157" t="str">
            <v xml:space="preserve"> </v>
          </cell>
          <cell r="U157">
            <v>-503.4</v>
          </cell>
          <cell r="V157">
            <v>-56.2</v>
          </cell>
          <cell r="W157">
            <v>-122.10000000000001</v>
          </cell>
          <cell r="X157">
            <v>65.900000000000006</v>
          </cell>
          <cell r="Y157">
            <v>447.2</v>
          </cell>
          <cell r="Z157">
            <v>11.164084227254669</v>
          </cell>
          <cell r="AB157">
            <v>-56.2</v>
          </cell>
          <cell r="AC157" t="str">
            <v xml:space="preserve"> </v>
          </cell>
          <cell r="AF157">
            <v>0</v>
          </cell>
          <cell r="AR157">
            <v>13.1</v>
          </cell>
          <cell r="AS157">
            <v>2.5</v>
          </cell>
          <cell r="AT157">
            <v>2.5</v>
          </cell>
          <cell r="AV157">
            <v>-10.6</v>
          </cell>
          <cell r="AW157">
            <v>19.083969465648856</v>
          </cell>
          <cell r="AY157">
            <v>0</v>
          </cell>
          <cell r="AZ157" t="str">
            <v xml:space="preserve"> </v>
          </cell>
        </row>
        <row r="158">
          <cell r="C158">
            <v>-284.89999999999998</v>
          </cell>
          <cell r="D158">
            <v>4.4000000000000004</v>
          </cell>
          <cell r="E158">
            <v>22.799999999999997</v>
          </cell>
          <cell r="F158">
            <v>-18.399999999999999</v>
          </cell>
          <cell r="G158">
            <v>289.29999999999995</v>
          </cell>
          <cell r="H158" t="str">
            <v>&lt;0</v>
          </cell>
          <cell r="I158">
            <v>0</v>
          </cell>
          <cell r="J158">
            <v>4.4000000000000004</v>
          </cell>
          <cell r="K158" t="str">
            <v xml:space="preserve"> </v>
          </cell>
          <cell r="L158">
            <v>-284.89999999999998</v>
          </cell>
          <cell r="M158">
            <v>4.4000000000000004</v>
          </cell>
          <cell r="N158">
            <v>22.799999999999997</v>
          </cell>
          <cell r="O158">
            <v>-18.399999999999999</v>
          </cell>
          <cell r="P158">
            <v>289.29999999999995</v>
          </cell>
          <cell r="Q158" t="str">
            <v>&lt;0</v>
          </cell>
          <cell r="R158">
            <v>0</v>
          </cell>
          <cell r="S158">
            <v>4.4000000000000004</v>
          </cell>
          <cell r="T158" t="str">
            <v xml:space="preserve"> </v>
          </cell>
          <cell r="U158">
            <v>-284.89999999999998</v>
          </cell>
          <cell r="V158">
            <v>4.4000000000000004</v>
          </cell>
          <cell r="W158">
            <v>22.799999999999997</v>
          </cell>
          <cell r="X158">
            <v>-18.399999999999999</v>
          </cell>
          <cell r="Y158">
            <v>289.29999999999995</v>
          </cell>
          <cell r="Z158" t="str">
            <v>&lt;0</v>
          </cell>
          <cell r="AB158">
            <v>4.4000000000000004</v>
          </cell>
          <cell r="AC158" t="str">
            <v xml:space="preserve"> </v>
          </cell>
          <cell r="AF158">
            <v>0</v>
          </cell>
          <cell r="AT158">
            <v>0</v>
          </cell>
          <cell r="AV158">
            <v>0</v>
          </cell>
          <cell r="AW158" t="str">
            <v xml:space="preserve"> </v>
          </cell>
          <cell r="AY158">
            <v>0</v>
          </cell>
          <cell r="AZ158" t="str">
            <v xml:space="preserve"> </v>
          </cell>
        </row>
        <row r="159">
          <cell r="C159">
            <v>35.9</v>
          </cell>
          <cell r="D159">
            <v>5.5</v>
          </cell>
          <cell r="E159">
            <v>5.5</v>
          </cell>
          <cell r="F159">
            <v>0</v>
          </cell>
          <cell r="G159">
            <v>-30.4</v>
          </cell>
          <cell r="H159">
            <v>15.320334261838441</v>
          </cell>
          <cell r="I159">
            <v>0</v>
          </cell>
          <cell r="J159">
            <v>5.5</v>
          </cell>
          <cell r="K159" t="str">
            <v xml:space="preserve"> </v>
          </cell>
          <cell r="L159">
            <v>35.9</v>
          </cell>
          <cell r="M159">
            <v>5.5</v>
          </cell>
          <cell r="N159">
            <v>5.5</v>
          </cell>
          <cell r="O159">
            <v>0</v>
          </cell>
          <cell r="P159">
            <v>-30.4</v>
          </cell>
          <cell r="Q159">
            <v>15.320334261838441</v>
          </cell>
          <cell r="R159">
            <v>0</v>
          </cell>
          <cell r="S159">
            <v>5.5</v>
          </cell>
          <cell r="T159" t="str">
            <v xml:space="preserve"> </v>
          </cell>
          <cell r="U159">
            <v>35.9</v>
          </cell>
          <cell r="V159">
            <v>5.5</v>
          </cell>
          <cell r="W159">
            <v>5.5</v>
          </cell>
          <cell r="X159">
            <v>0</v>
          </cell>
          <cell r="Y159">
            <v>-30.4</v>
          </cell>
          <cell r="Z159">
            <v>15.320334261838441</v>
          </cell>
          <cell r="AB159">
            <v>5.5</v>
          </cell>
          <cell r="AC159" t="str">
            <v xml:space="preserve"> </v>
          </cell>
          <cell r="AF159">
            <v>0</v>
          </cell>
          <cell r="AR159">
            <v>0</v>
          </cell>
          <cell r="AS159">
            <v>0</v>
          </cell>
          <cell r="AT159">
            <v>0</v>
          </cell>
          <cell r="AU159">
            <v>0</v>
          </cell>
          <cell r="AV159">
            <v>0</v>
          </cell>
          <cell r="AW159" t="str">
            <v xml:space="preserve"> </v>
          </cell>
          <cell r="AY159">
            <v>0</v>
          </cell>
          <cell r="AZ159" t="str">
            <v xml:space="preserve"> </v>
          </cell>
        </row>
        <row r="160">
          <cell r="C160">
            <v>0</v>
          </cell>
          <cell r="D160">
            <v>0</v>
          </cell>
          <cell r="E160">
            <v>0</v>
          </cell>
          <cell r="F160">
            <v>0</v>
          </cell>
          <cell r="G160">
            <v>0</v>
          </cell>
          <cell r="H160" t="str">
            <v xml:space="preserve"> </v>
          </cell>
          <cell r="I160">
            <v>0</v>
          </cell>
          <cell r="J160">
            <v>0</v>
          </cell>
          <cell r="K160" t="str">
            <v xml:space="preserve"> </v>
          </cell>
          <cell r="L160">
            <v>0</v>
          </cell>
          <cell r="M160">
            <v>0</v>
          </cell>
          <cell r="N160">
            <v>0</v>
          </cell>
          <cell r="O160">
            <v>0</v>
          </cell>
          <cell r="P160">
            <v>0</v>
          </cell>
          <cell r="Q160" t="str">
            <v xml:space="preserve"> </v>
          </cell>
          <cell r="R160">
            <v>0</v>
          </cell>
          <cell r="S160">
            <v>0</v>
          </cell>
          <cell r="T160" t="str">
            <v xml:space="preserve"> </v>
          </cell>
          <cell r="W160">
            <v>0</v>
          </cell>
          <cell r="Y160">
            <v>0</v>
          </cell>
          <cell r="Z160" t="str">
            <v xml:space="preserve"> </v>
          </cell>
          <cell r="AB160">
            <v>0</v>
          </cell>
          <cell r="AC160" t="str">
            <v xml:space="preserve"> </v>
          </cell>
          <cell r="AT160">
            <v>0</v>
          </cell>
          <cell r="AV160">
            <v>0</v>
          </cell>
          <cell r="AW160" t="str">
            <v xml:space="preserve"> </v>
          </cell>
          <cell r="AY160">
            <v>0</v>
          </cell>
          <cell r="AZ160" t="str">
            <v xml:space="preserve"> </v>
          </cell>
        </row>
        <row r="161">
          <cell r="C161">
            <v>35.9</v>
          </cell>
          <cell r="D161">
            <v>5.5</v>
          </cell>
          <cell r="E161">
            <v>5.5</v>
          </cell>
          <cell r="F161">
            <v>0</v>
          </cell>
          <cell r="G161">
            <v>-30.4</v>
          </cell>
          <cell r="H161">
            <v>15.320334261838441</v>
          </cell>
          <cell r="I161">
            <v>0</v>
          </cell>
          <cell r="J161">
            <v>5.5</v>
          </cell>
          <cell r="K161" t="str">
            <v xml:space="preserve"> </v>
          </cell>
          <cell r="L161">
            <v>35.9</v>
          </cell>
          <cell r="M161">
            <v>5.5</v>
          </cell>
          <cell r="N161">
            <v>5.5</v>
          </cell>
          <cell r="O161">
            <v>0</v>
          </cell>
          <cell r="P161">
            <v>-30.4</v>
          </cell>
          <cell r="Q161">
            <v>15.320334261838441</v>
          </cell>
          <cell r="R161">
            <v>0</v>
          </cell>
          <cell r="S161">
            <v>5.5</v>
          </cell>
          <cell r="T161" t="str">
            <v xml:space="preserve"> </v>
          </cell>
          <cell r="U161">
            <v>35.9</v>
          </cell>
          <cell r="V161">
            <v>5.5</v>
          </cell>
          <cell r="W161">
            <v>5.5</v>
          </cell>
          <cell r="Y161">
            <v>-30.4</v>
          </cell>
          <cell r="Z161">
            <v>15.320334261838441</v>
          </cell>
          <cell r="AB161">
            <v>5.5</v>
          </cell>
          <cell r="AC161" t="str">
            <v xml:space="preserve"> </v>
          </cell>
          <cell r="AT161">
            <v>0</v>
          </cell>
          <cell r="AV161">
            <v>0</v>
          </cell>
          <cell r="AW161" t="str">
            <v xml:space="preserve"> </v>
          </cell>
          <cell r="AY161">
            <v>0</v>
          </cell>
          <cell r="AZ161" t="str">
            <v xml:space="preserve"> </v>
          </cell>
        </row>
        <row r="162">
          <cell r="C162">
            <v>0</v>
          </cell>
          <cell r="D162">
            <v>0</v>
          </cell>
          <cell r="E162">
            <v>0</v>
          </cell>
          <cell r="F162">
            <v>0</v>
          </cell>
          <cell r="G162">
            <v>0</v>
          </cell>
          <cell r="H162" t="str">
            <v xml:space="preserve"> </v>
          </cell>
          <cell r="I162">
            <v>0</v>
          </cell>
          <cell r="J162">
            <v>0</v>
          </cell>
          <cell r="K162" t="str">
            <v xml:space="preserve"> </v>
          </cell>
          <cell r="L162">
            <v>0</v>
          </cell>
          <cell r="M162">
            <v>0</v>
          </cell>
          <cell r="N162">
            <v>0</v>
          </cell>
          <cell r="O162">
            <v>0</v>
          </cell>
          <cell r="P162">
            <v>0</v>
          </cell>
          <cell r="Q162" t="str">
            <v xml:space="preserve"> </v>
          </cell>
          <cell r="R162">
            <v>0</v>
          </cell>
          <cell r="S162">
            <v>0</v>
          </cell>
          <cell r="T162" t="str">
            <v xml:space="preserve"> </v>
          </cell>
          <cell r="W162">
            <v>0</v>
          </cell>
          <cell r="Y162">
            <v>0</v>
          </cell>
          <cell r="Z162" t="str">
            <v xml:space="preserve"> </v>
          </cell>
          <cell r="AB162">
            <v>0</v>
          </cell>
          <cell r="AC162" t="str">
            <v xml:space="preserve"> </v>
          </cell>
          <cell r="AT162">
            <v>0</v>
          </cell>
          <cell r="AV162">
            <v>0</v>
          </cell>
          <cell r="AW162" t="str">
            <v xml:space="preserve"> </v>
          </cell>
          <cell r="AY162">
            <v>0</v>
          </cell>
          <cell r="AZ162" t="str">
            <v xml:space="preserve"> </v>
          </cell>
        </row>
        <row r="163">
          <cell r="C163">
            <v>0</v>
          </cell>
          <cell r="D163">
            <v>0</v>
          </cell>
          <cell r="E163">
            <v>0</v>
          </cell>
          <cell r="F163">
            <v>0</v>
          </cell>
          <cell r="G163">
            <v>0</v>
          </cell>
          <cell r="H163" t="str">
            <v xml:space="preserve"> </v>
          </cell>
          <cell r="I163">
            <v>0</v>
          </cell>
          <cell r="J163">
            <v>0</v>
          </cell>
          <cell r="K163" t="str">
            <v xml:space="preserve"> </v>
          </cell>
          <cell r="L163">
            <v>0</v>
          </cell>
          <cell r="M163">
            <v>0</v>
          </cell>
          <cell r="N163">
            <v>0</v>
          </cell>
          <cell r="O163">
            <v>0</v>
          </cell>
          <cell r="P163">
            <v>0</v>
          </cell>
          <cell r="Q163" t="str">
            <v xml:space="preserve"> </v>
          </cell>
          <cell r="R163">
            <v>0</v>
          </cell>
          <cell r="S163">
            <v>0</v>
          </cell>
          <cell r="T163" t="str">
            <v xml:space="preserve"> </v>
          </cell>
          <cell r="W163">
            <v>0</v>
          </cell>
          <cell r="Y163">
            <v>0</v>
          </cell>
          <cell r="Z163" t="str">
            <v xml:space="preserve"> </v>
          </cell>
          <cell r="AB163">
            <v>0</v>
          </cell>
          <cell r="AC163" t="str">
            <v xml:space="preserve"> </v>
          </cell>
          <cell r="AT163">
            <v>0</v>
          </cell>
          <cell r="AV163">
            <v>0</v>
          </cell>
          <cell r="AW163" t="str">
            <v xml:space="preserve"> </v>
          </cell>
          <cell r="AY163">
            <v>0</v>
          </cell>
          <cell r="AZ163" t="str">
            <v xml:space="preserve"> </v>
          </cell>
        </row>
        <row r="164">
          <cell r="C164">
            <v>0</v>
          </cell>
          <cell r="D164">
            <v>0</v>
          </cell>
          <cell r="E164">
            <v>0</v>
          </cell>
          <cell r="F164">
            <v>0</v>
          </cell>
          <cell r="G164">
            <v>0</v>
          </cell>
          <cell r="H164" t="str">
            <v xml:space="preserve"> </v>
          </cell>
          <cell r="I164">
            <v>0</v>
          </cell>
          <cell r="J164">
            <v>0</v>
          </cell>
          <cell r="K164" t="str">
            <v xml:space="preserve"> </v>
          </cell>
          <cell r="L164">
            <v>0</v>
          </cell>
          <cell r="M164">
            <v>0</v>
          </cell>
          <cell r="N164">
            <v>0</v>
          </cell>
          <cell r="O164">
            <v>0</v>
          </cell>
          <cell r="P164">
            <v>0</v>
          </cell>
          <cell r="Q164" t="str">
            <v xml:space="preserve"> </v>
          </cell>
          <cell r="R164">
            <v>0</v>
          </cell>
          <cell r="S164">
            <v>0</v>
          </cell>
          <cell r="T164" t="str">
            <v xml:space="preserve"> </v>
          </cell>
          <cell r="U164">
            <v>0</v>
          </cell>
          <cell r="V164">
            <v>0</v>
          </cell>
          <cell r="W164">
            <v>0</v>
          </cell>
          <cell r="X164">
            <v>0</v>
          </cell>
          <cell r="Y164">
            <v>0</v>
          </cell>
          <cell r="Z164" t="str">
            <v xml:space="preserve"> </v>
          </cell>
          <cell r="AB164">
            <v>0</v>
          </cell>
          <cell r="AC164" t="str">
            <v xml:space="preserve"> </v>
          </cell>
          <cell r="AR164">
            <v>0</v>
          </cell>
          <cell r="AS164">
            <v>0</v>
          </cell>
          <cell r="AT164">
            <v>0</v>
          </cell>
          <cell r="AU164">
            <v>0</v>
          </cell>
          <cell r="AV164">
            <v>0</v>
          </cell>
          <cell r="AW164" t="str">
            <v xml:space="preserve"> </v>
          </cell>
          <cell r="AY164">
            <v>0</v>
          </cell>
          <cell r="AZ164" t="str">
            <v xml:space="preserve"> </v>
          </cell>
        </row>
        <row r="165">
          <cell r="C165">
            <v>0</v>
          </cell>
          <cell r="D165">
            <v>0</v>
          </cell>
          <cell r="E165">
            <v>0</v>
          </cell>
          <cell r="F165">
            <v>0</v>
          </cell>
          <cell r="G165">
            <v>0</v>
          </cell>
          <cell r="H165" t="str">
            <v xml:space="preserve"> </v>
          </cell>
          <cell r="I165">
            <v>0</v>
          </cell>
          <cell r="J165">
            <v>0</v>
          </cell>
          <cell r="K165" t="str">
            <v xml:space="preserve"> </v>
          </cell>
          <cell r="L165">
            <v>0</v>
          </cell>
          <cell r="M165">
            <v>0</v>
          </cell>
          <cell r="N165">
            <v>0</v>
          </cell>
          <cell r="O165">
            <v>0</v>
          </cell>
          <cell r="P165">
            <v>0</v>
          </cell>
          <cell r="Q165" t="str">
            <v xml:space="preserve"> </v>
          </cell>
          <cell r="R165">
            <v>0</v>
          </cell>
          <cell r="S165">
            <v>0</v>
          </cell>
          <cell r="T165" t="str">
            <v xml:space="preserve"> </v>
          </cell>
          <cell r="W165">
            <v>0</v>
          </cell>
          <cell r="Y165">
            <v>0</v>
          </cell>
          <cell r="Z165" t="str">
            <v xml:space="preserve"> </v>
          </cell>
          <cell r="AB165">
            <v>0</v>
          </cell>
          <cell r="AC165" t="str">
            <v xml:space="preserve"> </v>
          </cell>
          <cell r="AT165">
            <v>0</v>
          </cell>
          <cell r="AV165">
            <v>0</v>
          </cell>
          <cell r="AW165" t="str">
            <v xml:space="preserve"> </v>
          </cell>
          <cell r="AY165">
            <v>-252.4</v>
          </cell>
          <cell r="AZ165" t="str">
            <v xml:space="preserve"> </v>
          </cell>
        </row>
        <row r="166">
          <cell r="C166">
            <v>5153.9000000000005</v>
          </cell>
          <cell r="D166">
            <v>1330</v>
          </cell>
          <cell r="E166">
            <v>848.7</v>
          </cell>
          <cell r="F166">
            <v>452.79999999999995</v>
          </cell>
          <cell r="G166">
            <v>-3823.9000000000005</v>
          </cell>
          <cell r="H166">
            <v>25.805700537457071</v>
          </cell>
          <cell r="I166">
            <v>0</v>
          </cell>
          <cell r="J166">
            <v>1330</v>
          </cell>
          <cell r="K166" t="str">
            <v xml:space="preserve"> </v>
          </cell>
          <cell r="L166">
            <v>5154.6000000000004</v>
          </cell>
          <cell r="M166">
            <v>1570.5</v>
          </cell>
          <cell r="N166">
            <v>1095.5999999999999</v>
          </cell>
          <cell r="O166">
            <v>446.4</v>
          </cell>
          <cell r="P166">
            <v>-3584.1000000000004</v>
          </cell>
          <cell r="Q166">
            <v>30.467931556279826</v>
          </cell>
          <cell r="R166">
            <v>0</v>
          </cell>
          <cell r="S166">
            <v>1570.5</v>
          </cell>
          <cell r="T166" t="str">
            <v xml:space="preserve"> </v>
          </cell>
          <cell r="U166">
            <v>5154.6000000000004</v>
          </cell>
          <cell r="V166">
            <v>1570.5</v>
          </cell>
          <cell r="W166">
            <v>1095.5999999999999</v>
          </cell>
          <cell r="X166">
            <v>446.4</v>
          </cell>
          <cell r="Y166">
            <v>-3584.1000000000004</v>
          </cell>
          <cell r="Z166">
            <v>30.467931556279826</v>
          </cell>
          <cell r="AA166">
            <v>0</v>
          </cell>
          <cell r="AB166">
            <v>1570.5</v>
          </cell>
          <cell r="AC166" t="str">
            <v xml:space="preserve"> </v>
          </cell>
          <cell r="AR166">
            <v>-41.500000000000014</v>
          </cell>
          <cell r="AS166">
            <v>-252.4</v>
          </cell>
          <cell r="AT166">
            <v>-258.8</v>
          </cell>
          <cell r="AU166">
            <v>6.4</v>
          </cell>
          <cell r="AV166">
            <v>-210.89999999999998</v>
          </cell>
          <cell r="AW166" t="str">
            <v>&gt;200</v>
          </cell>
          <cell r="AX166">
            <v>0</v>
          </cell>
          <cell r="AY166">
            <v>0</v>
          </cell>
          <cell r="AZ166" t="str">
            <v xml:space="preserve"> </v>
          </cell>
        </row>
        <row r="167">
          <cell r="C167">
            <v>200</v>
          </cell>
          <cell r="D167">
            <v>1515.5</v>
          </cell>
          <cell r="E167">
            <v>1515.5</v>
          </cell>
          <cell r="F167">
            <v>0</v>
          </cell>
          <cell r="G167">
            <v>1315.5</v>
          </cell>
          <cell r="H167" t="str">
            <v>&gt;200</v>
          </cell>
          <cell r="I167">
            <v>0</v>
          </cell>
          <cell r="J167">
            <v>1515.5</v>
          </cell>
          <cell r="K167" t="str">
            <v xml:space="preserve"> </v>
          </cell>
          <cell r="L167">
            <v>200</v>
          </cell>
          <cell r="M167">
            <v>1515.5</v>
          </cell>
          <cell r="N167">
            <v>1515.5</v>
          </cell>
          <cell r="O167">
            <v>0</v>
          </cell>
          <cell r="P167">
            <v>1315.5</v>
          </cell>
          <cell r="Q167" t="str">
            <v>&gt;200</v>
          </cell>
          <cell r="R167">
            <v>0</v>
          </cell>
          <cell r="S167">
            <v>1515.5</v>
          </cell>
          <cell r="T167" t="str">
            <v xml:space="preserve"> </v>
          </cell>
          <cell r="U167">
            <v>200</v>
          </cell>
          <cell r="V167">
            <v>1515.5</v>
          </cell>
          <cell r="W167">
            <v>1515.5</v>
          </cell>
          <cell r="X167">
            <v>0</v>
          </cell>
          <cell r="Y167">
            <v>1315.5</v>
          </cell>
          <cell r="Z167" t="str">
            <v>&gt;200</v>
          </cell>
          <cell r="AB167">
            <v>1515.5</v>
          </cell>
          <cell r="AC167" t="str">
            <v xml:space="preserve"> </v>
          </cell>
          <cell r="AR167">
            <v>0</v>
          </cell>
          <cell r="AS167">
            <v>0</v>
          </cell>
          <cell r="AT167">
            <v>0</v>
          </cell>
          <cell r="AU167">
            <v>0</v>
          </cell>
          <cell r="AV167">
            <v>0</v>
          </cell>
          <cell r="AW167" t="str">
            <v xml:space="preserve"> </v>
          </cell>
          <cell r="AX167">
            <v>0</v>
          </cell>
          <cell r="AY167">
            <v>0</v>
          </cell>
          <cell r="AZ167" t="str">
            <v xml:space="preserve"> </v>
          </cell>
        </row>
        <row r="168">
          <cell r="C168">
            <v>200</v>
          </cell>
          <cell r="D168">
            <v>1515.5</v>
          </cell>
          <cell r="E168">
            <v>1515.5</v>
          </cell>
          <cell r="F168">
            <v>0</v>
          </cell>
          <cell r="G168">
            <v>1315.5</v>
          </cell>
          <cell r="H168" t="str">
            <v>&gt;200</v>
          </cell>
          <cell r="I168">
            <v>0</v>
          </cell>
          <cell r="J168">
            <v>1515.5</v>
          </cell>
          <cell r="K168" t="str">
            <v xml:space="preserve"> </v>
          </cell>
          <cell r="L168">
            <v>200</v>
          </cell>
          <cell r="M168">
            <v>1515.5</v>
          </cell>
          <cell r="N168">
            <v>1515.5</v>
          </cell>
          <cell r="O168">
            <v>0</v>
          </cell>
          <cell r="P168">
            <v>1315.5</v>
          </cell>
          <cell r="Q168" t="str">
            <v>&gt;200</v>
          </cell>
          <cell r="R168">
            <v>0</v>
          </cell>
          <cell r="S168">
            <v>1515.5</v>
          </cell>
          <cell r="T168" t="str">
            <v xml:space="preserve"> </v>
          </cell>
          <cell r="U168">
            <v>200</v>
          </cell>
          <cell r="V168">
            <v>1515.5</v>
          </cell>
          <cell r="W168">
            <v>1515.5</v>
          </cell>
          <cell r="Y168">
            <v>1315.5</v>
          </cell>
          <cell r="Z168" t="str">
            <v>&gt;200</v>
          </cell>
          <cell r="AB168">
            <v>1515.5</v>
          </cell>
          <cell r="AC168" t="str">
            <v xml:space="preserve"> </v>
          </cell>
          <cell r="AT168">
            <v>0</v>
          </cell>
          <cell r="AV168">
            <v>0</v>
          </cell>
          <cell r="AW168" t="str">
            <v xml:space="preserve"> </v>
          </cell>
          <cell r="AY168">
            <v>0</v>
          </cell>
          <cell r="AZ168" t="str">
            <v xml:space="preserve"> </v>
          </cell>
        </row>
        <row r="169">
          <cell r="C169">
            <v>0</v>
          </cell>
          <cell r="D169">
            <v>0</v>
          </cell>
          <cell r="E169">
            <v>0</v>
          </cell>
          <cell r="F169">
            <v>0</v>
          </cell>
          <cell r="G169">
            <v>0</v>
          </cell>
          <cell r="H169" t="str">
            <v xml:space="preserve"> </v>
          </cell>
          <cell r="I169">
            <v>0</v>
          </cell>
          <cell r="J169">
            <v>0</v>
          </cell>
          <cell r="K169" t="str">
            <v xml:space="preserve"> </v>
          </cell>
          <cell r="L169">
            <v>0</v>
          </cell>
          <cell r="M169">
            <v>0</v>
          </cell>
          <cell r="N169">
            <v>0</v>
          </cell>
          <cell r="O169">
            <v>0</v>
          </cell>
          <cell r="P169">
            <v>0</v>
          </cell>
          <cell r="Q169" t="str">
            <v xml:space="preserve"> </v>
          </cell>
          <cell r="R169">
            <v>0</v>
          </cell>
          <cell r="S169">
            <v>0</v>
          </cell>
          <cell r="T169" t="str">
            <v xml:space="preserve"> </v>
          </cell>
          <cell r="W169">
            <v>0</v>
          </cell>
          <cell r="Y169">
            <v>0</v>
          </cell>
          <cell r="Z169" t="str">
            <v xml:space="preserve"> </v>
          </cell>
          <cell r="AB169">
            <v>0</v>
          </cell>
          <cell r="AC169" t="str">
            <v xml:space="preserve"> </v>
          </cell>
          <cell r="AT169">
            <v>0</v>
          </cell>
          <cell r="AV169">
            <v>0</v>
          </cell>
          <cell r="AW169" t="str">
            <v xml:space="preserve"> </v>
          </cell>
          <cell r="AY169">
            <v>0</v>
          </cell>
          <cell r="AZ169" t="str">
            <v xml:space="preserve"> </v>
          </cell>
        </row>
        <row r="170">
          <cell r="C170">
            <v>0</v>
          </cell>
          <cell r="D170">
            <v>0</v>
          </cell>
          <cell r="E170">
            <v>0</v>
          </cell>
          <cell r="F170">
            <v>0</v>
          </cell>
          <cell r="G170">
            <v>0</v>
          </cell>
          <cell r="H170" t="str">
            <v xml:space="preserve"> </v>
          </cell>
          <cell r="I170">
            <v>0</v>
          </cell>
          <cell r="J170">
            <v>0</v>
          </cell>
          <cell r="K170" t="str">
            <v xml:space="preserve"> </v>
          </cell>
          <cell r="L170">
            <v>0</v>
          </cell>
          <cell r="M170">
            <v>0</v>
          </cell>
          <cell r="N170">
            <v>0</v>
          </cell>
          <cell r="O170">
            <v>0</v>
          </cell>
          <cell r="P170">
            <v>0</v>
          </cell>
          <cell r="Q170" t="str">
            <v xml:space="preserve"> </v>
          </cell>
          <cell r="R170">
            <v>0</v>
          </cell>
          <cell r="S170">
            <v>0</v>
          </cell>
          <cell r="T170" t="str">
            <v xml:space="preserve"> </v>
          </cell>
          <cell r="W170">
            <v>0</v>
          </cell>
          <cell r="Y170">
            <v>0</v>
          </cell>
          <cell r="Z170" t="str">
            <v xml:space="preserve"> </v>
          </cell>
          <cell r="AB170">
            <v>0</v>
          </cell>
          <cell r="AC170" t="str">
            <v xml:space="preserve"> </v>
          </cell>
          <cell r="AT170">
            <v>0</v>
          </cell>
          <cell r="AV170">
            <v>0</v>
          </cell>
          <cell r="AW170" t="str">
            <v xml:space="preserve"> </v>
          </cell>
          <cell r="AY170">
            <v>0</v>
          </cell>
          <cell r="AZ170" t="str">
            <v xml:space="preserve"> </v>
          </cell>
        </row>
        <row r="171">
          <cell r="C171">
            <v>-265.7</v>
          </cell>
          <cell r="D171">
            <v>0</v>
          </cell>
          <cell r="E171">
            <v>-28.5</v>
          </cell>
          <cell r="F171">
            <v>0</v>
          </cell>
          <cell r="G171">
            <v>265.7</v>
          </cell>
          <cell r="H171">
            <v>0</v>
          </cell>
          <cell r="I171">
            <v>0</v>
          </cell>
          <cell r="J171">
            <v>0</v>
          </cell>
          <cell r="K171" t="str">
            <v xml:space="preserve"> </v>
          </cell>
          <cell r="L171">
            <v>-265.7</v>
          </cell>
          <cell r="M171">
            <v>0</v>
          </cell>
          <cell r="N171">
            <v>-28.5</v>
          </cell>
          <cell r="O171">
            <v>0</v>
          </cell>
          <cell r="P171">
            <v>265.7</v>
          </cell>
          <cell r="Q171">
            <v>0</v>
          </cell>
          <cell r="R171">
            <v>0</v>
          </cell>
          <cell r="S171">
            <v>0</v>
          </cell>
          <cell r="T171" t="str">
            <v xml:space="preserve"> </v>
          </cell>
          <cell r="U171">
            <v>-265.7</v>
          </cell>
          <cell r="V171">
            <v>0</v>
          </cell>
          <cell r="W171">
            <v>-28.5</v>
          </cell>
          <cell r="X171">
            <v>0</v>
          </cell>
          <cell r="Y171">
            <v>265.7</v>
          </cell>
          <cell r="Z171">
            <v>0</v>
          </cell>
          <cell r="AB171">
            <v>0</v>
          </cell>
          <cell r="AC171" t="str">
            <v xml:space="preserve"> </v>
          </cell>
          <cell r="AR171">
            <v>0</v>
          </cell>
          <cell r="AS171">
            <v>0</v>
          </cell>
          <cell r="AT171">
            <v>0</v>
          </cell>
          <cell r="AU171">
            <v>0</v>
          </cell>
          <cell r="AV171">
            <v>0</v>
          </cell>
          <cell r="AW171" t="str">
            <v xml:space="preserve"> </v>
          </cell>
          <cell r="AY171">
            <v>0</v>
          </cell>
          <cell r="AZ171" t="str">
            <v xml:space="preserve"> </v>
          </cell>
        </row>
        <row r="172">
          <cell r="C172">
            <v>0</v>
          </cell>
          <cell r="D172">
            <v>0</v>
          </cell>
          <cell r="E172">
            <v>0</v>
          </cell>
          <cell r="F172">
            <v>0</v>
          </cell>
          <cell r="G172">
            <v>0</v>
          </cell>
          <cell r="H172" t="str">
            <v xml:space="preserve"> </v>
          </cell>
          <cell r="I172">
            <v>0</v>
          </cell>
          <cell r="J172">
            <v>0</v>
          </cell>
          <cell r="K172" t="str">
            <v xml:space="preserve"> </v>
          </cell>
          <cell r="L172">
            <v>0</v>
          </cell>
          <cell r="M172">
            <v>0</v>
          </cell>
          <cell r="N172">
            <v>0</v>
          </cell>
          <cell r="O172">
            <v>0</v>
          </cell>
          <cell r="P172">
            <v>0</v>
          </cell>
          <cell r="Q172" t="str">
            <v xml:space="preserve"> </v>
          </cell>
          <cell r="R172">
            <v>0</v>
          </cell>
          <cell r="S172">
            <v>0</v>
          </cell>
          <cell r="T172" t="str">
            <v xml:space="preserve"> </v>
          </cell>
          <cell r="W172">
            <v>0</v>
          </cell>
          <cell r="Y172">
            <v>0</v>
          </cell>
          <cell r="Z172" t="str">
            <v xml:space="preserve"> </v>
          </cell>
          <cell r="AB172">
            <v>0</v>
          </cell>
          <cell r="AC172" t="str">
            <v xml:space="preserve"> </v>
          </cell>
          <cell r="AT172">
            <v>0</v>
          </cell>
          <cell r="AV172">
            <v>0</v>
          </cell>
          <cell r="AW172" t="str">
            <v xml:space="preserve"> </v>
          </cell>
          <cell r="AY172">
            <v>0</v>
          </cell>
          <cell r="AZ172" t="str">
            <v xml:space="preserve"> </v>
          </cell>
        </row>
        <row r="173">
          <cell r="C173">
            <v>-265.7</v>
          </cell>
          <cell r="D173">
            <v>0</v>
          </cell>
          <cell r="E173">
            <v>-28.5</v>
          </cell>
          <cell r="F173">
            <v>0</v>
          </cell>
          <cell r="G173">
            <v>265.7</v>
          </cell>
          <cell r="H173">
            <v>0</v>
          </cell>
          <cell r="I173">
            <v>0</v>
          </cell>
          <cell r="J173">
            <v>0</v>
          </cell>
          <cell r="K173" t="str">
            <v xml:space="preserve"> </v>
          </cell>
          <cell r="L173">
            <v>-265.7</v>
          </cell>
          <cell r="M173">
            <v>0</v>
          </cell>
          <cell r="N173">
            <v>-28.5</v>
          </cell>
          <cell r="O173">
            <v>0</v>
          </cell>
          <cell r="P173">
            <v>265.7</v>
          </cell>
          <cell r="Q173">
            <v>0</v>
          </cell>
          <cell r="R173">
            <v>0</v>
          </cell>
          <cell r="S173">
            <v>0</v>
          </cell>
          <cell r="T173" t="str">
            <v xml:space="preserve"> </v>
          </cell>
          <cell r="U173">
            <v>-265.7</v>
          </cell>
          <cell r="W173">
            <v>-28.5</v>
          </cell>
          <cell r="Y173">
            <v>265.7</v>
          </cell>
          <cell r="Z173">
            <v>0</v>
          </cell>
          <cell r="AB173">
            <v>0</v>
          </cell>
          <cell r="AC173" t="str">
            <v xml:space="preserve"> </v>
          </cell>
          <cell r="AT173">
            <v>0</v>
          </cell>
          <cell r="AV173">
            <v>0</v>
          </cell>
          <cell r="AW173" t="str">
            <v xml:space="preserve"> </v>
          </cell>
          <cell r="AY173">
            <v>0</v>
          </cell>
          <cell r="AZ173" t="str">
            <v xml:space="preserve"> </v>
          </cell>
        </row>
        <row r="174">
          <cell r="C174">
            <v>0</v>
          </cell>
          <cell r="D174">
            <v>0</v>
          </cell>
          <cell r="E174">
            <v>0</v>
          </cell>
          <cell r="F174">
            <v>0</v>
          </cell>
          <cell r="G174">
            <v>0</v>
          </cell>
          <cell r="H174" t="str">
            <v xml:space="preserve"> </v>
          </cell>
          <cell r="I174">
            <v>0</v>
          </cell>
          <cell r="J174">
            <v>0</v>
          </cell>
          <cell r="K174" t="str">
            <v xml:space="preserve"> </v>
          </cell>
          <cell r="L174">
            <v>0</v>
          </cell>
          <cell r="M174">
            <v>0</v>
          </cell>
          <cell r="N174">
            <v>0</v>
          </cell>
          <cell r="O174">
            <v>0</v>
          </cell>
          <cell r="P174">
            <v>0</v>
          </cell>
          <cell r="Q174" t="str">
            <v xml:space="preserve"> </v>
          </cell>
          <cell r="R174">
            <v>0</v>
          </cell>
          <cell r="S174">
            <v>0</v>
          </cell>
          <cell r="T174" t="str">
            <v xml:space="preserve"> </v>
          </cell>
          <cell r="W174">
            <v>0</v>
          </cell>
          <cell r="Y174">
            <v>0</v>
          </cell>
          <cell r="Z174" t="str">
            <v xml:space="preserve"> </v>
          </cell>
          <cell r="AB174">
            <v>0</v>
          </cell>
          <cell r="AC174" t="str">
            <v xml:space="preserve"> </v>
          </cell>
          <cell r="AT174">
            <v>0</v>
          </cell>
          <cell r="AV174">
            <v>0</v>
          </cell>
          <cell r="AW174" t="str">
            <v xml:space="preserve"> </v>
          </cell>
          <cell r="AY174">
            <v>0</v>
          </cell>
          <cell r="AZ174" t="str">
            <v xml:space="preserve"> </v>
          </cell>
        </row>
        <row r="175">
          <cell r="C175">
            <v>0</v>
          </cell>
          <cell r="D175">
            <v>0</v>
          </cell>
          <cell r="E175">
            <v>0</v>
          </cell>
          <cell r="F175">
            <v>0</v>
          </cell>
          <cell r="G175">
            <v>0</v>
          </cell>
          <cell r="H175" t="str">
            <v xml:space="preserve"> </v>
          </cell>
          <cell r="I175">
            <v>0</v>
          </cell>
          <cell r="J175">
            <v>0</v>
          </cell>
          <cell r="K175" t="str">
            <v xml:space="preserve"> </v>
          </cell>
          <cell r="L175">
            <v>0</v>
          </cell>
          <cell r="M175">
            <v>0</v>
          </cell>
          <cell r="N175">
            <v>0</v>
          </cell>
          <cell r="O175">
            <v>0</v>
          </cell>
          <cell r="P175">
            <v>0</v>
          </cell>
          <cell r="Q175" t="str">
            <v xml:space="preserve"> </v>
          </cell>
          <cell r="R175">
            <v>0</v>
          </cell>
          <cell r="S175">
            <v>0</v>
          </cell>
          <cell r="T175" t="str">
            <v xml:space="preserve"> </v>
          </cell>
          <cell r="W175">
            <v>0</v>
          </cell>
          <cell r="Y175">
            <v>0</v>
          </cell>
          <cell r="Z175" t="str">
            <v xml:space="preserve"> </v>
          </cell>
          <cell r="AB175">
            <v>0</v>
          </cell>
          <cell r="AC175" t="str">
            <v xml:space="preserve"> </v>
          </cell>
          <cell r="AT175">
            <v>0</v>
          </cell>
          <cell r="AV175">
            <v>0</v>
          </cell>
          <cell r="AW175" t="str">
            <v xml:space="preserve"> </v>
          </cell>
          <cell r="AY175">
            <v>-223.6</v>
          </cell>
          <cell r="AZ175" t="str">
            <v xml:space="preserve"> </v>
          </cell>
        </row>
        <row r="176">
          <cell r="C176">
            <v>-159.4</v>
          </cell>
          <cell r="D176">
            <v>-284.3</v>
          </cell>
          <cell r="E176">
            <v>-284.3</v>
          </cell>
          <cell r="F176">
            <v>0</v>
          </cell>
          <cell r="G176">
            <v>-124.9</v>
          </cell>
          <cell r="H176">
            <v>178.35633626097865</v>
          </cell>
          <cell r="I176">
            <v>0</v>
          </cell>
          <cell r="J176">
            <v>-284.3</v>
          </cell>
          <cell r="K176" t="str">
            <v xml:space="preserve"> </v>
          </cell>
          <cell r="L176">
            <v>-107.7</v>
          </cell>
          <cell r="M176">
            <v>-60.7</v>
          </cell>
          <cell r="N176">
            <v>-60.7</v>
          </cell>
          <cell r="O176">
            <v>0</v>
          </cell>
          <cell r="P176">
            <v>47</v>
          </cell>
          <cell r="Q176">
            <v>56.360259981429891</v>
          </cell>
          <cell r="R176">
            <v>0</v>
          </cell>
          <cell r="S176">
            <v>-60.7</v>
          </cell>
          <cell r="T176" t="str">
            <v xml:space="preserve"> </v>
          </cell>
          <cell r="U176">
            <v>-107.7</v>
          </cell>
          <cell r="V176">
            <v>-60.7</v>
          </cell>
          <cell r="W176">
            <v>-60.7</v>
          </cell>
          <cell r="X176">
            <v>0</v>
          </cell>
          <cell r="Y176">
            <v>47</v>
          </cell>
          <cell r="Z176">
            <v>56.360259981429891</v>
          </cell>
          <cell r="AB176">
            <v>-60.7</v>
          </cell>
          <cell r="AC176" t="str">
            <v xml:space="preserve"> </v>
          </cell>
          <cell r="AR176">
            <v>-51.7</v>
          </cell>
          <cell r="AS176">
            <v>-223.6</v>
          </cell>
          <cell r="AT176">
            <v>-223.6</v>
          </cell>
          <cell r="AU176">
            <v>0</v>
          </cell>
          <cell r="AV176">
            <v>-171.89999999999998</v>
          </cell>
          <cell r="AW176" t="str">
            <v>&gt;200</v>
          </cell>
          <cell r="AY176">
            <v>0</v>
          </cell>
          <cell r="AZ176" t="str">
            <v xml:space="preserve"> </v>
          </cell>
        </row>
        <row r="177">
          <cell r="C177">
            <v>-107.7</v>
          </cell>
          <cell r="D177">
            <v>-60.7</v>
          </cell>
          <cell r="E177">
            <v>-60.7</v>
          </cell>
          <cell r="F177">
            <v>0</v>
          </cell>
          <cell r="G177">
            <v>47</v>
          </cell>
          <cell r="H177">
            <v>56.360259981429891</v>
          </cell>
          <cell r="I177">
            <v>0</v>
          </cell>
          <cell r="J177">
            <v>-60.7</v>
          </cell>
          <cell r="K177" t="str">
            <v xml:space="preserve"> </v>
          </cell>
          <cell r="L177">
            <v>-107.7</v>
          </cell>
          <cell r="M177">
            <v>-60.7</v>
          </cell>
          <cell r="N177">
            <v>-60.7</v>
          </cell>
          <cell r="O177">
            <v>0</v>
          </cell>
          <cell r="P177">
            <v>47</v>
          </cell>
          <cell r="Q177">
            <v>56.360259981429891</v>
          </cell>
          <cell r="R177">
            <v>0</v>
          </cell>
          <cell r="S177">
            <v>-60.7</v>
          </cell>
          <cell r="T177" t="str">
            <v xml:space="preserve"> </v>
          </cell>
          <cell r="U177">
            <v>-107.7</v>
          </cell>
          <cell r="V177">
            <v>-60.7</v>
          </cell>
          <cell r="W177">
            <v>-60.7</v>
          </cell>
          <cell r="Y177">
            <v>47</v>
          </cell>
          <cell r="Z177">
            <v>56.360259981429891</v>
          </cell>
          <cell r="AB177">
            <v>-60.7</v>
          </cell>
          <cell r="AC177" t="str">
            <v xml:space="preserve"> </v>
          </cell>
          <cell r="AT177">
            <v>0</v>
          </cell>
          <cell r="AV177">
            <v>0</v>
          </cell>
          <cell r="AW177" t="str">
            <v xml:space="preserve"> </v>
          </cell>
          <cell r="AY177">
            <v>-222.2</v>
          </cell>
          <cell r="AZ177" t="str">
            <v xml:space="preserve"> </v>
          </cell>
        </row>
        <row r="178">
          <cell r="C178">
            <v>-50.1</v>
          </cell>
          <cell r="D178">
            <v>-222.2</v>
          </cell>
          <cell r="E178">
            <v>-222.2</v>
          </cell>
          <cell r="F178">
            <v>0</v>
          </cell>
          <cell r="G178">
            <v>-172.1</v>
          </cell>
          <cell r="H178" t="str">
            <v>&gt;200</v>
          </cell>
          <cell r="I178">
            <v>0</v>
          </cell>
          <cell r="J178">
            <v>-222.2</v>
          </cell>
          <cell r="K178" t="str">
            <v xml:space="preserve"> </v>
          </cell>
          <cell r="L178">
            <v>0</v>
          </cell>
          <cell r="M178">
            <v>0</v>
          </cell>
          <cell r="N178">
            <v>0</v>
          </cell>
          <cell r="O178">
            <v>0</v>
          </cell>
          <cell r="P178">
            <v>0</v>
          </cell>
          <cell r="Q178" t="str">
            <v xml:space="preserve"> </v>
          </cell>
          <cell r="R178">
            <v>0</v>
          </cell>
          <cell r="S178">
            <v>0</v>
          </cell>
          <cell r="T178" t="str">
            <v xml:space="preserve"> </v>
          </cell>
          <cell r="W178">
            <v>0</v>
          </cell>
          <cell r="Y178">
            <v>0</v>
          </cell>
          <cell r="Z178" t="str">
            <v xml:space="preserve"> </v>
          </cell>
          <cell r="AB178">
            <v>0</v>
          </cell>
          <cell r="AC178" t="str">
            <v xml:space="preserve"> </v>
          </cell>
          <cell r="AR178">
            <v>-50.1</v>
          </cell>
          <cell r="AS178">
            <v>-222.2</v>
          </cell>
          <cell r="AT178">
            <v>-222.2</v>
          </cell>
          <cell r="AV178">
            <v>-172.1</v>
          </cell>
          <cell r="AW178" t="str">
            <v>&gt;200</v>
          </cell>
          <cell r="AY178">
            <v>0</v>
          </cell>
          <cell r="AZ178" t="str">
            <v xml:space="preserve"> </v>
          </cell>
        </row>
        <row r="179">
          <cell r="C179">
            <v>0</v>
          </cell>
          <cell r="D179">
            <v>0</v>
          </cell>
          <cell r="E179">
            <v>0</v>
          </cell>
          <cell r="F179">
            <v>0</v>
          </cell>
          <cell r="G179">
            <v>0</v>
          </cell>
          <cell r="H179" t="str">
            <v xml:space="preserve"> </v>
          </cell>
          <cell r="I179">
            <v>0</v>
          </cell>
          <cell r="J179">
            <v>0</v>
          </cell>
          <cell r="K179" t="str">
            <v xml:space="preserve"> </v>
          </cell>
          <cell r="L179">
            <v>0</v>
          </cell>
          <cell r="M179">
            <v>0</v>
          </cell>
          <cell r="N179">
            <v>0</v>
          </cell>
          <cell r="O179">
            <v>0</v>
          </cell>
          <cell r="P179">
            <v>0</v>
          </cell>
          <cell r="Q179" t="str">
            <v xml:space="preserve"> </v>
          </cell>
          <cell r="R179">
            <v>0</v>
          </cell>
          <cell r="S179">
            <v>0</v>
          </cell>
          <cell r="T179" t="str">
            <v xml:space="preserve"> </v>
          </cell>
          <cell r="W179">
            <v>0</v>
          </cell>
          <cell r="Y179">
            <v>0</v>
          </cell>
          <cell r="Z179" t="str">
            <v xml:space="preserve"> </v>
          </cell>
          <cell r="AB179">
            <v>0</v>
          </cell>
          <cell r="AC179" t="str">
            <v xml:space="preserve"> </v>
          </cell>
          <cell r="AT179">
            <v>0</v>
          </cell>
          <cell r="AV179">
            <v>0</v>
          </cell>
          <cell r="AW179" t="str">
            <v xml:space="preserve"> </v>
          </cell>
          <cell r="AY179">
            <v>-1.4</v>
          </cell>
          <cell r="AZ179" t="str">
            <v xml:space="preserve"> </v>
          </cell>
        </row>
        <row r="180">
          <cell r="C180">
            <v>-1.6</v>
          </cell>
          <cell r="D180">
            <v>-1.4</v>
          </cell>
          <cell r="E180">
            <v>-1.4</v>
          </cell>
          <cell r="F180">
            <v>0</v>
          </cell>
          <cell r="G180">
            <v>0.20000000000000018</v>
          </cell>
          <cell r="H180">
            <v>87.499999999999986</v>
          </cell>
          <cell r="I180">
            <v>0</v>
          </cell>
          <cell r="J180">
            <v>-1.4</v>
          </cell>
          <cell r="K180" t="str">
            <v xml:space="preserve"> </v>
          </cell>
          <cell r="L180">
            <v>0</v>
          </cell>
          <cell r="M180">
            <v>0</v>
          </cell>
          <cell r="N180">
            <v>0</v>
          </cell>
          <cell r="O180">
            <v>0</v>
          </cell>
          <cell r="P180">
            <v>0</v>
          </cell>
          <cell r="Q180" t="str">
            <v xml:space="preserve"> </v>
          </cell>
          <cell r="R180">
            <v>0</v>
          </cell>
          <cell r="S180">
            <v>0</v>
          </cell>
          <cell r="T180" t="str">
            <v xml:space="preserve"> </v>
          </cell>
          <cell r="W180">
            <v>0</v>
          </cell>
          <cell r="Y180">
            <v>0</v>
          </cell>
          <cell r="Z180" t="str">
            <v xml:space="preserve"> </v>
          </cell>
          <cell r="AB180">
            <v>0</v>
          </cell>
          <cell r="AC180" t="str">
            <v xml:space="preserve"> </v>
          </cell>
          <cell r="AR180">
            <v>-1.6</v>
          </cell>
          <cell r="AS180">
            <v>-1.4</v>
          </cell>
          <cell r="AT180">
            <v>-1.4</v>
          </cell>
          <cell r="AV180">
            <v>0.20000000000000018</v>
          </cell>
          <cell r="AW180">
            <v>87.499999999999986</v>
          </cell>
          <cell r="AY180">
            <v>0</v>
          </cell>
          <cell r="AZ180" t="str">
            <v xml:space="preserve"> </v>
          </cell>
        </row>
        <row r="181">
          <cell r="C181">
            <v>0</v>
          </cell>
          <cell r="D181">
            <v>0</v>
          </cell>
          <cell r="E181">
            <v>0</v>
          </cell>
          <cell r="F181">
            <v>0</v>
          </cell>
          <cell r="G181">
            <v>0</v>
          </cell>
          <cell r="H181" t="str">
            <v xml:space="preserve"> </v>
          </cell>
          <cell r="I181">
            <v>0</v>
          </cell>
          <cell r="J181">
            <v>0</v>
          </cell>
          <cell r="K181" t="str">
            <v xml:space="preserve"> </v>
          </cell>
          <cell r="L181">
            <v>0</v>
          </cell>
          <cell r="M181">
            <v>0</v>
          </cell>
          <cell r="N181">
            <v>0</v>
          </cell>
          <cell r="O181">
            <v>0</v>
          </cell>
          <cell r="P181">
            <v>0</v>
          </cell>
          <cell r="Q181" t="str">
            <v xml:space="preserve"> </v>
          </cell>
          <cell r="R181">
            <v>0</v>
          </cell>
          <cell r="S181">
            <v>0</v>
          </cell>
          <cell r="T181" t="str">
            <v xml:space="preserve"> </v>
          </cell>
          <cell r="W181">
            <v>0</v>
          </cell>
          <cell r="Y181">
            <v>0</v>
          </cell>
          <cell r="Z181" t="str">
            <v xml:space="preserve"> </v>
          </cell>
          <cell r="AB181">
            <v>0</v>
          </cell>
          <cell r="AC181" t="str">
            <v xml:space="preserve"> </v>
          </cell>
          <cell r="AT181">
            <v>0</v>
          </cell>
          <cell r="AV181">
            <v>0</v>
          </cell>
          <cell r="AW181" t="str">
            <v xml:space="preserve"> </v>
          </cell>
          <cell r="AY181">
            <v>-11.9</v>
          </cell>
          <cell r="AZ181" t="str">
            <v xml:space="preserve"> </v>
          </cell>
        </row>
        <row r="182">
          <cell r="C182">
            <v>3.6999999999999957</v>
          </cell>
          <cell r="D182">
            <v>0</v>
          </cell>
          <cell r="E182">
            <v>0</v>
          </cell>
          <cell r="F182">
            <v>0</v>
          </cell>
          <cell r="G182">
            <v>-3.6999999999999957</v>
          </cell>
          <cell r="H182">
            <v>0</v>
          </cell>
          <cell r="I182">
            <v>0</v>
          </cell>
          <cell r="J182">
            <v>0</v>
          </cell>
          <cell r="K182" t="str">
            <v xml:space="preserve"> </v>
          </cell>
          <cell r="L182">
            <v>0</v>
          </cell>
          <cell r="M182">
            <v>0</v>
          </cell>
          <cell r="N182">
            <v>0</v>
          </cell>
          <cell r="O182">
            <v>0</v>
          </cell>
          <cell r="P182">
            <v>0</v>
          </cell>
          <cell r="Q182" t="str">
            <v xml:space="preserve"> </v>
          </cell>
          <cell r="R182">
            <v>0</v>
          </cell>
          <cell r="S182">
            <v>0</v>
          </cell>
          <cell r="T182" t="str">
            <v xml:space="preserve"> </v>
          </cell>
          <cell r="U182">
            <v>0</v>
          </cell>
          <cell r="V182">
            <v>0</v>
          </cell>
          <cell r="W182">
            <v>0</v>
          </cell>
          <cell r="X182">
            <v>0</v>
          </cell>
          <cell r="Y182">
            <v>0</v>
          </cell>
          <cell r="Z182" t="str">
            <v xml:space="preserve"> </v>
          </cell>
          <cell r="AA182">
            <v>0</v>
          </cell>
          <cell r="AB182">
            <v>0</v>
          </cell>
          <cell r="AC182" t="str">
            <v xml:space="preserve"> </v>
          </cell>
          <cell r="AR182">
            <v>-37.1</v>
          </cell>
          <cell r="AS182">
            <v>-11.9</v>
          </cell>
          <cell r="AT182">
            <v>-11.9</v>
          </cell>
          <cell r="AU182">
            <v>0</v>
          </cell>
          <cell r="AV182">
            <v>25.200000000000003</v>
          </cell>
          <cell r="AW182">
            <v>32.075471698113205</v>
          </cell>
          <cell r="AY182">
            <v>-11.9</v>
          </cell>
          <cell r="AZ182" t="str">
            <v xml:space="preserve"> </v>
          </cell>
        </row>
        <row r="183">
          <cell r="C183">
            <v>3.6999999999999957</v>
          </cell>
          <cell r="D183">
            <v>0</v>
          </cell>
          <cell r="E183">
            <v>0</v>
          </cell>
          <cell r="F183">
            <v>0</v>
          </cell>
          <cell r="G183">
            <v>-3.6999999999999957</v>
          </cell>
          <cell r="H183">
            <v>0</v>
          </cell>
          <cell r="I183">
            <v>0</v>
          </cell>
          <cell r="J183">
            <v>0</v>
          </cell>
          <cell r="K183" t="str">
            <v xml:space="preserve"> </v>
          </cell>
          <cell r="L183">
            <v>0</v>
          </cell>
          <cell r="M183">
            <v>0</v>
          </cell>
          <cell r="N183">
            <v>0</v>
          </cell>
          <cell r="O183">
            <v>0</v>
          </cell>
          <cell r="P183">
            <v>0</v>
          </cell>
          <cell r="Q183" t="str">
            <v xml:space="preserve"> </v>
          </cell>
          <cell r="R183">
            <v>0</v>
          </cell>
          <cell r="S183">
            <v>0</v>
          </cell>
          <cell r="T183" t="str">
            <v xml:space="preserve"> </v>
          </cell>
          <cell r="W183">
            <v>0</v>
          </cell>
          <cell r="Y183">
            <v>0</v>
          </cell>
          <cell r="Z183" t="str">
            <v xml:space="preserve"> </v>
          </cell>
          <cell r="AB183">
            <v>0</v>
          </cell>
          <cell r="AC183" t="str">
            <v xml:space="preserve"> </v>
          </cell>
          <cell r="AR183">
            <v>-37.1</v>
          </cell>
          <cell r="AS183">
            <v>-11.9</v>
          </cell>
          <cell r="AT183">
            <v>-11.9</v>
          </cell>
          <cell r="AV183">
            <v>25.200000000000003</v>
          </cell>
          <cell r="AW183">
            <v>32.075471698113205</v>
          </cell>
          <cell r="AY183">
            <v>0</v>
          </cell>
          <cell r="AZ183" t="str">
            <v xml:space="preserve"> </v>
          </cell>
        </row>
        <row r="184">
          <cell r="C184">
            <v>0</v>
          </cell>
          <cell r="D184">
            <v>0</v>
          </cell>
          <cell r="E184">
            <v>0</v>
          </cell>
          <cell r="F184">
            <v>0</v>
          </cell>
          <cell r="G184">
            <v>0</v>
          </cell>
          <cell r="H184" t="str">
            <v xml:space="preserve"> </v>
          </cell>
          <cell r="I184">
            <v>0</v>
          </cell>
          <cell r="J184">
            <v>0</v>
          </cell>
          <cell r="K184" t="str">
            <v xml:space="preserve"> </v>
          </cell>
          <cell r="L184">
            <v>0</v>
          </cell>
          <cell r="M184">
            <v>0</v>
          </cell>
          <cell r="N184">
            <v>0</v>
          </cell>
          <cell r="O184">
            <v>0</v>
          </cell>
          <cell r="P184">
            <v>0</v>
          </cell>
          <cell r="Q184" t="str">
            <v xml:space="preserve"> </v>
          </cell>
          <cell r="R184">
            <v>0</v>
          </cell>
          <cell r="S184">
            <v>0</v>
          </cell>
          <cell r="T184" t="str">
            <v xml:space="preserve"> </v>
          </cell>
          <cell r="W184">
            <v>0</v>
          </cell>
          <cell r="Y184">
            <v>0</v>
          </cell>
          <cell r="Z184" t="str">
            <v xml:space="preserve"> </v>
          </cell>
          <cell r="AB184">
            <v>0</v>
          </cell>
          <cell r="AC184" t="str">
            <v xml:space="preserve"> </v>
          </cell>
          <cell r="AT184">
            <v>0</v>
          </cell>
          <cell r="AV184">
            <v>0</v>
          </cell>
          <cell r="AW184" t="str">
            <v xml:space="preserve"> </v>
          </cell>
          <cell r="AY184">
            <v>0</v>
          </cell>
          <cell r="AZ184" t="str">
            <v xml:space="preserve"> </v>
          </cell>
        </row>
        <row r="185">
          <cell r="C185">
            <v>0</v>
          </cell>
          <cell r="D185">
            <v>0</v>
          </cell>
          <cell r="E185">
            <v>0</v>
          </cell>
          <cell r="F185">
            <v>0</v>
          </cell>
          <cell r="G185">
            <v>0</v>
          </cell>
          <cell r="H185" t="str">
            <v xml:space="preserve"> </v>
          </cell>
          <cell r="I185">
            <v>0</v>
          </cell>
          <cell r="J185">
            <v>0</v>
          </cell>
          <cell r="K185" t="str">
            <v xml:space="preserve"> </v>
          </cell>
          <cell r="L185">
            <v>0</v>
          </cell>
          <cell r="M185">
            <v>0</v>
          </cell>
          <cell r="N185">
            <v>0</v>
          </cell>
          <cell r="O185">
            <v>0</v>
          </cell>
          <cell r="P185">
            <v>0</v>
          </cell>
          <cell r="Q185" t="str">
            <v xml:space="preserve"> </v>
          </cell>
          <cell r="R185">
            <v>0</v>
          </cell>
          <cell r="S185">
            <v>0</v>
          </cell>
          <cell r="T185" t="str">
            <v xml:space="preserve"> </v>
          </cell>
          <cell r="W185">
            <v>0</v>
          </cell>
          <cell r="Y185">
            <v>0</v>
          </cell>
          <cell r="Z185" t="str">
            <v xml:space="preserve"> </v>
          </cell>
          <cell r="AB185">
            <v>0</v>
          </cell>
          <cell r="AC185" t="str">
            <v xml:space="preserve"> </v>
          </cell>
          <cell r="AT185">
            <v>0</v>
          </cell>
          <cell r="AV185">
            <v>0</v>
          </cell>
          <cell r="AW185" t="str">
            <v xml:space="preserve"> </v>
          </cell>
          <cell r="AY185">
            <v>0</v>
          </cell>
          <cell r="AZ185" t="str">
            <v xml:space="preserve"> </v>
          </cell>
        </row>
        <row r="186">
          <cell r="C186">
            <v>0</v>
          </cell>
          <cell r="D186">
            <v>0</v>
          </cell>
          <cell r="E186">
            <v>0</v>
          </cell>
          <cell r="F186">
            <v>0</v>
          </cell>
          <cell r="G186">
            <v>0</v>
          </cell>
          <cell r="H186" t="str">
            <v xml:space="preserve"> </v>
          </cell>
          <cell r="I186">
            <v>0</v>
          </cell>
          <cell r="J186">
            <v>0</v>
          </cell>
          <cell r="K186" t="str">
            <v xml:space="preserve"> </v>
          </cell>
          <cell r="L186">
            <v>0</v>
          </cell>
          <cell r="M186">
            <v>0</v>
          </cell>
          <cell r="N186">
            <v>0</v>
          </cell>
          <cell r="O186">
            <v>0</v>
          </cell>
          <cell r="P186">
            <v>0</v>
          </cell>
          <cell r="Q186" t="str">
            <v xml:space="preserve"> </v>
          </cell>
          <cell r="R186">
            <v>0</v>
          </cell>
          <cell r="S186">
            <v>0</v>
          </cell>
          <cell r="T186" t="str">
            <v xml:space="preserve"> </v>
          </cell>
          <cell r="U186">
            <v>0</v>
          </cell>
          <cell r="V186">
            <v>0</v>
          </cell>
          <cell r="W186">
            <v>0</v>
          </cell>
          <cell r="X186">
            <v>0</v>
          </cell>
          <cell r="Y186">
            <v>0</v>
          </cell>
          <cell r="Z186" t="str">
            <v xml:space="preserve"> </v>
          </cell>
          <cell r="AB186">
            <v>0</v>
          </cell>
          <cell r="AC186" t="str">
            <v xml:space="preserve"> </v>
          </cell>
          <cell r="AR186">
            <v>0</v>
          </cell>
          <cell r="AS186">
            <v>0</v>
          </cell>
          <cell r="AT186">
            <v>0</v>
          </cell>
          <cell r="AU186">
            <v>0</v>
          </cell>
          <cell r="AV186">
            <v>0</v>
          </cell>
          <cell r="AW186" t="str">
            <v xml:space="preserve"> </v>
          </cell>
          <cell r="AY186">
            <v>0</v>
          </cell>
          <cell r="AZ186" t="str">
            <v xml:space="preserve"> </v>
          </cell>
        </row>
        <row r="187">
          <cell r="C187">
            <v>0</v>
          </cell>
          <cell r="D187">
            <v>0</v>
          </cell>
          <cell r="E187">
            <v>0</v>
          </cell>
          <cell r="F187">
            <v>0</v>
          </cell>
          <cell r="G187">
            <v>0</v>
          </cell>
          <cell r="H187" t="str">
            <v xml:space="preserve"> </v>
          </cell>
          <cell r="I187">
            <v>0</v>
          </cell>
          <cell r="J187">
            <v>0</v>
          </cell>
          <cell r="K187" t="str">
            <v xml:space="preserve"> </v>
          </cell>
          <cell r="L187">
            <v>0</v>
          </cell>
          <cell r="M187">
            <v>0</v>
          </cell>
          <cell r="N187">
            <v>0</v>
          </cell>
          <cell r="O187">
            <v>0</v>
          </cell>
          <cell r="P187">
            <v>0</v>
          </cell>
          <cell r="Q187" t="str">
            <v xml:space="preserve"> </v>
          </cell>
          <cell r="R187">
            <v>0</v>
          </cell>
          <cell r="S187">
            <v>0</v>
          </cell>
          <cell r="T187" t="str">
            <v xml:space="preserve"> </v>
          </cell>
          <cell r="W187">
            <v>0</v>
          </cell>
          <cell r="Y187">
            <v>0</v>
          </cell>
          <cell r="Z187" t="str">
            <v xml:space="preserve"> </v>
          </cell>
          <cell r="AB187">
            <v>0</v>
          </cell>
          <cell r="AC187" t="str">
            <v xml:space="preserve"> </v>
          </cell>
          <cell r="AT187">
            <v>0</v>
          </cell>
          <cell r="AV187">
            <v>0</v>
          </cell>
          <cell r="AW187" t="str">
            <v xml:space="preserve"> </v>
          </cell>
          <cell r="AY187">
            <v>0</v>
          </cell>
          <cell r="AZ187" t="str">
            <v xml:space="preserve"> </v>
          </cell>
        </row>
        <row r="188">
          <cell r="C188">
            <v>0</v>
          </cell>
          <cell r="D188">
            <v>0</v>
          </cell>
          <cell r="E188">
            <v>0</v>
          </cell>
          <cell r="F188">
            <v>0</v>
          </cell>
          <cell r="G188">
            <v>0</v>
          </cell>
          <cell r="H188" t="str">
            <v xml:space="preserve"> </v>
          </cell>
          <cell r="I188">
            <v>0</v>
          </cell>
          <cell r="J188">
            <v>0</v>
          </cell>
          <cell r="K188" t="str">
            <v xml:space="preserve"> </v>
          </cell>
          <cell r="L188">
            <v>0</v>
          </cell>
          <cell r="M188">
            <v>0</v>
          </cell>
          <cell r="N188">
            <v>0</v>
          </cell>
          <cell r="O188">
            <v>0</v>
          </cell>
          <cell r="P188">
            <v>0</v>
          </cell>
          <cell r="Q188" t="str">
            <v xml:space="preserve"> </v>
          </cell>
          <cell r="R188">
            <v>0</v>
          </cell>
          <cell r="S188">
            <v>0</v>
          </cell>
          <cell r="T188" t="str">
            <v xml:space="preserve"> </v>
          </cell>
          <cell r="W188">
            <v>0</v>
          </cell>
          <cell r="Y188">
            <v>0</v>
          </cell>
          <cell r="Z188" t="str">
            <v xml:space="preserve"> </v>
          </cell>
          <cell r="AB188">
            <v>0</v>
          </cell>
          <cell r="AC188" t="str">
            <v xml:space="preserve"> </v>
          </cell>
          <cell r="AT188">
            <v>0</v>
          </cell>
          <cell r="AV188">
            <v>0</v>
          </cell>
          <cell r="AW188" t="str">
            <v xml:space="preserve"> </v>
          </cell>
          <cell r="AY188">
            <v>0</v>
          </cell>
          <cell r="AZ188" t="str">
            <v xml:space="preserve"> </v>
          </cell>
        </row>
        <row r="189">
          <cell r="C189">
            <v>0</v>
          </cell>
          <cell r="D189">
            <v>0</v>
          </cell>
          <cell r="E189">
            <v>0</v>
          </cell>
          <cell r="F189">
            <v>0</v>
          </cell>
          <cell r="G189">
            <v>0</v>
          </cell>
          <cell r="H189" t="str">
            <v xml:space="preserve"> </v>
          </cell>
          <cell r="I189">
            <v>0</v>
          </cell>
          <cell r="J189">
            <v>0</v>
          </cell>
          <cell r="K189" t="str">
            <v xml:space="preserve"> </v>
          </cell>
          <cell r="L189">
            <v>0</v>
          </cell>
          <cell r="M189">
            <v>0</v>
          </cell>
          <cell r="N189">
            <v>0</v>
          </cell>
          <cell r="O189">
            <v>0</v>
          </cell>
          <cell r="P189">
            <v>0</v>
          </cell>
          <cell r="Q189" t="str">
            <v xml:space="preserve"> </v>
          </cell>
          <cell r="R189">
            <v>0</v>
          </cell>
          <cell r="S189">
            <v>0</v>
          </cell>
          <cell r="T189" t="str">
            <v xml:space="preserve"> </v>
          </cell>
          <cell r="U189">
            <v>0</v>
          </cell>
          <cell r="V189">
            <v>0</v>
          </cell>
          <cell r="W189">
            <v>0</v>
          </cell>
          <cell r="X189">
            <v>0</v>
          </cell>
          <cell r="Y189">
            <v>0</v>
          </cell>
          <cell r="Z189" t="str">
            <v xml:space="preserve"> </v>
          </cell>
          <cell r="AB189">
            <v>0</v>
          </cell>
          <cell r="AC189" t="str">
            <v xml:space="preserve"> </v>
          </cell>
          <cell r="AR189">
            <v>0</v>
          </cell>
          <cell r="AS189">
            <v>0</v>
          </cell>
          <cell r="AT189">
            <v>0</v>
          </cell>
          <cell r="AU189">
            <v>0</v>
          </cell>
          <cell r="AV189">
            <v>0</v>
          </cell>
          <cell r="AW189" t="str">
            <v xml:space="preserve"> </v>
          </cell>
          <cell r="AY189">
            <v>0</v>
          </cell>
          <cell r="AZ189" t="str">
            <v xml:space="preserve"> </v>
          </cell>
        </row>
        <row r="190">
          <cell r="C190">
            <v>0</v>
          </cell>
          <cell r="D190">
            <v>0</v>
          </cell>
          <cell r="E190">
            <v>0</v>
          </cell>
          <cell r="F190">
            <v>0</v>
          </cell>
          <cell r="G190">
            <v>0</v>
          </cell>
          <cell r="H190" t="str">
            <v xml:space="preserve"> </v>
          </cell>
          <cell r="I190">
            <v>0</v>
          </cell>
          <cell r="J190">
            <v>0</v>
          </cell>
          <cell r="K190" t="str">
            <v xml:space="preserve"> </v>
          </cell>
          <cell r="L190">
            <v>0</v>
          </cell>
          <cell r="M190">
            <v>0</v>
          </cell>
          <cell r="N190">
            <v>0</v>
          </cell>
          <cell r="O190">
            <v>0</v>
          </cell>
          <cell r="P190">
            <v>0</v>
          </cell>
          <cell r="Q190" t="str">
            <v xml:space="preserve"> </v>
          </cell>
          <cell r="R190">
            <v>0</v>
          </cell>
          <cell r="S190">
            <v>0</v>
          </cell>
          <cell r="T190" t="str">
            <v xml:space="preserve"> </v>
          </cell>
          <cell r="W190">
            <v>0</v>
          </cell>
          <cell r="Y190">
            <v>0</v>
          </cell>
          <cell r="Z190" t="str">
            <v xml:space="preserve"> </v>
          </cell>
          <cell r="AB190">
            <v>0</v>
          </cell>
          <cell r="AC190" t="str">
            <v xml:space="preserve"> </v>
          </cell>
          <cell r="AT190">
            <v>0</v>
          </cell>
          <cell r="AV190">
            <v>0</v>
          </cell>
          <cell r="AW190" t="str">
            <v xml:space="preserve"> </v>
          </cell>
          <cell r="AY190">
            <v>0</v>
          </cell>
          <cell r="AZ190" t="str">
            <v xml:space="preserve"> </v>
          </cell>
        </row>
        <row r="191">
          <cell r="C191">
            <v>0</v>
          </cell>
          <cell r="D191">
            <v>0</v>
          </cell>
          <cell r="E191">
            <v>0</v>
          </cell>
          <cell r="F191">
            <v>0</v>
          </cell>
          <cell r="G191">
            <v>0</v>
          </cell>
          <cell r="H191" t="str">
            <v xml:space="preserve"> </v>
          </cell>
          <cell r="I191">
            <v>0</v>
          </cell>
          <cell r="J191">
            <v>0</v>
          </cell>
          <cell r="K191" t="str">
            <v xml:space="preserve"> </v>
          </cell>
          <cell r="L191">
            <v>0</v>
          </cell>
          <cell r="M191">
            <v>0</v>
          </cell>
          <cell r="N191">
            <v>0</v>
          </cell>
          <cell r="O191">
            <v>0</v>
          </cell>
          <cell r="P191">
            <v>0</v>
          </cell>
          <cell r="Q191" t="str">
            <v xml:space="preserve"> </v>
          </cell>
          <cell r="R191">
            <v>0</v>
          </cell>
          <cell r="S191">
            <v>0</v>
          </cell>
          <cell r="T191" t="str">
            <v xml:space="preserve"> </v>
          </cell>
          <cell r="W191">
            <v>0</v>
          </cell>
          <cell r="Y191">
            <v>0</v>
          </cell>
          <cell r="Z191" t="str">
            <v xml:space="preserve"> </v>
          </cell>
          <cell r="AB191">
            <v>0</v>
          </cell>
          <cell r="AC191" t="str">
            <v xml:space="preserve"> </v>
          </cell>
          <cell r="AT191">
            <v>0</v>
          </cell>
          <cell r="AV191">
            <v>0</v>
          </cell>
          <cell r="AW191" t="str">
            <v xml:space="preserve"> </v>
          </cell>
          <cell r="AY191">
            <v>0</v>
          </cell>
          <cell r="AZ191" t="str">
            <v xml:space="preserve"> </v>
          </cell>
        </row>
        <row r="192">
          <cell r="C192">
            <v>0</v>
          </cell>
          <cell r="D192">
            <v>0</v>
          </cell>
          <cell r="E192">
            <v>0</v>
          </cell>
          <cell r="F192">
            <v>0</v>
          </cell>
          <cell r="G192">
            <v>0</v>
          </cell>
          <cell r="H192" t="str">
            <v xml:space="preserve"> </v>
          </cell>
          <cell r="I192">
            <v>0</v>
          </cell>
          <cell r="J192">
            <v>0</v>
          </cell>
          <cell r="K192" t="str">
            <v xml:space="preserve"> </v>
          </cell>
          <cell r="L192">
            <v>0</v>
          </cell>
          <cell r="M192">
            <v>0</v>
          </cell>
          <cell r="N192">
            <v>0</v>
          </cell>
          <cell r="O192">
            <v>0</v>
          </cell>
          <cell r="P192">
            <v>0</v>
          </cell>
          <cell r="Q192" t="str">
            <v xml:space="preserve"> </v>
          </cell>
          <cell r="R192">
            <v>0</v>
          </cell>
          <cell r="S192">
            <v>0</v>
          </cell>
          <cell r="T192" t="str">
            <v xml:space="preserve"> </v>
          </cell>
          <cell r="W192">
            <v>0</v>
          </cell>
          <cell r="Y192">
            <v>0</v>
          </cell>
          <cell r="Z192" t="str">
            <v xml:space="preserve"> </v>
          </cell>
          <cell r="AB192">
            <v>0</v>
          </cell>
          <cell r="AC192" t="str">
            <v xml:space="preserve"> </v>
          </cell>
          <cell r="AT192">
            <v>0</v>
          </cell>
          <cell r="AV192">
            <v>0</v>
          </cell>
          <cell r="AW192" t="str">
            <v xml:space="preserve"> </v>
          </cell>
          <cell r="AY192">
            <v>-16.899999999999999</v>
          </cell>
          <cell r="AZ192" t="str">
            <v xml:space="preserve"> </v>
          </cell>
        </row>
        <row r="193">
          <cell r="C193">
            <v>5375.3</v>
          </cell>
          <cell r="D193">
            <v>98.80000000000004</v>
          </cell>
          <cell r="E193">
            <v>-353.99999999999994</v>
          </cell>
          <cell r="F193">
            <v>452.79999999999995</v>
          </cell>
          <cell r="G193">
            <v>-5276.5</v>
          </cell>
          <cell r="H193">
            <v>1.8380369467750644</v>
          </cell>
          <cell r="I193">
            <v>0</v>
          </cell>
          <cell r="J193">
            <v>98.80000000000004</v>
          </cell>
          <cell r="K193" t="str">
            <v xml:space="preserve"> </v>
          </cell>
          <cell r="L193">
            <v>5328</v>
          </cell>
          <cell r="M193">
            <v>115.70000000000005</v>
          </cell>
          <cell r="N193">
            <v>-330.69999999999993</v>
          </cell>
          <cell r="O193">
            <v>446.4</v>
          </cell>
          <cell r="P193">
            <v>-5212.3</v>
          </cell>
          <cell r="Q193">
            <v>2.1715465465465473</v>
          </cell>
          <cell r="R193">
            <v>0</v>
          </cell>
          <cell r="S193">
            <v>115.70000000000005</v>
          </cell>
          <cell r="T193" t="str">
            <v xml:space="preserve"> </v>
          </cell>
          <cell r="U193">
            <v>5328</v>
          </cell>
          <cell r="V193">
            <v>115.70000000000005</v>
          </cell>
          <cell r="W193">
            <v>-330.69999999999993</v>
          </cell>
          <cell r="X193">
            <v>446.4</v>
          </cell>
          <cell r="Y193">
            <v>-5212.3</v>
          </cell>
          <cell r="Z193">
            <v>2.1715465465465473</v>
          </cell>
          <cell r="AB193">
            <v>115.70000000000005</v>
          </cell>
          <cell r="AC193" t="str">
            <v xml:space="preserve"> </v>
          </cell>
          <cell r="AR193">
            <v>47.3</v>
          </cell>
          <cell r="AS193">
            <v>-16.899999999999999</v>
          </cell>
          <cell r="AT193">
            <v>-23.299999999999997</v>
          </cell>
          <cell r="AU193">
            <v>6.4</v>
          </cell>
          <cell r="AV193">
            <v>-64.199999999999989</v>
          </cell>
          <cell r="AW193" t="str">
            <v>&lt;0</v>
          </cell>
          <cell r="AY193">
            <v>-23.3</v>
          </cell>
          <cell r="AZ193" t="str">
            <v xml:space="preserve"> </v>
          </cell>
        </row>
        <row r="194">
          <cell r="C194">
            <v>6671.7000000000007</v>
          </cell>
          <cell r="D194">
            <v>706.4</v>
          </cell>
          <cell r="E194">
            <v>253.60000000000002</v>
          </cell>
          <cell r="F194">
            <v>452.79999999999995</v>
          </cell>
          <cell r="G194">
            <v>-5965.3000000000011</v>
          </cell>
          <cell r="H194">
            <v>10.588006055428151</v>
          </cell>
          <cell r="L194">
            <v>6538.6</v>
          </cell>
          <cell r="M194">
            <v>700</v>
          </cell>
          <cell r="N194">
            <v>253.60000000000002</v>
          </cell>
          <cell r="O194">
            <v>446.4</v>
          </cell>
          <cell r="P194">
            <v>-5838.6</v>
          </cell>
          <cell r="Q194">
            <v>10.705655644939283</v>
          </cell>
          <cell r="U194">
            <v>6538.6</v>
          </cell>
          <cell r="V194">
            <v>700</v>
          </cell>
          <cell r="W194">
            <v>253.60000000000002</v>
          </cell>
          <cell r="X194">
            <v>446.4</v>
          </cell>
          <cell r="AR194">
            <v>133.1</v>
          </cell>
          <cell r="AS194">
            <v>6.4</v>
          </cell>
          <cell r="AT194">
            <v>0</v>
          </cell>
          <cell r="AU194">
            <v>6.4</v>
          </cell>
          <cell r="AV194">
            <v>-126.69999999999999</v>
          </cell>
          <cell r="AW194">
            <v>4.8084147257700982</v>
          </cell>
        </row>
        <row r="195">
          <cell r="C195">
            <v>-1296.3999999999999</v>
          </cell>
          <cell r="D195">
            <v>-607.59999999999991</v>
          </cell>
          <cell r="E195">
            <v>-607.59999999999991</v>
          </cell>
          <cell r="F195">
            <v>0</v>
          </cell>
          <cell r="G195">
            <v>688.8</v>
          </cell>
          <cell r="H195">
            <v>46.868250539956804</v>
          </cell>
          <cell r="I195">
            <v>0</v>
          </cell>
          <cell r="J195">
            <v>-607.59999999999991</v>
          </cell>
          <cell r="K195" t="str">
            <v xml:space="preserve"> </v>
          </cell>
          <cell r="L195">
            <v>-1210.5999999999999</v>
          </cell>
          <cell r="M195">
            <v>-584.29999999999995</v>
          </cell>
          <cell r="N195">
            <v>-584.29999999999995</v>
          </cell>
          <cell r="O195">
            <v>0</v>
          </cell>
          <cell r="P195">
            <v>626.29999999999995</v>
          </cell>
          <cell r="Q195">
            <v>48.265322980340322</v>
          </cell>
          <cell r="R195">
            <v>0</v>
          </cell>
          <cell r="S195">
            <v>-584.29999999999995</v>
          </cell>
          <cell r="T195" t="str">
            <v xml:space="preserve"> </v>
          </cell>
          <cell r="U195">
            <v>-1210.5999999999999</v>
          </cell>
          <cell r="V195">
            <v>-584.29999999999995</v>
          </cell>
          <cell r="W195">
            <v>-584.29999999999995</v>
          </cell>
          <cell r="Y195">
            <v>626.29999999999995</v>
          </cell>
          <cell r="Z195">
            <v>48.265322980340322</v>
          </cell>
          <cell r="AR195">
            <v>-85.8</v>
          </cell>
          <cell r="AS195">
            <v>-23.3</v>
          </cell>
          <cell r="AT195">
            <v>-23.3</v>
          </cell>
          <cell r="AV195">
            <v>62.5</v>
          </cell>
          <cell r="AW195">
            <v>27.156177156177158</v>
          </cell>
          <cell r="AY195" t="e">
            <v>#REF!</v>
          </cell>
          <cell r="AZ195" t="str">
            <v xml:space="preserve"> </v>
          </cell>
        </row>
        <row r="196">
          <cell r="C196">
            <v>-463.79999999998688</v>
          </cell>
          <cell r="D196">
            <v>-468.60000000000048</v>
          </cell>
          <cell r="E196">
            <v>-483.8000000000003</v>
          </cell>
          <cell r="F196">
            <v>15.200000000000044</v>
          </cell>
          <cell r="G196">
            <v>-4.8000000000135969</v>
          </cell>
          <cell r="H196">
            <v>101.03492884864463</v>
          </cell>
          <cell r="I196">
            <v>0</v>
          </cell>
          <cell r="J196">
            <v>-468.60000000000048</v>
          </cell>
          <cell r="K196" t="str">
            <v xml:space="preserve"> </v>
          </cell>
          <cell r="L196">
            <v>-805.49999999998727</v>
          </cell>
          <cell r="M196">
            <v>-99.899999999999181</v>
          </cell>
          <cell r="N196">
            <v>-103.599999999999</v>
          </cell>
          <cell r="O196">
            <v>3.7000000000000455</v>
          </cell>
          <cell r="P196">
            <v>705.59999999998809</v>
          </cell>
          <cell r="Q196">
            <v>12.402234636871603</v>
          </cell>
          <cell r="R196">
            <v>0</v>
          </cell>
          <cell r="S196">
            <v>-99.899999999999181</v>
          </cell>
          <cell r="T196" t="str">
            <v xml:space="preserve"> </v>
          </cell>
          <cell r="U196">
            <v>-835.8999999999869</v>
          </cell>
          <cell r="V196">
            <v>263.29999999999927</v>
          </cell>
          <cell r="W196">
            <v>259.59999999999945</v>
          </cell>
          <cell r="X196">
            <v>3.7000000000000455</v>
          </cell>
          <cell r="Y196">
            <v>1099.1999999999862</v>
          </cell>
          <cell r="Z196" t="str">
            <v>&lt;0</v>
          </cell>
          <cell r="AB196">
            <v>263.29999999999927</v>
          </cell>
          <cell r="AC196" t="str">
            <v xml:space="preserve"> </v>
          </cell>
          <cell r="AD196">
            <v>30.399999999999636</v>
          </cell>
          <cell r="AE196">
            <v>-207.19999999999891</v>
          </cell>
          <cell r="AF196">
            <v>-237.59999999999854</v>
          </cell>
          <cell r="AG196" t="str">
            <v>&lt;0</v>
          </cell>
          <cell r="AI196">
            <v>-207.19999999999891</v>
          </cell>
          <cell r="AJ196" t="str">
            <v xml:space="preserve"> </v>
          </cell>
          <cell r="AK196">
            <v>0</v>
          </cell>
          <cell r="AL196">
            <v>-155.99999999999955</v>
          </cell>
          <cell r="AM196">
            <v>-155.99999999999955</v>
          </cell>
          <cell r="AN196" t="str">
            <v xml:space="preserve"> </v>
          </cell>
          <cell r="AP196">
            <v>-155.99999999999955</v>
          </cell>
          <cell r="AQ196" t="str">
            <v xml:space="preserve"> </v>
          </cell>
          <cell r="AR196">
            <v>341.70000000000039</v>
          </cell>
          <cell r="AS196">
            <v>-368.7000000000013</v>
          </cell>
          <cell r="AT196">
            <v>-380.2000000000013</v>
          </cell>
          <cell r="AU196">
            <v>11.499999999999998</v>
          </cell>
          <cell r="AV196">
            <v>-710.40000000000168</v>
          </cell>
          <cell r="AW196" t="str">
            <v>&lt;0</v>
          </cell>
          <cell r="AY196">
            <v>-368.7000000000013</v>
          </cell>
          <cell r="AZ196" t="str">
            <v xml:space="preserve"> </v>
          </cell>
        </row>
        <row r="197">
          <cell r="C197">
            <v>3080.3999999999996</v>
          </cell>
          <cell r="D197">
            <v>3182.4</v>
          </cell>
          <cell r="E197">
            <v>1996.3</v>
          </cell>
          <cell r="F197">
            <v>1186.1000000000001</v>
          </cell>
          <cell r="G197">
            <v>102.00000000000045</v>
          </cell>
          <cell r="H197">
            <v>103.31125827814571</v>
          </cell>
          <cell r="I197">
            <v>0</v>
          </cell>
          <cell r="J197">
            <v>3182.4</v>
          </cell>
          <cell r="K197" t="str">
            <v xml:space="preserve"> </v>
          </cell>
          <cell r="L197">
            <v>2488.7999999999997</v>
          </cell>
          <cell r="M197">
            <v>2489.9</v>
          </cell>
          <cell r="N197">
            <v>1403</v>
          </cell>
          <cell r="O197">
            <v>1086.9000000000001</v>
          </cell>
          <cell r="P197">
            <v>1.1000000000003638</v>
          </cell>
          <cell r="Q197">
            <v>100.0441980070717</v>
          </cell>
          <cell r="R197">
            <v>0</v>
          </cell>
          <cell r="S197">
            <v>2489.9</v>
          </cell>
          <cell r="T197" t="str">
            <v xml:space="preserve"> </v>
          </cell>
          <cell r="U197">
            <v>2302.1999999999998</v>
          </cell>
          <cell r="V197">
            <v>2306.4</v>
          </cell>
          <cell r="W197">
            <v>1219.5</v>
          </cell>
          <cell r="X197">
            <v>1086.9000000000001</v>
          </cell>
          <cell r="Y197">
            <v>4.2000000000002728</v>
          </cell>
          <cell r="Z197">
            <v>100.18243419338026</v>
          </cell>
          <cell r="AB197">
            <v>2306.4</v>
          </cell>
          <cell r="AC197" t="str">
            <v xml:space="preserve"> </v>
          </cell>
          <cell r="AD197">
            <v>33.5</v>
          </cell>
          <cell r="AE197">
            <v>30.4</v>
          </cell>
          <cell r="AF197">
            <v>-3.1000000000000014</v>
          </cell>
          <cell r="AG197">
            <v>90.74626865671641</v>
          </cell>
          <cell r="AI197">
            <v>30.4</v>
          </cell>
          <cell r="AJ197" t="str">
            <v xml:space="preserve"> </v>
          </cell>
          <cell r="AK197">
            <v>153.1</v>
          </cell>
          <cell r="AL197">
            <v>153.1</v>
          </cell>
          <cell r="AM197">
            <v>0</v>
          </cell>
          <cell r="AN197">
            <v>100</v>
          </cell>
          <cell r="AP197">
            <v>153.1</v>
          </cell>
          <cell r="AQ197" t="str">
            <v xml:space="preserve"> </v>
          </cell>
          <cell r="AR197">
            <v>591.6</v>
          </cell>
          <cell r="AS197">
            <v>692.5</v>
          </cell>
          <cell r="AT197">
            <v>593.29999999999995</v>
          </cell>
          <cell r="AU197">
            <v>99.2</v>
          </cell>
          <cell r="AV197">
            <v>100.89999999999998</v>
          </cell>
          <cell r="AW197">
            <v>117.0554428668019</v>
          </cell>
          <cell r="AY197">
            <v>692.5</v>
          </cell>
          <cell r="AZ197" t="str">
            <v xml:space="preserve"> </v>
          </cell>
        </row>
        <row r="198">
          <cell r="C198">
            <v>-3544.1999999999866</v>
          </cell>
          <cell r="D198">
            <v>-3651.0000000000005</v>
          </cell>
          <cell r="E198">
            <v>-2480.1000000000004</v>
          </cell>
          <cell r="G198">
            <v>-106.80000000001382</v>
          </cell>
          <cell r="H198">
            <v>103.01337396309505</v>
          </cell>
          <cell r="I198">
            <v>0</v>
          </cell>
          <cell r="J198">
            <v>-3651.0000000000005</v>
          </cell>
          <cell r="K198" t="str">
            <v xml:space="preserve"> </v>
          </cell>
          <cell r="L198">
            <v>-3294.299999999987</v>
          </cell>
          <cell r="M198">
            <v>-2589.7999999999993</v>
          </cell>
          <cell r="N198">
            <v>-1506.599999999999</v>
          </cell>
          <cell r="O198">
            <v>-1083.2</v>
          </cell>
          <cell r="P198">
            <v>704.49999999998772</v>
          </cell>
          <cell r="Q198">
            <v>78.614576693076216</v>
          </cell>
          <cell r="R198">
            <v>0</v>
          </cell>
          <cell r="S198">
            <v>-2589.7999999999993</v>
          </cell>
          <cell r="T198" t="str">
            <v xml:space="preserve"> </v>
          </cell>
          <cell r="U198">
            <v>-3138.0999999999867</v>
          </cell>
          <cell r="V198">
            <v>-2043.1000000000008</v>
          </cell>
          <cell r="W198">
            <v>-959.90000000000055</v>
          </cell>
          <cell r="X198">
            <v>-1083.2</v>
          </cell>
          <cell r="Y198">
            <v>1094.9999999999859</v>
          </cell>
          <cell r="Z198">
            <v>65.106274497307595</v>
          </cell>
          <cell r="AA198">
            <v>0</v>
          </cell>
          <cell r="AB198">
            <v>-2043.1000000000008</v>
          </cell>
          <cell r="AC198" t="str">
            <v xml:space="preserve"> </v>
          </cell>
          <cell r="AD198">
            <v>-3.1000000000003638</v>
          </cell>
          <cell r="AE198">
            <v>-237.59999999999891</v>
          </cell>
          <cell r="AF198">
            <v>-234.49999999999855</v>
          </cell>
          <cell r="AG198" t="str">
            <v>&gt;200</v>
          </cell>
          <cell r="AH198">
            <v>0</v>
          </cell>
          <cell r="AI198">
            <v>-237.59999999999891</v>
          </cell>
          <cell r="AJ198" t="str">
            <v xml:space="preserve"> </v>
          </cell>
          <cell r="AK198">
            <v>-153.1</v>
          </cell>
          <cell r="AL198">
            <v>-309.09999999999957</v>
          </cell>
          <cell r="AM198">
            <v>-155.99999999999957</v>
          </cell>
          <cell r="AN198" t="str">
            <v>&gt;200</v>
          </cell>
          <cell r="AO198">
            <v>0</v>
          </cell>
          <cell r="AP198">
            <v>-309.09999999999957</v>
          </cell>
          <cell r="AQ198" t="str">
            <v xml:space="preserve"> </v>
          </cell>
          <cell r="AR198">
            <v>-249.89999999999964</v>
          </cell>
          <cell r="AS198">
            <v>-1061.2000000000012</v>
          </cell>
          <cell r="AT198">
            <v>-973.50000000000114</v>
          </cell>
          <cell r="AU198">
            <v>-87.7</v>
          </cell>
          <cell r="AV198">
            <v>-811.30000000000155</v>
          </cell>
          <cell r="AW198" t="str">
            <v>&gt;200</v>
          </cell>
          <cell r="AX198">
            <v>0</v>
          </cell>
          <cell r="AY198">
            <v>-1061.2000000000012</v>
          </cell>
          <cell r="AZ198" t="str">
            <v xml:space="preserve">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CC"/>
    </sheetNames>
    <sheetDataSet>
      <sheetData sheetId="0">
        <row r="65">
          <cell r="C65">
            <v>0</v>
          </cell>
          <cell r="D65">
            <v>6.2</v>
          </cell>
          <cell r="E65">
            <v>6.2</v>
          </cell>
          <cell r="F65">
            <v>0</v>
          </cell>
          <cell r="G65">
            <v>6.2</v>
          </cell>
          <cell r="H65" t="str">
            <v xml:space="preserve">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indexed="17"/>
  </sheetPr>
  <dimension ref="A1:BB198"/>
  <sheetViews>
    <sheetView showZeros="0" view="pageBreakPreview" topLeftCell="A4" zoomScaleSheetLayoutView="100" workbookViewId="0">
      <pane xSplit="2" topLeftCell="AD1" activePane="topRight" state="frozen"/>
      <selection activeCell="A4" sqref="A4"/>
      <selection pane="topRight" activeCell="AG17" sqref="AG17"/>
    </sheetView>
  </sheetViews>
  <sheetFormatPr defaultColWidth="12.7109375" defaultRowHeight="15" outlineLevelRow="1" outlineLevelCol="2"/>
  <cols>
    <col min="1" max="1" width="44.42578125" style="3" customWidth="1"/>
    <col min="2" max="2" width="11" style="3" customWidth="1"/>
    <col min="3" max="3" width="12.42578125" style="3" customWidth="1" outlineLevel="1"/>
    <col min="4" max="6" width="12.140625" style="3" customWidth="1" outlineLevel="1"/>
    <col min="7" max="7" width="12.28515625" style="3" customWidth="1" outlineLevel="2"/>
    <col min="8" max="8" width="9.140625" style="3" customWidth="1" outlineLevel="2"/>
    <col min="9" max="9" width="13.85546875" style="4" hidden="1" customWidth="1"/>
    <col min="10" max="10" width="12.42578125" style="3" hidden="1" customWidth="1"/>
    <col min="11" max="11" width="12.28515625" style="3" hidden="1" customWidth="1"/>
    <col min="12" max="12" width="12.28515625" style="3" customWidth="1"/>
    <col min="13" max="15" width="12" style="3" customWidth="1"/>
    <col min="16" max="16" width="11.85546875" style="3" customWidth="1"/>
    <col min="17" max="17" width="8.5703125" style="3" customWidth="1"/>
    <col min="18" max="18" width="13.42578125" style="3" hidden="1" customWidth="1"/>
    <col min="19" max="19" width="11.7109375" style="3" hidden="1" customWidth="1"/>
    <col min="20" max="20" width="1.42578125" style="3" hidden="1" customWidth="1"/>
    <col min="21" max="21" width="12.7109375" style="3" customWidth="1"/>
    <col min="22" max="22" width="12" style="3" customWidth="1"/>
    <col min="23" max="24" width="12" style="665" customWidth="1"/>
    <col min="25" max="25" width="12.7109375" style="3" customWidth="1"/>
    <col min="26" max="26" width="10.28515625" style="254" customWidth="1"/>
    <col min="27" max="27" width="15" style="3" hidden="1" customWidth="1"/>
    <col min="28" max="28" width="11.7109375" style="3" hidden="1" customWidth="1"/>
    <col min="29" max="29" width="11" style="3" hidden="1" customWidth="1"/>
    <col min="30" max="30" width="11.7109375" style="3" customWidth="1"/>
    <col min="31" max="31" width="11.42578125" style="3" customWidth="1"/>
    <col min="32" max="32" width="11.7109375" style="3" customWidth="1"/>
    <col min="33" max="33" width="9.85546875" style="3" customWidth="1"/>
    <col min="34" max="34" width="13.5703125" style="3" hidden="1" customWidth="1"/>
    <col min="35" max="35" width="15.42578125" style="3" hidden="1" customWidth="1"/>
    <col min="36" max="36" width="9.140625" style="3" hidden="1" customWidth="1"/>
    <col min="37" max="37" width="11.85546875" style="3" customWidth="1"/>
    <col min="38" max="38" width="11.42578125" style="3" customWidth="1"/>
    <col min="39" max="39" width="11.5703125" style="3" customWidth="1"/>
    <col min="40" max="40" width="9.28515625" style="254" customWidth="1"/>
    <col min="41" max="41" width="12.7109375" style="3" hidden="1" customWidth="1"/>
    <col min="42" max="42" width="10.85546875" style="3" hidden="1" customWidth="1"/>
    <col min="43" max="43" width="12.28515625" style="3" hidden="1" customWidth="1"/>
    <col min="44" max="44" width="11.85546875" style="3" customWidth="1"/>
    <col min="45" max="47" width="11.28515625" style="3" customWidth="1"/>
    <col min="48" max="48" width="10.7109375" style="3" customWidth="1"/>
    <col min="49" max="49" width="10.28515625" style="3" customWidth="1"/>
    <col min="50" max="50" width="14.140625" style="3" hidden="1" customWidth="1"/>
    <col min="51" max="51" width="12" style="3" hidden="1" customWidth="1"/>
    <col min="52" max="52" width="10.42578125" style="3" hidden="1" customWidth="1"/>
    <col min="53" max="153" width="9.140625" style="3" customWidth="1"/>
    <col min="154" max="157" width="0" style="3" hidden="1" customWidth="1"/>
    <col min="158" max="158" width="62.42578125" style="3" customWidth="1"/>
    <col min="159" max="168" width="0" style="3" hidden="1" customWidth="1"/>
    <col min="169" max="169" width="12.5703125" style="3" customWidth="1"/>
    <col min="170" max="170" width="15.42578125" style="3" customWidth="1"/>
    <col min="171" max="171" width="14.28515625" style="3" customWidth="1"/>
    <col min="172" max="172" width="14.7109375" style="3" customWidth="1"/>
    <col min="173" max="173" width="12.7109375" style="3" customWidth="1"/>
    <col min="174" max="174" width="13.42578125" style="3" customWidth="1"/>
    <col min="175" max="175" width="14.140625" style="3" customWidth="1"/>
    <col min="176" max="176" width="17" style="3" customWidth="1"/>
    <col min="177" max="177" width="18.28515625" style="3" customWidth="1"/>
    <col min="178" max="178" width="16.140625" style="3" customWidth="1"/>
    <col min="179" max="180" width="14" style="3" customWidth="1"/>
    <col min="181" max="181" width="13.42578125" style="3" customWidth="1"/>
    <col min="182" max="182" width="11.85546875" style="3" customWidth="1"/>
    <col min="183" max="183" width="10.5703125" style="3" bestFit="1" customWidth="1"/>
    <col min="184" max="184" width="11" style="3" customWidth="1"/>
    <col min="185" max="185" width="10.42578125" style="3" customWidth="1"/>
    <col min="186" max="186" width="13.42578125" style="3" customWidth="1"/>
    <col min="187" max="187" width="11.7109375" style="3" customWidth="1"/>
    <col min="188" max="188" width="10.42578125" style="3" customWidth="1"/>
    <col min="189" max="189" width="11.7109375" style="3" customWidth="1"/>
    <col min="190" max="190" width="13" style="3" customWidth="1"/>
    <col min="191" max="191" width="13.28515625" style="3" customWidth="1"/>
    <col min="192" max="192" width="11.85546875" style="3" customWidth="1"/>
    <col min="193" max="193" width="10.28515625" style="3" bestFit="1" customWidth="1"/>
    <col min="194" max="194" width="11" style="3" customWidth="1"/>
    <col min="195" max="195" width="10.42578125" style="3" customWidth="1"/>
    <col min="196" max="196" width="15" style="3" customWidth="1"/>
    <col min="197" max="197" width="11.7109375" style="3" customWidth="1"/>
    <col min="198" max="198" width="11" style="3" customWidth="1"/>
    <col min="199" max="201" width="13.5703125" style="3" customWidth="1"/>
    <col min="202" max="202" width="12.42578125" style="3" customWidth="1"/>
    <col min="203" max="203" width="12" style="3" customWidth="1"/>
    <col min="204" max="204" width="10.140625" style="3" customWidth="1"/>
    <col min="205" max="205" width="10.85546875" style="3" customWidth="1"/>
    <col min="206" max="206" width="13.7109375" style="3" customWidth="1"/>
    <col min="207" max="207" width="12" style="3" customWidth="1"/>
    <col min="208" max="208" width="12.7109375" style="3" customWidth="1"/>
    <col min="209" max="209" width="13" style="3" customWidth="1"/>
    <col min="210" max="211" width="12.5703125" style="3" customWidth="1"/>
    <col min="212" max="212" width="11.28515625" style="3" customWidth="1"/>
    <col min="213" max="213" width="9.140625" style="3" customWidth="1"/>
    <col min="214" max="214" width="11" style="3" customWidth="1"/>
    <col min="215" max="215" width="11.140625" style="3" customWidth="1"/>
    <col min="216" max="216" width="13.140625" style="3" customWidth="1"/>
    <col min="217" max="217" width="12.7109375" style="3" customWidth="1"/>
    <col min="218" max="218" width="10.28515625" style="3" customWidth="1"/>
    <col min="219" max="219" width="12.85546875" style="3" customWidth="1"/>
    <col min="220" max="220" width="12.7109375" style="3" customWidth="1"/>
    <col min="221" max="221" width="12.140625" style="3" customWidth="1"/>
    <col min="222" max="222" width="11" style="3" customWidth="1"/>
    <col min="223" max="223" width="10.28515625" style="3" customWidth="1"/>
    <col min="224" max="224" width="11.28515625" style="3" customWidth="1"/>
    <col min="225" max="225" width="11" style="3" customWidth="1"/>
    <col min="226" max="226" width="14.85546875" style="3" customWidth="1"/>
    <col min="227" max="227" width="10.42578125" style="3" customWidth="1"/>
    <col min="228" max="228" width="9.140625" style="3" customWidth="1"/>
    <col min="229" max="229" width="13.140625" style="3" customWidth="1"/>
    <col min="230" max="231" width="12.42578125" style="3" customWidth="1"/>
    <col min="232" max="232" width="10.85546875" style="3" customWidth="1"/>
    <col min="233" max="233" width="10.28515625" style="3" customWidth="1"/>
    <col min="234" max="234" width="10" style="3" customWidth="1"/>
    <col min="235" max="236" width="13.5703125" style="3" customWidth="1"/>
    <col min="237" max="237" width="15.42578125" style="3" customWidth="1"/>
    <col min="238" max="238" width="12" style="3" customWidth="1"/>
    <col min="239" max="239" width="13.28515625" style="3" customWidth="1"/>
    <col min="240" max="240" width="13.140625" style="3" customWidth="1"/>
    <col min="241" max="241" width="13.28515625" style="3" customWidth="1"/>
    <col min="242" max="242" width="11.28515625" style="3" customWidth="1"/>
    <col min="243" max="243" width="10.7109375" style="3" customWidth="1"/>
    <col min="244" max="244" width="11.85546875" style="3" customWidth="1"/>
    <col min="245" max="245" width="12.28515625" style="3" customWidth="1"/>
    <col min="246" max="246" width="13.5703125" style="3" customWidth="1"/>
    <col min="247" max="247" width="15.42578125" style="3" customWidth="1"/>
    <col min="248" max="248" width="9.140625" style="3" customWidth="1"/>
    <col min="249" max="249" width="13.140625" style="3" customWidth="1"/>
    <col min="250" max="250" width="12.85546875" style="3" customWidth="1"/>
    <col min="251" max="251" width="13.28515625" style="3" customWidth="1"/>
    <col min="252" max="252" width="11.140625" style="3" customWidth="1"/>
    <col min="253" max="253" width="10.5703125" style="3" customWidth="1"/>
    <col min="254" max="254" width="11.140625" style="3" customWidth="1"/>
    <col min="255" max="255" width="13.28515625" style="3" customWidth="1"/>
    <col min="256" max="16384" width="12.7109375" style="3"/>
  </cols>
  <sheetData>
    <row r="1" spans="1:52" s="1" customFormat="1" ht="12.75" hidden="1">
      <c r="I1" s="2"/>
      <c r="W1" s="664"/>
      <c r="X1" s="664"/>
      <c r="Z1" s="253"/>
      <c r="AN1" s="253"/>
    </row>
    <row r="2" spans="1:52" ht="7.5" hidden="1" customHeight="1">
      <c r="A2" s="750"/>
      <c r="B2" s="750"/>
      <c r="C2" s="750"/>
      <c r="D2" s="750"/>
      <c r="E2" s="750"/>
      <c r="F2" s="750"/>
      <c r="G2" s="750"/>
      <c r="H2" s="750"/>
      <c r="I2" s="750"/>
      <c r="J2" s="750"/>
      <c r="K2" s="750"/>
    </row>
    <row r="3" spans="1:52" ht="9.75" hidden="1" customHeight="1">
      <c r="A3" s="750" t="s">
        <v>1</v>
      </c>
      <c r="B3" s="750"/>
      <c r="C3" s="750"/>
      <c r="D3" s="750"/>
      <c r="E3" s="750"/>
      <c r="F3" s="750"/>
      <c r="G3" s="750"/>
      <c r="H3" s="750"/>
      <c r="I3" s="750"/>
      <c r="J3" s="750"/>
      <c r="K3" s="750"/>
      <c r="AR3" s="5"/>
      <c r="AS3" s="5"/>
      <c r="AT3" s="5"/>
      <c r="AU3" s="5"/>
    </row>
    <row r="4" spans="1:52" ht="15.75">
      <c r="A4" s="156" t="s">
        <v>350</v>
      </c>
      <c r="B4" s="189"/>
      <c r="C4" s="189"/>
      <c r="D4" s="189"/>
      <c r="E4" s="189"/>
      <c r="F4" s="189"/>
      <c r="G4" s="189"/>
      <c r="H4" s="189"/>
      <c r="I4" s="189"/>
      <c r="J4" s="6"/>
      <c r="K4" s="6"/>
      <c r="AR4" s="5"/>
      <c r="AS4" s="5"/>
      <c r="AT4" s="5"/>
      <c r="AU4" s="5"/>
    </row>
    <row r="5" spans="1:52" ht="15.75" thickBot="1">
      <c r="A5" s="751" t="s">
        <v>0</v>
      </c>
      <c r="B5" s="751"/>
      <c r="C5" s="751"/>
      <c r="D5" s="751"/>
      <c r="E5" s="751"/>
      <c r="F5" s="751"/>
      <c r="G5" s="751"/>
      <c r="H5" s="751"/>
      <c r="I5" s="751"/>
      <c r="J5" s="751"/>
      <c r="K5" s="751"/>
    </row>
    <row r="6" spans="1:52" s="1" customFormat="1" ht="12.75" customHeight="1" thickTop="1" thickBot="1">
      <c r="A6" s="752" t="s">
        <v>2</v>
      </c>
      <c r="B6" s="759" t="s">
        <v>42</v>
      </c>
      <c r="C6" s="753" t="s">
        <v>3</v>
      </c>
      <c r="D6" s="754"/>
      <c r="E6" s="754"/>
      <c r="F6" s="754"/>
      <c r="G6" s="754"/>
      <c r="H6" s="754"/>
      <c r="I6" s="754"/>
      <c r="J6" s="754"/>
      <c r="K6" s="755"/>
      <c r="L6" s="793" t="s">
        <v>47</v>
      </c>
      <c r="M6" s="794"/>
      <c r="N6" s="794"/>
      <c r="O6" s="794"/>
      <c r="P6" s="794"/>
      <c r="Q6" s="794"/>
      <c r="R6" s="794"/>
      <c r="S6" s="794"/>
      <c r="T6" s="795"/>
      <c r="U6" s="361" t="s">
        <v>4</v>
      </c>
      <c r="V6" s="360"/>
      <c r="W6" s="666"/>
      <c r="X6" s="666"/>
      <c r="Y6" s="360"/>
      <c r="Z6" s="362"/>
      <c r="AA6" s="360"/>
      <c r="AB6" s="360"/>
      <c r="AC6" s="363"/>
      <c r="AD6" s="360"/>
      <c r="AE6" s="360"/>
      <c r="AF6" s="360"/>
      <c r="AG6" s="360"/>
      <c r="AH6" s="360"/>
      <c r="AI6" s="360"/>
      <c r="AJ6" s="360"/>
      <c r="AK6" s="360"/>
      <c r="AL6" s="360"/>
      <c r="AM6" s="360"/>
      <c r="AN6" s="362"/>
      <c r="AO6" s="360"/>
      <c r="AP6" s="360"/>
      <c r="AQ6" s="360"/>
      <c r="AR6" s="360"/>
      <c r="AS6" s="360"/>
      <c r="AT6" s="360"/>
      <c r="AU6" s="360"/>
      <c r="AV6" s="360"/>
      <c r="AW6" s="363"/>
      <c r="AX6" s="364"/>
      <c r="AY6" s="365"/>
      <c r="AZ6" s="366"/>
    </row>
    <row r="7" spans="1:52" s="1" customFormat="1" ht="25.5" customHeight="1" thickTop="1">
      <c r="A7" s="752"/>
      <c r="B7" s="759"/>
      <c r="C7" s="756"/>
      <c r="D7" s="757"/>
      <c r="E7" s="757"/>
      <c r="F7" s="757"/>
      <c r="G7" s="757"/>
      <c r="H7" s="757"/>
      <c r="I7" s="757"/>
      <c r="J7" s="757"/>
      <c r="K7" s="758"/>
      <c r="L7" s="796"/>
      <c r="M7" s="797"/>
      <c r="N7" s="797"/>
      <c r="O7" s="797"/>
      <c r="P7" s="797"/>
      <c r="Q7" s="797"/>
      <c r="R7" s="797"/>
      <c r="S7" s="797"/>
      <c r="T7" s="798"/>
      <c r="U7" s="762" t="s">
        <v>5</v>
      </c>
      <c r="V7" s="763"/>
      <c r="W7" s="763"/>
      <c r="X7" s="763"/>
      <c r="Y7" s="763"/>
      <c r="Z7" s="763"/>
      <c r="AA7" s="763"/>
      <c r="AB7" s="763"/>
      <c r="AC7" s="764"/>
      <c r="AD7" s="769" t="s">
        <v>6</v>
      </c>
      <c r="AE7" s="770"/>
      <c r="AF7" s="770"/>
      <c r="AG7" s="770"/>
      <c r="AH7" s="770"/>
      <c r="AI7" s="770"/>
      <c r="AJ7" s="771"/>
      <c r="AK7" s="775" t="s">
        <v>7</v>
      </c>
      <c r="AL7" s="776"/>
      <c r="AM7" s="776"/>
      <c r="AN7" s="776"/>
      <c r="AO7" s="776"/>
      <c r="AP7" s="776"/>
      <c r="AQ7" s="777"/>
      <c r="AR7" s="787" t="s">
        <v>48</v>
      </c>
      <c r="AS7" s="788"/>
      <c r="AT7" s="788"/>
      <c r="AU7" s="788"/>
      <c r="AV7" s="788"/>
      <c r="AW7" s="788"/>
      <c r="AX7" s="788"/>
      <c r="AY7" s="788"/>
      <c r="AZ7" s="789"/>
    </row>
    <row r="8" spans="1:52" s="1" customFormat="1" ht="15" customHeight="1" thickBot="1">
      <c r="A8" s="752"/>
      <c r="B8" s="759"/>
      <c r="C8" s="756"/>
      <c r="D8" s="757"/>
      <c r="E8" s="757"/>
      <c r="F8" s="757"/>
      <c r="G8" s="757"/>
      <c r="H8" s="757"/>
      <c r="I8" s="757"/>
      <c r="J8" s="757"/>
      <c r="K8" s="758"/>
      <c r="L8" s="796"/>
      <c r="M8" s="797"/>
      <c r="N8" s="797"/>
      <c r="O8" s="797"/>
      <c r="P8" s="797"/>
      <c r="Q8" s="797"/>
      <c r="R8" s="797"/>
      <c r="S8" s="797"/>
      <c r="T8" s="798"/>
      <c r="U8" s="765"/>
      <c r="V8" s="766"/>
      <c r="W8" s="767"/>
      <c r="X8" s="767"/>
      <c r="Y8" s="767"/>
      <c r="Z8" s="767"/>
      <c r="AA8" s="767"/>
      <c r="AB8" s="767"/>
      <c r="AC8" s="768"/>
      <c r="AD8" s="772"/>
      <c r="AE8" s="773"/>
      <c r="AF8" s="773"/>
      <c r="AG8" s="773"/>
      <c r="AH8" s="773"/>
      <c r="AI8" s="773"/>
      <c r="AJ8" s="774"/>
      <c r="AK8" s="778"/>
      <c r="AL8" s="779"/>
      <c r="AM8" s="779"/>
      <c r="AN8" s="779"/>
      <c r="AO8" s="779"/>
      <c r="AP8" s="779"/>
      <c r="AQ8" s="780"/>
      <c r="AR8" s="790"/>
      <c r="AS8" s="791"/>
      <c r="AT8" s="791"/>
      <c r="AU8" s="791"/>
      <c r="AV8" s="791"/>
      <c r="AW8" s="791"/>
      <c r="AX8" s="791"/>
      <c r="AY8" s="791"/>
      <c r="AZ8" s="792"/>
    </row>
    <row r="9" spans="1:52" s="1" customFormat="1" ht="27" customHeight="1" outlineLevel="1" thickTop="1">
      <c r="A9" s="752"/>
      <c r="B9" s="759"/>
      <c r="C9" s="760" t="s">
        <v>256</v>
      </c>
      <c r="D9" s="748" t="s">
        <v>8</v>
      </c>
      <c r="E9" s="748" t="s">
        <v>330</v>
      </c>
      <c r="F9" s="748"/>
      <c r="G9" s="752" t="s">
        <v>9</v>
      </c>
      <c r="H9" s="752"/>
      <c r="I9" s="806" t="s">
        <v>10</v>
      </c>
      <c r="J9" s="781" t="s">
        <v>11</v>
      </c>
      <c r="K9" s="782"/>
      <c r="L9" s="807" t="s">
        <v>256</v>
      </c>
      <c r="M9" s="749" t="s">
        <v>8</v>
      </c>
      <c r="N9" s="749" t="s">
        <v>330</v>
      </c>
      <c r="O9" s="749"/>
      <c r="P9" s="752" t="s">
        <v>12</v>
      </c>
      <c r="Q9" s="752"/>
      <c r="R9" s="799" t="s">
        <v>10</v>
      </c>
      <c r="S9" s="781" t="s">
        <v>11</v>
      </c>
      <c r="T9" s="782"/>
      <c r="U9" s="804" t="s">
        <v>256</v>
      </c>
      <c r="V9" s="800" t="s">
        <v>8</v>
      </c>
      <c r="W9" s="752" t="s">
        <v>330</v>
      </c>
      <c r="X9" s="752"/>
      <c r="Y9" s="752" t="s">
        <v>12</v>
      </c>
      <c r="Z9" s="752"/>
      <c r="AA9" s="799" t="s">
        <v>10</v>
      </c>
      <c r="AB9" s="781" t="s">
        <v>11</v>
      </c>
      <c r="AC9" s="782"/>
      <c r="AD9" s="802" t="s">
        <v>256</v>
      </c>
      <c r="AE9" s="784" t="s">
        <v>8</v>
      </c>
      <c r="AF9" s="752" t="s">
        <v>12</v>
      </c>
      <c r="AG9" s="752"/>
      <c r="AH9" s="799" t="s">
        <v>10</v>
      </c>
      <c r="AI9" s="781" t="s">
        <v>11</v>
      </c>
      <c r="AJ9" s="782"/>
      <c r="AK9" s="785" t="s">
        <v>256</v>
      </c>
      <c r="AL9" s="783" t="s">
        <v>8</v>
      </c>
      <c r="AM9" s="752" t="s">
        <v>12</v>
      </c>
      <c r="AN9" s="752"/>
      <c r="AO9" s="799" t="s">
        <v>10</v>
      </c>
      <c r="AP9" s="781" t="s">
        <v>11</v>
      </c>
      <c r="AQ9" s="782"/>
      <c r="AR9" s="810" t="s">
        <v>256</v>
      </c>
      <c r="AS9" s="809" t="s">
        <v>8</v>
      </c>
      <c r="AT9" s="809" t="s">
        <v>330</v>
      </c>
      <c r="AU9" s="809"/>
      <c r="AV9" s="752" t="s">
        <v>257</v>
      </c>
      <c r="AW9" s="752"/>
      <c r="AX9" s="799" t="s">
        <v>10</v>
      </c>
      <c r="AY9" s="781" t="s">
        <v>11</v>
      </c>
      <c r="AZ9" s="782"/>
    </row>
    <row r="10" spans="1:52" s="1" customFormat="1" ht="22.5" customHeight="1" outlineLevel="1">
      <c r="A10" s="752"/>
      <c r="B10" s="759"/>
      <c r="C10" s="761"/>
      <c r="D10" s="748"/>
      <c r="E10" s="616" t="s">
        <v>332</v>
      </c>
      <c r="F10" s="616" t="s">
        <v>331</v>
      </c>
      <c r="G10" s="157" t="s">
        <v>13</v>
      </c>
      <c r="H10" s="157" t="s">
        <v>14</v>
      </c>
      <c r="I10" s="806"/>
      <c r="J10" s="157" t="s">
        <v>13</v>
      </c>
      <c r="K10" s="190" t="s">
        <v>14</v>
      </c>
      <c r="L10" s="808"/>
      <c r="M10" s="749"/>
      <c r="N10" s="617" t="s">
        <v>332</v>
      </c>
      <c r="O10" s="617" t="s">
        <v>331</v>
      </c>
      <c r="P10" s="157" t="s">
        <v>13</v>
      </c>
      <c r="Q10" s="157" t="s">
        <v>14</v>
      </c>
      <c r="R10" s="799"/>
      <c r="S10" s="157" t="s">
        <v>13</v>
      </c>
      <c r="T10" s="190" t="s">
        <v>14</v>
      </c>
      <c r="U10" s="805"/>
      <c r="V10" s="801"/>
      <c r="W10" s="719" t="s">
        <v>332</v>
      </c>
      <c r="X10" s="157" t="s">
        <v>331</v>
      </c>
      <c r="Y10" s="157" t="s">
        <v>13</v>
      </c>
      <c r="Z10" s="157" t="s">
        <v>14</v>
      </c>
      <c r="AA10" s="799"/>
      <c r="AB10" s="157" t="s">
        <v>13</v>
      </c>
      <c r="AC10" s="190" t="s">
        <v>14</v>
      </c>
      <c r="AD10" s="803"/>
      <c r="AE10" s="784"/>
      <c r="AF10" s="157" t="s">
        <v>13</v>
      </c>
      <c r="AG10" s="157" t="s">
        <v>14</v>
      </c>
      <c r="AH10" s="799"/>
      <c r="AI10" s="157" t="s">
        <v>13</v>
      </c>
      <c r="AJ10" s="190" t="s">
        <v>14</v>
      </c>
      <c r="AK10" s="786"/>
      <c r="AL10" s="783"/>
      <c r="AM10" s="157" t="s">
        <v>13</v>
      </c>
      <c r="AN10" s="157" t="s">
        <v>14</v>
      </c>
      <c r="AO10" s="799"/>
      <c r="AP10" s="157" t="s">
        <v>13</v>
      </c>
      <c r="AQ10" s="190" t="s">
        <v>14</v>
      </c>
      <c r="AR10" s="811"/>
      <c r="AS10" s="809"/>
      <c r="AT10" s="618" t="s">
        <v>332</v>
      </c>
      <c r="AU10" s="618" t="s">
        <v>331</v>
      </c>
      <c r="AV10" s="157" t="s">
        <v>13</v>
      </c>
      <c r="AW10" s="157" t="s">
        <v>14</v>
      </c>
      <c r="AX10" s="799"/>
      <c r="AY10" s="157" t="s">
        <v>13</v>
      </c>
      <c r="AZ10" s="190" t="s">
        <v>14</v>
      </c>
    </row>
    <row r="11" spans="1:52" s="7" customFormat="1" ht="19.5" customHeight="1">
      <c r="A11" s="301">
        <v>1</v>
      </c>
      <c r="B11" s="357">
        <v>2</v>
      </c>
      <c r="C11" s="300">
        <v>3</v>
      </c>
      <c r="D11" s="301">
        <v>4</v>
      </c>
      <c r="E11" s="301"/>
      <c r="F11" s="301"/>
      <c r="G11" s="301">
        <v>5</v>
      </c>
      <c r="H11" s="301">
        <v>6</v>
      </c>
      <c r="I11" s="358">
        <v>6</v>
      </c>
      <c r="J11" s="301">
        <v>7</v>
      </c>
      <c r="K11" s="302">
        <v>8</v>
      </c>
      <c r="L11" s="300">
        <v>7</v>
      </c>
      <c r="M11" s="301">
        <v>8</v>
      </c>
      <c r="N11" s="301"/>
      <c r="O11" s="301"/>
      <c r="P11" s="301">
        <v>9</v>
      </c>
      <c r="Q11" s="301">
        <v>10</v>
      </c>
      <c r="R11" s="301">
        <v>13</v>
      </c>
      <c r="S11" s="301">
        <v>14</v>
      </c>
      <c r="T11" s="302">
        <v>15</v>
      </c>
      <c r="U11" s="668">
        <v>11</v>
      </c>
      <c r="V11" s="682">
        <v>12</v>
      </c>
      <c r="W11" s="720"/>
      <c r="X11" s="301"/>
      <c r="Y11" s="301">
        <v>13</v>
      </c>
      <c r="Z11" s="301">
        <v>14</v>
      </c>
      <c r="AA11" s="301">
        <v>20</v>
      </c>
      <c r="AB11" s="301">
        <f>AA11+1</f>
        <v>21</v>
      </c>
      <c r="AC11" s="302">
        <f>AB11+1</f>
        <v>22</v>
      </c>
      <c r="AD11" s="300">
        <v>15</v>
      </c>
      <c r="AE11" s="301">
        <v>16</v>
      </c>
      <c r="AF11" s="301">
        <v>17</v>
      </c>
      <c r="AG11" s="301">
        <v>18</v>
      </c>
      <c r="AH11" s="301">
        <v>27</v>
      </c>
      <c r="AI11" s="301">
        <f>AH11+1</f>
        <v>28</v>
      </c>
      <c r="AJ11" s="302">
        <f>AI11+1</f>
        <v>29</v>
      </c>
      <c r="AK11" s="300">
        <v>19</v>
      </c>
      <c r="AL11" s="301">
        <v>20</v>
      </c>
      <c r="AM11" s="301">
        <v>21</v>
      </c>
      <c r="AN11" s="301">
        <v>22</v>
      </c>
      <c r="AO11" s="301">
        <v>34</v>
      </c>
      <c r="AP11" s="301">
        <f>AO11+1</f>
        <v>35</v>
      </c>
      <c r="AQ11" s="302">
        <f>AP11+1</f>
        <v>36</v>
      </c>
      <c r="AR11" s="300">
        <v>23</v>
      </c>
      <c r="AS11" s="301">
        <v>24</v>
      </c>
      <c r="AT11" s="301"/>
      <c r="AU11" s="301"/>
      <c r="AV11" s="301">
        <v>25</v>
      </c>
      <c r="AW11" s="301">
        <v>26</v>
      </c>
      <c r="AX11" s="35">
        <v>41</v>
      </c>
      <c r="AY11" s="35">
        <f>AX11+1</f>
        <v>42</v>
      </c>
      <c r="AZ11" s="191">
        <f>AY11+1</f>
        <v>43</v>
      </c>
    </row>
    <row r="12" spans="1:52" s="23" customFormat="1" ht="21.75" customHeight="1">
      <c r="A12" s="38" t="s">
        <v>100</v>
      </c>
      <c r="B12" s="333">
        <v>1</v>
      </c>
      <c r="C12" s="192">
        <f>L12+AR12-C70</f>
        <v>43440.1</v>
      </c>
      <c r="D12" s="36">
        <f>M12+AS12-D70</f>
        <v>21031.299999999996</v>
      </c>
      <c r="E12" s="36">
        <f>W12+AE12+AL12+AT12-E69</f>
        <v>20800.800000000003</v>
      </c>
      <c r="F12" s="36">
        <f>O12+AU12</f>
        <v>230.5</v>
      </c>
      <c r="G12" s="36">
        <f>D12-C12</f>
        <v>-22408.800000000003</v>
      </c>
      <c r="H12" s="36">
        <f>IF(C12&lt;&gt;0,IF(D12/C12*100&lt;0,"&lt;0",IF(D12/C12*100&gt;200,"&gt;200",D12/C12*100))," ")</f>
        <v>48.414483392073215</v>
      </c>
      <c r="I12" s="37">
        <f>R12+AX12-I70</f>
        <v>0</v>
      </c>
      <c r="J12" s="37">
        <f>D12-I12</f>
        <v>21031.299999999996</v>
      </c>
      <c r="K12" s="207" t="str">
        <f>IF(I12&lt;&gt;0,IF(D12/I12*100&lt;0,"&lt;0",IF(D12/I12*100&gt;200,"&gt;200",D12/I12*100))," ")</f>
        <v xml:space="preserve"> </v>
      </c>
      <c r="L12" s="622">
        <f>L13+L49+L52+L55+L70</f>
        <v>39795.800000000003</v>
      </c>
      <c r="M12" s="36">
        <f>M13+M49+M52+M55+M70</f>
        <v>19161.899999999998</v>
      </c>
      <c r="N12" s="36">
        <f>N13+N49+N52+N55+N70</f>
        <v>19005.8</v>
      </c>
      <c r="O12" s="36">
        <f>X12</f>
        <v>156.1</v>
      </c>
      <c r="P12" s="36">
        <f t="shared" ref="P12:P79" si="0">M12-L12</f>
        <v>-20633.900000000005</v>
      </c>
      <c r="Q12" s="36">
        <f t="shared" ref="Q12:Q79" si="1">IF(L12&lt;&gt;0,IF(M12/L12*100&lt;0,"&lt;0",IF(M12/L12*100&gt;200,"&gt;200",M12/L12*100))," ")</f>
        <v>48.150558601661473</v>
      </c>
      <c r="R12" s="37">
        <f>AA12+AH12+AO12-R71</f>
        <v>0</v>
      </c>
      <c r="S12" s="109">
        <f t="shared" ref="S12:S18" si="2">M12-R12</f>
        <v>19161.899999999998</v>
      </c>
      <c r="T12" s="207" t="str">
        <f>IF(R12&lt;&gt;0,IF(M12/R12*100&lt;0,"&lt;0",IF(M12/R12*100&gt;200,"&gt;200",M12/R12*100))," ")</f>
        <v xml:space="preserve"> </v>
      </c>
      <c r="U12" s="622">
        <f>U13+U49+U52+U55+U69-U74-U75</f>
        <v>27771.3</v>
      </c>
      <c r="V12" s="683">
        <f>V13+V49+V52+V55+V69</f>
        <v>12894.200000000003</v>
      </c>
      <c r="W12" s="721">
        <f>V12-X12</f>
        <v>12738.100000000002</v>
      </c>
      <c r="X12" s="722">
        <f>X13+X49+X52+X55+X69</f>
        <v>156.1</v>
      </c>
      <c r="Y12" s="36">
        <f>Y13+Y49+Y52+Y55+Y69-Y74-Y75</f>
        <v>-14877.099999999999</v>
      </c>
      <c r="Z12" s="36">
        <f>IF(U12&lt;&gt;0,IF(V12/U12*100&lt;0,"&lt;0",IF(V12/U12*100&gt;200,"&gt;200",V12/U12*100))," ")</f>
        <v>46.429947463748555</v>
      </c>
      <c r="AA12" s="36">
        <f>AA13+AA49+AA52+AA55+AA69-AA74-AA75</f>
        <v>0</v>
      </c>
      <c r="AB12" s="36">
        <f>AB13+AB49+AB52+AB55+AB69</f>
        <v>12894.200000000003</v>
      </c>
      <c r="AC12" s="193" t="str">
        <f>IF(AA12&lt;&gt;0,IF(V12/AA12*100&lt;0,"&lt;0",IF(V12/AA12*100&gt;200,"&gt;200",V12/AA12*100))," ")</f>
        <v xml:space="preserve"> </v>
      </c>
      <c r="AD12" s="192">
        <f>AD13+AD49+AD52+AD55+AD69-AD74-AD75</f>
        <v>13615.8</v>
      </c>
      <c r="AE12" s="36">
        <f>AE13+AE49+AE52+AE55+AE69-AE74-AE75</f>
        <v>7781.5</v>
      </c>
      <c r="AF12" s="36">
        <f>AF13+AF49+AF52+AF55+AF69-AF74-AF75</f>
        <v>-5834.2999999999993</v>
      </c>
      <c r="AG12" s="36">
        <f>IF(AD12&lt;&gt;0,IF(AE12/AD12*100&lt;0,"&lt;0",IF(AE12/AD12*100&gt;200,"&gt;200",AE12/AD12*100))," ")</f>
        <v>57.150516311931732</v>
      </c>
      <c r="AH12" s="36">
        <f>AH13+AH49+AH52+AH55+AH69-AH74-AH75</f>
        <v>0</v>
      </c>
      <c r="AI12" s="36">
        <f>AI13+AI49+AI52+AI55+AI69</f>
        <v>7781.5</v>
      </c>
      <c r="AJ12" s="193" t="str">
        <f>IF(AH12&lt;&gt;0,IF(AE12/AH12*100&lt;0,"&lt;0",IF(AE12/AH12*100&gt;200,"&gt;200",AE12/AH12*100))," ")</f>
        <v xml:space="preserve"> </v>
      </c>
      <c r="AK12" s="192">
        <f>AK13+AK49+AK52+AK55+AK69-AK74-AK75</f>
        <v>5160.1000000000004</v>
      </c>
      <c r="AL12" s="36">
        <f>AL13+AL49+AL52+AL55+AL69</f>
        <v>2693.5</v>
      </c>
      <c r="AM12" s="36">
        <f>AM13+AM49+AM52+AM55+AM69-AM74-AM75</f>
        <v>-2466.6000000000004</v>
      </c>
      <c r="AN12" s="37">
        <f>IF(AK12&lt;&gt;0,IF(AL12/AK12*100&lt;0,"&lt;0",IF(AL12/AK12*100&gt;200,"&gt;200",AL12/AK12*100))," ")</f>
        <v>52.198600802310025</v>
      </c>
      <c r="AO12" s="36">
        <f>AO13+AO49+AO52+AO55+AO69-AO74-AO75</f>
        <v>0</v>
      </c>
      <c r="AP12" s="36">
        <f>AP13+AP49+AP52+AP55+AP69</f>
        <v>2693.5</v>
      </c>
      <c r="AQ12" s="272" t="str">
        <f>IF(AO12&lt;&gt;0,IF(AL12/AO12*100&lt;0,"&lt;0",IF(AL12/AO12*100&gt;200,"&gt;200",AL12/AO12*100))," ")</f>
        <v xml:space="preserve"> </v>
      </c>
      <c r="AR12" s="192">
        <f>AR13+AR49+AR52+AR55+AR69</f>
        <v>11547.099999999999</v>
      </c>
      <c r="AS12" s="36">
        <f>AS13+AS49+AS52+AS55+AS69</f>
        <v>5848.5</v>
      </c>
      <c r="AT12" s="36">
        <f>AS12-AU12</f>
        <v>5774.1</v>
      </c>
      <c r="AU12" s="36">
        <f>AU13+AU49+AU52+AU55+AU69</f>
        <v>74.399999999999991</v>
      </c>
      <c r="AV12" s="36">
        <f>AS12-AR12</f>
        <v>-5698.5999999999985</v>
      </c>
      <c r="AW12" s="36">
        <f>IF(AR12&lt;&gt;0,IF(AS12/AR12*100&lt;0,"&lt;0",IF(AS12/AR12*100&gt;200,"&gt;200",AS12/AR12*100))," ")</f>
        <v>50.649080721566463</v>
      </c>
      <c r="AX12" s="36">
        <f>AX13+AX49+AX52+AX55+AX69-AX74-AX75</f>
        <v>0</v>
      </c>
      <c r="AY12" s="36">
        <f>AY13+AY49+AY52+AY55+AY69</f>
        <v>5848.5</v>
      </c>
      <c r="AZ12" s="193" t="str">
        <f>IF(AX12&lt;&gt;0,IF(AS12/AX12*100&lt;0,"&lt;0",IF(AS12/AX12*100&gt;200,"&gt;200",AS12/AX12*100))," ")</f>
        <v xml:space="preserve"> </v>
      </c>
    </row>
    <row r="13" spans="1:52" s="22" customFormat="1" ht="23.25" customHeight="1">
      <c r="A13" s="41" t="s">
        <v>43</v>
      </c>
      <c r="B13" s="334">
        <v>11</v>
      </c>
      <c r="C13" s="194">
        <f>L13+AR13</f>
        <v>27916.5</v>
      </c>
      <c r="D13" s="39">
        <f>M13+AS13</f>
        <v>13504.900000000003</v>
      </c>
      <c r="E13" s="39">
        <f>W13+AE13+AL13+AT13</f>
        <v>13504.900000000003</v>
      </c>
      <c r="F13" s="39">
        <f>O13+AU13</f>
        <v>0</v>
      </c>
      <c r="G13" s="39">
        <f t="shared" ref="G13:G87" si="3">D13-C13</f>
        <v>-14411.599999999997</v>
      </c>
      <c r="H13" s="39">
        <f t="shared" ref="H13:H87" si="4">IF(C13&lt;&gt;0,IF(D13/C13*100&lt;0,"&lt;0",IF(D13/C13*100&gt;200,"&gt;200",D13/C13*100))," ")</f>
        <v>48.376050006268706</v>
      </c>
      <c r="I13" s="40">
        <f>R13+AX13</f>
        <v>0</v>
      </c>
      <c r="J13" s="40">
        <f t="shared" ref="J13:J86" si="5">D13-I13</f>
        <v>13504.900000000003</v>
      </c>
      <c r="K13" s="303" t="str">
        <f t="shared" ref="K13:K86" si="6">IF(I13&lt;&gt;0,IF(D13/I13*100&lt;0,"&lt;0",IF(D13/I13*100&gt;200,"&gt;200",D13/I13*100))," ")</f>
        <v xml:space="preserve"> </v>
      </c>
      <c r="L13" s="194">
        <f>U13+AD13+AK13</f>
        <v>25165.200000000001</v>
      </c>
      <c r="M13" s="39">
        <f>V13+AE13+AL13</f>
        <v>11962.400000000003</v>
      </c>
      <c r="N13" s="39">
        <f t="shared" ref="N13:N75" si="7">W13+AE13+AL13</f>
        <v>11962.400000000003</v>
      </c>
      <c r="O13" s="39">
        <f t="shared" ref="O13:O76" si="8">X13</f>
        <v>0</v>
      </c>
      <c r="P13" s="39">
        <f t="shared" si="0"/>
        <v>-13202.799999999997</v>
      </c>
      <c r="Q13" s="39">
        <f t="shared" si="1"/>
        <v>47.535485511738443</v>
      </c>
      <c r="R13" s="40">
        <f>AA13+AH13+AO13</f>
        <v>0</v>
      </c>
      <c r="S13" s="110">
        <f t="shared" si="2"/>
        <v>11962.400000000003</v>
      </c>
      <c r="T13" s="303" t="str">
        <f>IF(R13&lt;&gt;0,IF(M13/R13*100&lt;0,"&lt;0",IF(M13/R13*100&gt;200,"&gt;200",M13/R13*100))," ")</f>
        <v xml:space="preserve"> </v>
      </c>
      <c r="U13" s="669">
        <f>U14+U18+U23+U45</f>
        <v>25165.200000000001</v>
      </c>
      <c r="V13" s="684">
        <f>V14+V18+V23+V45</f>
        <v>11962.400000000003</v>
      </c>
      <c r="W13" s="723">
        <f t="shared" ref="W13:W76" si="9">V13-X13</f>
        <v>11962.400000000003</v>
      </c>
      <c r="X13" s="724">
        <f>X14+X18+X23+X45</f>
        <v>0</v>
      </c>
      <c r="Y13" s="39">
        <f>Y14+Y18+Y23+Y45</f>
        <v>-13202.8</v>
      </c>
      <c r="Z13" s="39">
        <f t="shared" ref="Z13:Z81" si="10">IF(U13&lt;&gt;0,IF(V13/U13*100&lt;0,"&lt;0",IF(V13/U13*100&gt;200,"&gt;200",V13/U13*100))," ")</f>
        <v>47.535485511738443</v>
      </c>
      <c r="AA13" s="39">
        <f>AA14+AA18+AA23+AA45</f>
        <v>0</v>
      </c>
      <c r="AB13" s="39">
        <f>AB14+AB18+AB23+AB45</f>
        <v>11962.400000000003</v>
      </c>
      <c r="AC13" s="195" t="str">
        <f>IF(AA13&lt;&gt;0,IF(V13/AA13*100&lt;0,"&lt;0",IF(V13/AA13*100&gt;200,"&gt;200",V13/AA13*100))," ")</f>
        <v xml:space="preserve"> </v>
      </c>
      <c r="AD13" s="194">
        <f>AD14+AD18+AD23+AD45</f>
        <v>0</v>
      </c>
      <c r="AE13" s="39">
        <f>AE14+AE18+AE23+AE45</f>
        <v>0</v>
      </c>
      <c r="AF13" s="39">
        <f>AF14+AF18+AF23+AF45</f>
        <v>0</v>
      </c>
      <c r="AG13" s="39" t="str">
        <f>IF(AD13&lt;&gt;0,IF(AE13/AD13*100&lt;0,"&lt;0",IF(AE13/AD13*100&gt;200,"&gt;200",AE13/AD13*100))," ")</f>
        <v xml:space="preserve"> </v>
      </c>
      <c r="AH13" s="39">
        <f>AH14+AH18+AH23+AH45</f>
        <v>0</v>
      </c>
      <c r="AI13" s="39">
        <f>AI14+AI18+AI23+AI45</f>
        <v>0</v>
      </c>
      <c r="AJ13" s="195" t="str">
        <f>IF(AH13&lt;&gt;0,IF(AE13/AH13*100&lt;0,"&lt;0",IF(AE13/AH13*100&gt;200,"&gt;200",AE13/AH13*100))," ")</f>
        <v xml:space="preserve"> </v>
      </c>
      <c r="AK13" s="194">
        <f>AK14+AK18+AK23+AK45</f>
        <v>0</v>
      </c>
      <c r="AL13" s="39">
        <f>AL14+AL18+AL23+AL45</f>
        <v>0</v>
      </c>
      <c r="AM13" s="39">
        <f>AM14+AM18+AM23+AM45</f>
        <v>0</v>
      </c>
      <c r="AN13" s="40" t="str">
        <f t="shared" ref="AN13:AN87" si="11">IF(AK13&lt;&gt;0,IF(AL13/AK13*100&lt;0,"&lt;0",IF(AL13/AK13*100&gt;200,"&gt;200",AL13/AK13*100))," ")</f>
        <v xml:space="preserve"> </v>
      </c>
      <c r="AO13" s="39">
        <f>AO14+AO18+AO23+AO45</f>
        <v>0</v>
      </c>
      <c r="AP13" s="39">
        <f>AP14+AP18+AP23+AP45</f>
        <v>0</v>
      </c>
      <c r="AQ13" s="273" t="str">
        <f t="shared" ref="AQ13:AQ86" si="12">IF(AO13&lt;&gt;0,IF(AL13/AO13*100&lt;0,"&lt;0",IF(AL13/AO13*100&gt;200,"&gt;200",AL13/AO13*100))," ")</f>
        <v xml:space="preserve"> </v>
      </c>
      <c r="AR13" s="194">
        <f>AR14+AR18+AR23+AR45</f>
        <v>2751.2999999999997</v>
      </c>
      <c r="AS13" s="39">
        <f>AS14+AS18+AS23+AS45</f>
        <v>1542.5</v>
      </c>
      <c r="AT13" s="39">
        <f t="shared" ref="AT13:AT76" si="13">AS13-AU13</f>
        <v>1542.5</v>
      </c>
      <c r="AU13" s="39">
        <f>AU14+AU18+AU23+AU45</f>
        <v>0</v>
      </c>
      <c r="AV13" s="39">
        <f>AV14+AV18+AV23+AV45</f>
        <v>-1208.7999999999997</v>
      </c>
      <c r="AW13" s="39">
        <f>IF(AR13&lt;&gt;0,IF(AS13/AR13*100&lt;0,"&lt;0",IF(AS13/AR13*100&gt;200,"&gt;200",AS13/AR13*100))," ")</f>
        <v>56.064405917202784</v>
      </c>
      <c r="AX13" s="39">
        <f>AX14+AX18+AX23+AX45</f>
        <v>0</v>
      </c>
      <c r="AY13" s="39">
        <f>AY14+AY18+AY23+AY45</f>
        <v>1542.5</v>
      </c>
      <c r="AZ13" s="195" t="str">
        <f>IF(AX13&lt;&gt;0,IF(AS13/AX13*100&lt;0,"&lt;0",IF(AS13/AX13*100&gt;200,"&gt;200",AS13/AX13*100))," ")</f>
        <v xml:space="preserve"> </v>
      </c>
    </row>
    <row r="14" spans="1:52" ht="30.75" customHeight="1">
      <c r="A14" s="44" t="s">
        <v>44</v>
      </c>
      <c r="B14" s="335" t="s">
        <v>70</v>
      </c>
      <c r="C14" s="196">
        <f>L14+AR14</f>
        <v>5874.9</v>
      </c>
      <c r="D14" s="42">
        <f>M14+AS14</f>
        <v>3308.9</v>
      </c>
      <c r="E14" s="42">
        <f>W14+AE14+AL14+AT14</f>
        <v>3308.9</v>
      </c>
      <c r="F14" s="42">
        <f>O14+AU14</f>
        <v>0</v>
      </c>
      <c r="G14" s="42">
        <f t="shared" si="3"/>
        <v>-2565.9999999999995</v>
      </c>
      <c r="H14" s="42">
        <f t="shared" si="4"/>
        <v>56.322660811247857</v>
      </c>
      <c r="I14" s="43">
        <f>R14+AX14</f>
        <v>0</v>
      </c>
      <c r="J14" s="43">
        <f t="shared" si="5"/>
        <v>3308.9</v>
      </c>
      <c r="K14" s="215" t="str">
        <f t="shared" si="6"/>
        <v xml:space="preserve"> </v>
      </c>
      <c r="L14" s="196">
        <f t="shared" ref="L14:L75" si="14">U14+AD14+AK14</f>
        <v>4330.7</v>
      </c>
      <c r="M14" s="42">
        <f t="shared" ref="M14:M75" si="15">V14+AE14+AL14</f>
        <v>2413.5</v>
      </c>
      <c r="N14" s="42">
        <f t="shared" si="7"/>
        <v>2413.5</v>
      </c>
      <c r="O14" s="42">
        <f t="shared" si="8"/>
        <v>0</v>
      </c>
      <c r="P14" s="42">
        <f t="shared" si="0"/>
        <v>-1917.1999999999998</v>
      </c>
      <c r="Q14" s="42">
        <f t="shared" si="1"/>
        <v>55.730020550950201</v>
      </c>
      <c r="R14" s="43">
        <f>AA14+AH14+AO14</f>
        <v>0</v>
      </c>
      <c r="S14" s="111">
        <f t="shared" si="2"/>
        <v>2413.5</v>
      </c>
      <c r="T14" s="215" t="str">
        <f>IF(R14&lt;&gt;0,IF(M14/R14*100&lt;0,"&lt;0",IF(M14/R14*100&gt;200,"&gt;200",M14/R14*100))," ")</f>
        <v xml:space="preserve"> </v>
      </c>
      <c r="U14" s="370">
        <f>U16+U17</f>
        <v>4330.7</v>
      </c>
      <c r="V14" s="685">
        <f>V16+V17</f>
        <v>2413.5</v>
      </c>
      <c r="W14" s="657">
        <f t="shared" si="9"/>
        <v>2413.5</v>
      </c>
      <c r="X14" s="42">
        <f>X16+X17</f>
        <v>0</v>
      </c>
      <c r="Y14" s="42">
        <f>V14-U14</f>
        <v>-1917.1999999999998</v>
      </c>
      <c r="Z14" s="42">
        <f t="shared" si="10"/>
        <v>55.730020550950201</v>
      </c>
      <c r="AA14" s="42">
        <f>AA16+AA17</f>
        <v>0</v>
      </c>
      <c r="AB14" s="42">
        <f>V14-AA14</f>
        <v>2413.5</v>
      </c>
      <c r="AC14" s="197" t="str">
        <f>IF(AA14&lt;&gt;0,IF(V14/AA14*100&lt;0,"&lt;0",IF(V14/AA14*100&gt;200,"&gt;200",V14/AA14*100))," ")</f>
        <v xml:space="preserve"> </v>
      </c>
      <c r="AD14" s="196">
        <f>AD16+AD17</f>
        <v>0</v>
      </c>
      <c r="AE14" s="42">
        <f>AE16+AE17</f>
        <v>0</v>
      </c>
      <c r="AF14" s="42">
        <f>AE14-AD14</f>
        <v>0</v>
      </c>
      <c r="AG14" s="42" t="str">
        <f>IF(AD14&lt;&gt;0,IF(AE14/AD14*100&lt;0,"&lt;0",IF(AE14/AD14*100&gt;200,"&gt;200",AE14/AD14*100))," ")</f>
        <v xml:space="preserve"> </v>
      </c>
      <c r="AH14" s="42">
        <f>AH16+AH17</f>
        <v>0</v>
      </c>
      <c r="AI14" s="42">
        <f>AE14-AH14</f>
        <v>0</v>
      </c>
      <c r="AJ14" s="197" t="str">
        <f>IF(AH14&lt;&gt;0,IF(AE14/AH14*100&lt;0,"&lt;0",IF(AE14/AH14*100&gt;200,"&gt;200",AE14/AH14*100))," ")</f>
        <v xml:space="preserve"> </v>
      </c>
      <c r="AK14" s="196">
        <f>AK16+AK17</f>
        <v>0</v>
      </c>
      <c r="AL14" s="42">
        <f>AL16+AL17</f>
        <v>0</v>
      </c>
      <c r="AM14" s="42">
        <f>AL14-AK14</f>
        <v>0</v>
      </c>
      <c r="AN14" s="43" t="str">
        <f t="shared" si="11"/>
        <v xml:space="preserve"> </v>
      </c>
      <c r="AO14" s="42">
        <f>AO16+AO17</f>
        <v>0</v>
      </c>
      <c r="AP14" s="42">
        <f>AL14-AO14</f>
        <v>0</v>
      </c>
      <c r="AQ14" s="274" t="str">
        <f t="shared" si="12"/>
        <v xml:space="preserve"> </v>
      </c>
      <c r="AR14" s="196">
        <f>AR16+AR17</f>
        <v>1544.1999999999998</v>
      </c>
      <c r="AS14" s="42">
        <f>AS16+AS17</f>
        <v>895.40000000000009</v>
      </c>
      <c r="AT14" s="42">
        <f t="shared" si="13"/>
        <v>895.40000000000009</v>
      </c>
      <c r="AU14" s="42">
        <f>AU16+AU17</f>
        <v>0</v>
      </c>
      <c r="AV14" s="42">
        <f>AS14-AR14</f>
        <v>-648.79999999999973</v>
      </c>
      <c r="AW14" s="42">
        <f>IF(AR14&lt;&gt;0,IF(AS14/AR14*100&lt;0,"&lt;0",IF(AS14/AR14*100&gt;200,"&gt;200",AS14/AR14*100))," ")</f>
        <v>57.984717005569244</v>
      </c>
      <c r="AX14" s="42">
        <f>AX16+AX17</f>
        <v>0</v>
      </c>
      <c r="AY14" s="42">
        <f>AS14-AX14</f>
        <v>895.40000000000009</v>
      </c>
      <c r="AZ14" s="197" t="str">
        <f>IF(AX14&lt;&gt;0,IF(AS14/AX14*100&lt;0,"&lt;0",IF(AS14/AX14*100&gt;200,"&gt;200",AS14/AX14*100))," ")</f>
        <v xml:space="preserve"> </v>
      </c>
    </row>
    <row r="15" spans="1:52" ht="18" customHeight="1">
      <c r="A15" s="46" t="s">
        <v>4</v>
      </c>
      <c r="B15" s="336"/>
      <c r="C15" s="196"/>
      <c r="D15" s="42"/>
      <c r="E15" s="42"/>
      <c r="F15" s="42"/>
      <c r="G15" s="42"/>
      <c r="H15" s="42"/>
      <c r="I15" s="45"/>
      <c r="J15" s="45"/>
      <c r="K15" s="305"/>
      <c r="L15" s="196"/>
      <c r="M15" s="42"/>
      <c r="N15" s="42"/>
      <c r="O15" s="42"/>
      <c r="P15" s="42"/>
      <c r="Q15" s="42"/>
      <c r="R15" s="45"/>
      <c r="S15" s="112"/>
      <c r="T15" s="305"/>
      <c r="U15" s="370"/>
      <c r="V15" s="685"/>
      <c r="W15" s="657"/>
      <c r="X15" s="42"/>
      <c r="Y15" s="42">
        <f t="shared" ref="Y15:Y83" si="16">V15-U15</f>
        <v>0</v>
      </c>
      <c r="Z15" s="42" t="str">
        <f t="shared" si="10"/>
        <v xml:space="preserve"> </v>
      </c>
      <c r="AA15" s="42"/>
      <c r="AB15" s="42"/>
      <c r="AC15" s="197"/>
      <c r="AD15" s="196"/>
      <c r="AE15" s="42"/>
      <c r="AF15" s="42"/>
      <c r="AG15" s="42"/>
      <c r="AH15" s="42"/>
      <c r="AI15" s="42"/>
      <c r="AJ15" s="197"/>
      <c r="AK15" s="196"/>
      <c r="AL15" s="42"/>
      <c r="AM15" s="42"/>
      <c r="AN15" s="255" t="str">
        <f t="shared" si="11"/>
        <v xml:space="preserve"> </v>
      </c>
      <c r="AO15" s="42"/>
      <c r="AP15" s="42"/>
      <c r="AQ15" s="275" t="str">
        <f t="shared" si="12"/>
        <v xml:space="preserve"> </v>
      </c>
      <c r="AR15" s="196"/>
      <c r="AS15" s="42"/>
      <c r="AT15" s="42"/>
      <c r="AU15" s="42"/>
      <c r="AV15" s="42"/>
      <c r="AW15" s="42"/>
      <c r="AX15" s="42"/>
      <c r="AY15" s="42"/>
      <c r="AZ15" s="197"/>
    </row>
    <row r="16" spans="1:52" s="24" customFormat="1" ht="23.25" customHeight="1">
      <c r="A16" s="323" t="s">
        <v>272</v>
      </c>
      <c r="B16" s="337">
        <v>1111</v>
      </c>
      <c r="C16" s="198">
        <f t="shared" ref="C16:D18" si="17">L16+AR16</f>
        <v>2818.7</v>
      </c>
      <c r="D16" s="49">
        <f t="shared" si="17"/>
        <v>1510.3000000000002</v>
      </c>
      <c r="E16" s="49">
        <f>W16+AE16+AL16+AT16</f>
        <v>1510.3000000000002</v>
      </c>
      <c r="F16" s="49">
        <f>O16+AU16</f>
        <v>0</v>
      </c>
      <c r="G16" s="49">
        <f t="shared" si="3"/>
        <v>-1308.3999999999996</v>
      </c>
      <c r="H16" s="49">
        <f t="shared" si="4"/>
        <v>53.581438251676317</v>
      </c>
      <c r="I16" s="48">
        <f t="shared" ref="I16:I89" si="18">R16+AX16</f>
        <v>0</v>
      </c>
      <c r="J16" s="48">
        <f t="shared" si="5"/>
        <v>1510.3000000000002</v>
      </c>
      <c r="K16" s="306" t="str">
        <f t="shared" si="6"/>
        <v xml:space="preserve"> </v>
      </c>
      <c r="L16" s="198">
        <f t="shared" si="14"/>
        <v>1309.0999999999999</v>
      </c>
      <c r="M16" s="49">
        <f t="shared" si="15"/>
        <v>653.6</v>
      </c>
      <c r="N16" s="49">
        <f t="shared" si="7"/>
        <v>653.6</v>
      </c>
      <c r="O16" s="49">
        <f t="shared" si="8"/>
        <v>0</v>
      </c>
      <c r="P16" s="49">
        <f t="shared" si="0"/>
        <v>-655.49999999999989</v>
      </c>
      <c r="Q16" s="49">
        <f t="shared" si="1"/>
        <v>49.927431059506539</v>
      </c>
      <c r="R16" s="48">
        <f>AA16+AH16+AO16</f>
        <v>0</v>
      </c>
      <c r="S16" s="113">
        <f t="shared" si="2"/>
        <v>653.6</v>
      </c>
      <c r="T16" s="306" t="str">
        <f>IF(R16&lt;&gt;0,IF(M16/R16*100&lt;0,"&lt;0",IF(M16/R16*100&gt;200,"&gt;200",M16/R16*100))," ")</f>
        <v xml:space="preserve"> </v>
      </c>
      <c r="U16" s="670">
        <v>1309.0999999999999</v>
      </c>
      <c r="V16" s="686">
        <v>653.6</v>
      </c>
      <c r="W16" s="725">
        <f t="shared" si="9"/>
        <v>653.6</v>
      </c>
      <c r="X16" s="47"/>
      <c r="Y16" s="47">
        <f t="shared" si="16"/>
        <v>-655.49999999999989</v>
      </c>
      <c r="Z16" s="47">
        <f t="shared" si="10"/>
        <v>49.927431059506539</v>
      </c>
      <c r="AA16" s="49"/>
      <c r="AB16" s="49">
        <f>V16-AA16</f>
        <v>653.6</v>
      </c>
      <c r="AC16" s="203" t="str">
        <f>IF(AA16&lt;&gt;0,IF(V16/AA16*100&lt;0,"&lt;0",IF(V16/AA16*100&gt;200,"&gt;200",V16/AA16*100))," ")</f>
        <v xml:space="preserve"> </v>
      </c>
      <c r="AD16" s="200"/>
      <c r="AE16" s="47"/>
      <c r="AF16" s="47">
        <f>AE16-AD16</f>
        <v>0</v>
      </c>
      <c r="AG16" s="47" t="str">
        <f>IF(AD16&lt;&gt;0,IF(AE16/AD16*100&lt;0,"&lt;0",IF(AE16/AD16*100&gt;200,"&gt;200",AE16/AD16*100))," ")</f>
        <v xml:space="preserve"> </v>
      </c>
      <c r="AH16" s="47"/>
      <c r="AI16" s="47">
        <f>AE16-AH16</f>
        <v>0</v>
      </c>
      <c r="AJ16" s="199" t="str">
        <f>IF(AH16&lt;&gt;0,IF(AE16/AH16*100&lt;0,"&lt;0",IF(AE16/AH16*100&gt;200,"&gt;200",AE16/AH16*100))," ")</f>
        <v xml:space="preserve"> </v>
      </c>
      <c r="AK16" s="200"/>
      <c r="AL16" s="47"/>
      <c r="AM16" s="47">
        <f>AL16-AK16</f>
        <v>0</v>
      </c>
      <c r="AN16" s="48" t="str">
        <f t="shared" si="11"/>
        <v xml:space="preserve"> </v>
      </c>
      <c r="AO16" s="47"/>
      <c r="AP16" s="47">
        <f>AL16-AO16</f>
        <v>0</v>
      </c>
      <c r="AQ16" s="276" t="str">
        <f t="shared" si="12"/>
        <v xml:space="preserve"> </v>
      </c>
      <c r="AR16" s="198">
        <v>1509.6</v>
      </c>
      <c r="AS16" s="47">
        <v>856.7</v>
      </c>
      <c r="AT16" s="47">
        <f t="shared" si="13"/>
        <v>856.7</v>
      </c>
      <c r="AU16" s="47"/>
      <c r="AV16" s="47">
        <f>AS16-AR16</f>
        <v>-652.89999999999986</v>
      </c>
      <c r="AW16" s="47">
        <f>IF(AR16&lt;&gt;0,IF(AS16/AR16*100&lt;0,"&lt;0",IF(AS16/AR16*100&gt;200,"&gt;200",AS16/AR16*100))," ")</f>
        <v>56.750132485426604</v>
      </c>
      <c r="AX16" s="47"/>
      <c r="AY16" s="47">
        <f>AS16-AX16</f>
        <v>856.7</v>
      </c>
      <c r="AZ16" s="199" t="str">
        <f>IF(AX16&lt;&gt;0,IF(AS16/AX16*100&lt;0,"&lt;0",IF(AS16/AX16*100&gt;200,"&gt;200",AS16/AX16*100))," ")</f>
        <v xml:space="preserve"> </v>
      </c>
    </row>
    <row r="17" spans="1:52" s="24" customFormat="1" ht="23.25" customHeight="1">
      <c r="A17" s="323" t="s">
        <v>273</v>
      </c>
      <c r="B17" s="337">
        <v>1112</v>
      </c>
      <c r="C17" s="200">
        <f t="shared" si="17"/>
        <v>3056.2</v>
      </c>
      <c r="D17" s="47">
        <f t="shared" si="17"/>
        <v>1798.6000000000001</v>
      </c>
      <c r="E17" s="47">
        <f>W17+AE17+AL17+AT17</f>
        <v>1798.6000000000001</v>
      </c>
      <c r="F17" s="47">
        <f>O17+AU17</f>
        <v>0</v>
      </c>
      <c r="G17" s="47">
        <f t="shared" si="3"/>
        <v>-1257.5999999999997</v>
      </c>
      <c r="H17" s="47">
        <f t="shared" si="4"/>
        <v>58.850860545775809</v>
      </c>
      <c r="I17" s="48">
        <f t="shared" si="18"/>
        <v>0</v>
      </c>
      <c r="J17" s="48">
        <f t="shared" si="5"/>
        <v>1798.6000000000001</v>
      </c>
      <c r="K17" s="306" t="str">
        <f t="shared" si="6"/>
        <v xml:space="preserve"> </v>
      </c>
      <c r="L17" s="200">
        <f t="shared" si="14"/>
        <v>3021.6</v>
      </c>
      <c r="M17" s="47">
        <f t="shared" si="15"/>
        <v>1759.9</v>
      </c>
      <c r="N17" s="47">
        <f t="shared" si="7"/>
        <v>1759.9</v>
      </c>
      <c r="O17" s="47">
        <f t="shared" si="8"/>
        <v>0</v>
      </c>
      <c r="P17" s="47">
        <f t="shared" si="0"/>
        <v>-1261.6999999999998</v>
      </c>
      <c r="Q17" s="47">
        <f t="shared" si="1"/>
        <v>58.243976701085522</v>
      </c>
      <c r="R17" s="48">
        <f>AA17+AH17+AO17</f>
        <v>0</v>
      </c>
      <c r="S17" s="113">
        <f t="shared" si="2"/>
        <v>1759.9</v>
      </c>
      <c r="T17" s="306" t="str">
        <f>IF(R17&lt;&gt;0,IF(M17/R17*100&lt;0,"&lt;0",IF(M17/R17*100&gt;200,"&gt;200",M17/R17*100))," ")</f>
        <v xml:space="preserve"> </v>
      </c>
      <c r="U17" s="671">
        <v>3021.6</v>
      </c>
      <c r="V17" s="686">
        <v>1759.9</v>
      </c>
      <c r="W17" s="725">
        <f t="shared" si="9"/>
        <v>1759.9</v>
      </c>
      <c r="X17" s="47"/>
      <c r="Y17" s="47">
        <f t="shared" si="16"/>
        <v>-1261.6999999999998</v>
      </c>
      <c r="Z17" s="47">
        <f t="shared" si="10"/>
        <v>58.243976701085522</v>
      </c>
      <c r="AA17" s="49"/>
      <c r="AB17" s="49">
        <f>V17-AA17</f>
        <v>1759.9</v>
      </c>
      <c r="AC17" s="203" t="str">
        <f>IF(AA17&lt;&gt;0,IF(V17/AA17*100&lt;0,"&lt;0",IF(V17/AA17*100&gt;200,"&gt;200",V17/AA17*100))," ")</f>
        <v xml:space="preserve"> </v>
      </c>
      <c r="AD17" s="200"/>
      <c r="AE17" s="47"/>
      <c r="AF17" s="47">
        <f>AE17-AD17</f>
        <v>0</v>
      </c>
      <c r="AG17" s="47" t="str">
        <f>IF(AD17&lt;&gt;0,IF(AE17/AD17*100&lt;0,"&lt;0",IF(AE17/AD17*100&gt;200,"&gt;200",AE17/AD17*100))," ")</f>
        <v xml:space="preserve"> </v>
      </c>
      <c r="AH17" s="47"/>
      <c r="AI17" s="47">
        <f>AE17-AH17</f>
        <v>0</v>
      </c>
      <c r="AJ17" s="199" t="str">
        <f>IF(AH17&lt;&gt;0,IF(AE17/AH17*100&lt;0,"&lt;0",IF(AE17/AH17*100&gt;200,"&gt;200",AE17/AH17*100))," ")</f>
        <v xml:space="preserve"> </v>
      </c>
      <c r="AK17" s="200"/>
      <c r="AL17" s="47"/>
      <c r="AM17" s="47">
        <f>AL17-AK17</f>
        <v>0</v>
      </c>
      <c r="AN17" s="48" t="str">
        <f t="shared" si="11"/>
        <v xml:space="preserve"> </v>
      </c>
      <c r="AO17" s="47"/>
      <c r="AP17" s="47">
        <f>AL17-AO17</f>
        <v>0</v>
      </c>
      <c r="AQ17" s="276" t="str">
        <f t="shared" si="12"/>
        <v xml:space="preserve"> </v>
      </c>
      <c r="AR17" s="200">
        <v>34.6</v>
      </c>
      <c r="AS17" s="47">
        <v>38.700000000000003</v>
      </c>
      <c r="AT17" s="47">
        <f t="shared" si="13"/>
        <v>38.700000000000003</v>
      </c>
      <c r="AU17" s="47"/>
      <c r="AV17" s="47">
        <f>AS17-AR17</f>
        <v>4.1000000000000014</v>
      </c>
      <c r="AW17" s="47">
        <f>IF(AR17&lt;&gt;0,IF(AS17/AR17*100&lt;0,"&lt;0",IF(AS17/AR17*100&gt;200,"&gt;200",AS17/AR17*100))," ")</f>
        <v>111.84971098265896</v>
      </c>
      <c r="AX17" s="47"/>
      <c r="AY17" s="47">
        <f>AS17-AX17</f>
        <v>38.700000000000003</v>
      </c>
      <c r="AZ17" s="199" t="str">
        <f>IF(AX17&lt;&gt;0,IF(AS17/AX17*100&lt;0,"&lt;0",IF(AS17/AX17*100&gt;200,"&gt;200",AS17/AX17*100))," ")</f>
        <v xml:space="preserve"> </v>
      </c>
    </row>
    <row r="18" spans="1:52" ht="23.25" customHeight="1">
      <c r="A18" s="44" t="s">
        <v>45</v>
      </c>
      <c r="B18" s="336" t="s">
        <v>274</v>
      </c>
      <c r="C18" s="196">
        <f t="shared" si="17"/>
        <v>359.7</v>
      </c>
      <c r="D18" s="42">
        <f t="shared" si="17"/>
        <v>229.10000000000002</v>
      </c>
      <c r="E18" s="42">
        <f>W18+AE18+AL18+AT18</f>
        <v>229.10000000000002</v>
      </c>
      <c r="F18" s="42">
        <f>O18+AU18</f>
        <v>0</v>
      </c>
      <c r="G18" s="42">
        <f t="shared" si="3"/>
        <v>-130.59999999999997</v>
      </c>
      <c r="H18" s="42">
        <f t="shared" si="4"/>
        <v>63.691965526827921</v>
      </c>
      <c r="I18" s="43">
        <f t="shared" si="18"/>
        <v>0</v>
      </c>
      <c r="J18" s="43">
        <f t="shared" si="5"/>
        <v>229.10000000000002</v>
      </c>
      <c r="K18" s="215" t="str">
        <f t="shared" si="6"/>
        <v xml:space="preserve"> </v>
      </c>
      <c r="L18" s="196">
        <f t="shared" si="14"/>
        <v>0.1</v>
      </c>
      <c r="M18" s="42">
        <f t="shared" si="15"/>
        <v>2.8</v>
      </c>
      <c r="N18" s="42">
        <f t="shared" si="7"/>
        <v>2.8</v>
      </c>
      <c r="O18" s="42">
        <f t="shared" si="8"/>
        <v>0</v>
      </c>
      <c r="P18" s="42">
        <f t="shared" si="0"/>
        <v>2.6999999999999997</v>
      </c>
      <c r="Q18" s="42" t="str">
        <f t="shared" si="1"/>
        <v>&gt;200</v>
      </c>
      <c r="R18" s="43">
        <f>AA18+AH18+AO18</f>
        <v>0</v>
      </c>
      <c r="S18" s="111">
        <f t="shared" si="2"/>
        <v>2.8</v>
      </c>
      <c r="T18" s="215" t="str">
        <f>IF(R18&lt;&gt;0,IF(M18/R18*100&lt;0,"&lt;0",IF(M18/R18*100&gt;200,"&gt;200",M18/R18*100))," ")</f>
        <v xml:space="preserve"> </v>
      </c>
      <c r="U18" s="370">
        <f>U20+U21+U22</f>
        <v>0.1</v>
      </c>
      <c r="V18" s="685">
        <f>V20+V21+V22</f>
        <v>2.8</v>
      </c>
      <c r="W18" s="657">
        <f t="shared" si="9"/>
        <v>2.8</v>
      </c>
      <c r="X18" s="42">
        <f>X20+X21+X22</f>
        <v>0</v>
      </c>
      <c r="Y18" s="42">
        <f t="shared" si="16"/>
        <v>2.6999999999999997</v>
      </c>
      <c r="Z18" s="42" t="str">
        <f t="shared" si="10"/>
        <v>&gt;200</v>
      </c>
      <c r="AA18" s="42"/>
      <c r="AB18" s="42">
        <f>V18-AA18</f>
        <v>2.8</v>
      </c>
      <c r="AC18" s="197" t="str">
        <f>IF(AA18&lt;&gt;0,IF(V18/AA18*100&lt;0,"&lt;0",IF(V18/AA18*100&gt;200,"&gt;200",V18/AA18*100))," ")</f>
        <v xml:space="preserve"> </v>
      </c>
      <c r="AD18" s="196"/>
      <c r="AE18" s="42"/>
      <c r="AF18" s="42">
        <f>AE18-AD18</f>
        <v>0</v>
      </c>
      <c r="AG18" s="42" t="str">
        <f>IF(AD18&lt;&gt;0,IF(AE18/AD18*100&lt;0,"&lt;0",IF(AE18/AD18*100&gt;200,"&gt;200",AE18/AD18*100))," ")</f>
        <v xml:space="preserve"> </v>
      </c>
      <c r="AH18" s="42"/>
      <c r="AI18" s="42">
        <f>AE18-AH18</f>
        <v>0</v>
      </c>
      <c r="AJ18" s="197" t="str">
        <f>IF(AH18&lt;&gt;0,IF(AE18/AH18*100&lt;0,"&lt;0",IF(AE18/AH18*100&gt;200,"&gt;200",AE18/AH18*100))," ")</f>
        <v xml:space="preserve"> </v>
      </c>
      <c r="AK18" s="196"/>
      <c r="AL18" s="42"/>
      <c r="AM18" s="42">
        <f>AL18-AK18</f>
        <v>0</v>
      </c>
      <c r="AN18" s="43" t="str">
        <f t="shared" si="11"/>
        <v xml:space="preserve"> </v>
      </c>
      <c r="AO18" s="42"/>
      <c r="AP18" s="42">
        <f>AL18-AO18</f>
        <v>0</v>
      </c>
      <c r="AQ18" s="274" t="str">
        <f t="shared" si="12"/>
        <v xml:space="preserve"> </v>
      </c>
      <c r="AR18" s="196">
        <f>AR20+AR21+AR22</f>
        <v>359.59999999999997</v>
      </c>
      <c r="AS18" s="42">
        <f>AS20+AS21+AS22</f>
        <v>226.3</v>
      </c>
      <c r="AT18" s="42">
        <f t="shared" si="13"/>
        <v>226.3</v>
      </c>
      <c r="AU18" s="42">
        <f>AU20+AU21+AU22</f>
        <v>0</v>
      </c>
      <c r="AV18" s="42">
        <f>AS18-AR18</f>
        <v>-133.29999999999995</v>
      </c>
      <c r="AW18" s="42">
        <f>IF(AR18&lt;&gt;0,IF(AS18/AR18*100&lt;0,"&lt;0",IF(AS18/AR18*100&gt;200,"&gt;200",AS18/AR18*100))," ")</f>
        <v>62.931034482758633</v>
      </c>
      <c r="AX18" s="42"/>
      <c r="AY18" s="42">
        <f>AS18-AX18</f>
        <v>226.3</v>
      </c>
      <c r="AZ18" s="197" t="str">
        <f>IF(AX18&lt;&gt;0,IF(AS18/AX18*100&lt;0,"&lt;0",IF(AS18/AX18*100&gt;200,"&gt;200",AS18/AX18*100))," ")</f>
        <v xml:space="preserve"> </v>
      </c>
    </row>
    <row r="19" spans="1:52" ht="18" customHeight="1">
      <c r="A19" s="46" t="s">
        <v>4</v>
      </c>
      <c r="B19" s="336"/>
      <c r="C19" s="196"/>
      <c r="D19" s="42"/>
      <c r="E19" s="42"/>
      <c r="F19" s="42"/>
      <c r="G19" s="42"/>
      <c r="H19" s="42"/>
      <c r="I19" s="43"/>
      <c r="J19" s="43"/>
      <c r="K19" s="215"/>
      <c r="L19" s="196"/>
      <c r="M19" s="42"/>
      <c r="N19" s="42"/>
      <c r="O19" s="42"/>
      <c r="P19" s="42"/>
      <c r="Q19" s="42"/>
      <c r="R19" s="43"/>
      <c r="S19" s="111"/>
      <c r="T19" s="215"/>
      <c r="U19" s="370"/>
      <c r="V19" s="685"/>
      <c r="W19" s="657"/>
      <c r="X19" s="42"/>
      <c r="Y19" s="42">
        <f t="shared" si="16"/>
        <v>0</v>
      </c>
      <c r="Z19" s="42" t="str">
        <f t="shared" si="10"/>
        <v xml:space="preserve"> </v>
      </c>
      <c r="AA19" s="42"/>
      <c r="AB19" s="42"/>
      <c r="AC19" s="197"/>
      <c r="AD19" s="196"/>
      <c r="AE19" s="42"/>
      <c r="AF19" s="42"/>
      <c r="AG19" s="42"/>
      <c r="AH19" s="42"/>
      <c r="AI19" s="42"/>
      <c r="AJ19" s="197"/>
      <c r="AK19" s="196"/>
      <c r="AL19" s="42"/>
      <c r="AM19" s="42"/>
      <c r="AN19" s="255" t="str">
        <f t="shared" si="11"/>
        <v xml:space="preserve"> </v>
      </c>
      <c r="AO19" s="42"/>
      <c r="AP19" s="42"/>
      <c r="AQ19" s="275" t="str">
        <f t="shared" si="12"/>
        <v xml:space="preserve"> </v>
      </c>
      <c r="AR19" s="196"/>
      <c r="AS19" s="42"/>
      <c r="AT19" s="42"/>
      <c r="AU19" s="42"/>
      <c r="AV19" s="42"/>
      <c r="AW19" s="42"/>
      <c r="AX19" s="42"/>
      <c r="AY19" s="42"/>
      <c r="AZ19" s="197"/>
    </row>
    <row r="20" spans="1:52" ht="23.25" customHeight="1">
      <c r="A20" s="324" t="s">
        <v>241</v>
      </c>
      <c r="B20" s="338">
        <v>1131</v>
      </c>
      <c r="C20" s="196">
        <f t="shared" ref="C20:D23" si="19">L20+AR20</f>
        <v>182.7</v>
      </c>
      <c r="D20" s="42">
        <f t="shared" si="19"/>
        <v>97</v>
      </c>
      <c r="E20" s="42">
        <f>W20+AE20+AL20+AT20</f>
        <v>97</v>
      </c>
      <c r="F20" s="42">
        <f>O20+AU20</f>
        <v>0</v>
      </c>
      <c r="G20" s="42">
        <f t="shared" si="3"/>
        <v>-85.699999999999989</v>
      </c>
      <c r="H20" s="42">
        <f t="shared" si="4"/>
        <v>53.092501368363443</v>
      </c>
      <c r="I20" s="43">
        <f t="shared" si="18"/>
        <v>0</v>
      </c>
      <c r="J20" s="43">
        <f t="shared" si="5"/>
        <v>97</v>
      </c>
      <c r="K20" s="215" t="str">
        <f t="shared" si="6"/>
        <v xml:space="preserve"> </v>
      </c>
      <c r="L20" s="196">
        <f t="shared" si="14"/>
        <v>0</v>
      </c>
      <c r="M20" s="42">
        <f t="shared" si="15"/>
        <v>0</v>
      </c>
      <c r="N20" s="42">
        <f t="shared" si="7"/>
        <v>0</v>
      </c>
      <c r="O20" s="42">
        <f t="shared" si="8"/>
        <v>0</v>
      </c>
      <c r="P20" s="42">
        <f t="shared" si="0"/>
        <v>0</v>
      </c>
      <c r="Q20" s="42" t="str">
        <f t="shared" si="1"/>
        <v xml:space="preserve"> </v>
      </c>
      <c r="R20" s="43"/>
      <c r="S20" s="111"/>
      <c r="T20" s="215"/>
      <c r="U20" s="370"/>
      <c r="V20" s="685"/>
      <c r="W20" s="657">
        <f t="shared" si="9"/>
        <v>0</v>
      </c>
      <c r="X20" s="42"/>
      <c r="Y20" s="42">
        <f t="shared" si="16"/>
        <v>0</v>
      </c>
      <c r="Z20" s="42" t="str">
        <f t="shared" si="10"/>
        <v xml:space="preserve"> </v>
      </c>
      <c r="AA20" s="42"/>
      <c r="AB20" s="42"/>
      <c r="AC20" s="197"/>
      <c r="AD20" s="196"/>
      <c r="AE20" s="42"/>
      <c r="AF20" s="42"/>
      <c r="AG20" s="42"/>
      <c r="AH20" s="42"/>
      <c r="AI20" s="42"/>
      <c r="AJ20" s="197"/>
      <c r="AK20" s="196"/>
      <c r="AL20" s="42"/>
      <c r="AM20" s="42"/>
      <c r="AN20" s="256" t="str">
        <f t="shared" si="11"/>
        <v xml:space="preserve"> </v>
      </c>
      <c r="AO20" s="42"/>
      <c r="AP20" s="42"/>
      <c r="AQ20" s="277" t="str">
        <f t="shared" si="12"/>
        <v xml:space="preserve"> </v>
      </c>
      <c r="AR20" s="198">
        <v>182.7</v>
      </c>
      <c r="AS20" s="49">
        <v>97</v>
      </c>
      <c r="AT20" s="49">
        <f t="shared" si="13"/>
        <v>97</v>
      </c>
      <c r="AU20" s="49"/>
      <c r="AV20" s="49">
        <f>AS20-AR20</f>
        <v>-85.699999999999989</v>
      </c>
      <c r="AW20" s="49">
        <f>IF(AR20&lt;&gt;0,IF(AS20/AR20*100&lt;0,"&lt;0",IF(AS20/AR20*100&gt;200,"&gt;200",AS20/AR20*100))," ")</f>
        <v>53.092501368363443</v>
      </c>
      <c r="AX20" s="42"/>
      <c r="AY20" s="42"/>
      <c r="AZ20" s="197"/>
    </row>
    <row r="21" spans="1:52" ht="23.25" customHeight="1">
      <c r="A21" s="324" t="s">
        <v>242</v>
      </c>
      <c r="B21" s="338">
        <v>1132</v>
      </c>
      <c r="C21" s="196">
        <f t="shared" si="19"/>
        <v>176.1</v>
      </c>
      <c r="D21" s="42">
        <f t="shared" si="19"/>
        <v>128.80000000000001</v>
      </c>
      <c r="E21" s="42">
        <f>W21+AE21+AL21+AT21</f>
        <v>128.80000000000001</v>
      </c>
      <c r="F21" s="42">
        <f>O21+AU21</f>
        <v>0</v>
      </c>
      <c r="G21" s="42">
        <f t="shared" si="3"/>
        <v>-47.299999999999983</v>
      </c>
      <c r="H21" s="42">
        <f t="shared" si="4"/>
        <v>73.140261215218644</v>
      </c>
      <c r="I21" s="43">
        <f t="shared" si="18"/>
        <v>0</v>
      </c>
      <c r="J21" s="43">
        <f t="shared" si="5"/>
        <v>128.80000000000001</v>
      </c>
      <c r="K21" s="215" t="str">
        <f t="shared" si="6"/>
        <v xml:space="preserve"> </v>
      </c>
      <c r="L21" s="196">
        <f t="shared" si="14"/>
        <v>0</v>
      </c>
      <c r="M21" s="42">
        <f t="shared" si="15"/>
        <v>0</v>
      </c>
      <c r="N21" s="42">
        <f t="shared" si="7"/>
        <v>0</v>
      </c>
      <c r="O21" s="42">
        <f t="shared" si="8"/>
        <v>0</v>
      </c>
      <c r="P21" s="42">
        <f t="shared" si="0"/>
        <v>0</v>
      </c>
      <c r="Q21" s="42" t="str">
        <f t="shared" si="1"/>
        <v xml:space="preserve"> </v>
      </c>
      <c r="R21" s="43"/>
      <c r="S21" s="111"/>
      <c r="T21" s="215"/>
      <c r="U21" s="370"/>
      <c r="V21" s="685"/>
      <c r="W21" s="657">
        <f t="shared" si="9"/>
        <v>0</v>
      </c>
      <c r="X21" s="42"/>
      <c r="Y21" s="42">
        <f t="shared" si="16"/>
        <v>0</v>
      </c>
      <c r="Z21" s="42" t="str">
        <f t="shared" si="10"/>
        <v xml:space="preserve"> </v>
      </c>
      <c r="AA21" s="42"/>
      <c r="AB21" s="42"/>
      <c r="AC21" s="197"/>
      <c r="AD21" s="196"/>
      <c r="AE21" s="42"/>
      <c r="AF21" s="42"/>
      <c r="AG21" s="42"/>
      <c r="AH21" s="42"/>
      <c r="AI21" s="42"/>
      <c r="AJ21" s="197"/>
      <c r="AK21" s="196"/>
      <c r="AL21" s="42"/>
      <c r="AM21" s="42"/>
      <c r="AN21" s="256" t="str">
        <f t="shared" si="11"/>
        <v xml:space="preserve"> </v>
      </c>
      <c r="AO21" s="42"/>
      <c r="AP21" s="42"/>
      <c r="AQ21" s="277" t="str">
        <f t="shared" si="12"/>
        <v xml:space="preserve"> </v>
      </c>
      <c r="AR21" s="198">
        <v>176.1</v>
      </c>
      <c r="AS21" s="49">
        <v>128.80000000000001</v>
      </c>
      <c r="AT21" s="49">
        <f t="shared" si="13"/>
        <v>128.80000000000001</v>
      </c>
      <c r="AU21" s="49"/>
      <c r="AV21" s="49">
        <f>AS21-AR21</f>
        <v>-47.299999999999983</v>
      </c>
      <c r="AW21" s="49">
        <f>IF(AR21&lt;&gt;0,IF(AS21/AR21*100&lt;0,"&lt;0",IF(AS21/AR21*100&gt;200,"&gt;200",AS21/AR21*100))," ")</f>
        <v>73.140261215218644</v>
      </c>
      <c r="AX21" s="42"/>
      <c r="AY21" s="42"/>
      <c r="AZ21" s="197"/>
    </row>
    <row r="22" spans="1:52" ht="23.25" customHeight="1">
      <c r="A22" s="185" t="s">
        <v>266</v>
      </c>
      <c r="B22" s="338">
        <v>1133</v>
      </c>
      <c r="C22" s="196">
        <f t="shared" si="19"/>
        <v>0.9</v>
      </c>
      <c r="D22" s="42">
        <f t="shared" si="19"/>
        <v>3.3</v>
      </c>
      <c r="E22" s="42">
        <f>W22+AE22+AL22+AT22</f>
        <v>3.3</v>
      </c>
      <c r="F22" s="42">
        <f>O22+AU22</f>
        <v>0</v>
      </c>
      <c r="G22" s="42">
        <f t="shared" si="3"/>
        <v>2.4</v>
      </c>
      <c r="H22" s="42" t="str">
        <f t="shared" si="4"/>
        <v>&gt;200</v>
      </c>
      <c r="I22" s="43"/>
      <c r="J22" s="43"/>
      <c r="K22" s="215"/>
      <c r="L22" s="196">
        <f t="shared" si="14"/>
        <v>0.1</v>
      </c>
      <c r="M22" s="42">
        <f t="shared" si="15"/>
        <v>2.8</v>
      </c>
      <c r="N22" s="42">
        <f t="shared" si="7"/>
        <v>2.8</v>
      </c>
      <c r="O22" s="42">
        <f t="shared" si="8"/>
        <v>0</v>
      </c>
      <c r="P22" s="42">
        <f t="shared" si="0"/>
        <v>2.6999999999999997</v>
      </c>
      <c r="Q22" s="42" t="str">
        <f t="shared" si="1"/>
        <v>&gt;200</v>
      </c>
      <c r="R22" s="43"/>
      <c r="S22" s="111"/>
      <c r="T22" s="215"/>
      <c r="U22" s="370">
        <v>0.1</v>
      </c>
      <c r="V22" s="685">
        <v>2.8</v>
      </c>
      <c r="W22" s="657">
        <f t="shared" si="9"/>
        <v>2.8</v>
      </c>
      <c r="X22" s="42"/>
      <c r="Y22" s="42">
        <f t="shared" si="16"/>
        <v>2.6999999999999997</v>
      </c>
      <c r="Z22" s="42" t="str">
        <f t="shared" si="10"/>
        <v>&gt;200</v>
      </c>
      <c r="AA22" s="42"/>
      <c r="AB22" s="42"/>
      <c r="AC22" s="197"/>
      <c r="AD22" s="196"/>
      <c r="AE22" s="42"/>
      <c r="AF22" s="42"/>
      <c r="AG22" s="42"/>
      <c r="AH22" s="42"/>
      <c r="AI22" s="42"/>
      <c r="AJ22" s="197"/>
      <c r="AK22" s="196"/>
      <c r="AL22" s="42"/>
      <c r="AM22" s="42"/>
      <c r="AN22" s="256"/>
      <c r="AO22" s="42"/>
      <c r="AP22" s="42"/>
      <c r="AQ22" s="277"/>
      <c r="AR22" s="198">
        <v>0.8</v>
      </c>
      <c r="AS22" s="49">
        <v>0.5</v>
      </c>
      <c r="AT22" s="49">
        <f t="shared" si="13"/>
        <v>0.5</v>
      </c>
      <c r="AU22" s="49"/>
      <c r="AV22" s="49"/>
      <c r="AW22" s="49"/>
      <c r="AX22" s="42"/>
      <c r="AY22" s="42"/>
      <c r="AZ22" s="197"/>
    </row>
    <row r="23" spans="1:52" ht="23.25" customHeight="1">
      <c r="A23" s="50" t="s">
        <v>46</v>
      </c>
      <c r="B23" s="336" t="s">
        <v>289</v>
      </c>
      <c r="C23" s="196">
        <f t="shared" si="19"/>
        <v>20355.900000000001</v>
      </c>
      <c r="D23" s="42">
        <f t="shared" si="19"/>
        <v>9276.8000000000011</v>
      </c>
      <c r="E23" s="42">
        <f>W23+AE23+AL23+AT23</f>
        <v>9276.8000000000011</v>
      </c>
      <c r="F23" s="42">
        <f>O23+AU23</f>
        <v>0</v>
      </c>
      <c r="G23" s="42">
        <f t="shared" si="3"/>
        <v>-11079.1</v>
      </c>
      <c r="H23" s="42">
        <f t="shared" si="4"/>
        <v>45.573027967321515</v>
      </c>
      <c r="I23" s="43">
        <f t="shared" si="18"/>
        <v>0</v>
      </c>
      <c r="J23" s="43">
        <f t="shared" si="5"/>
        <v>9276.8000000000011</v>
      </c>
      <c r="K23" s="215" t="str">
        <f t="shared" si="6"/>
        <v xml:space="preserve"> </v>
      </c>
      <c r="L23" s="196">
        <f t="shared" si="14"/>
        <v>19508.400000000001</v>
      </c>
      <c r="M23" s="42">
        <f t="shared" si="15"/>
        <v>8856.0000000000018</v>
      </c>
      <c r="N23" s="42">
        <f t="shared" si="7"/>
        <v>8856.0000000000018</v>
      </c>
      <c r="O23" s="42">
        <f t="shared" si="8"/>
        <v>0</v>
      </c>
      <c r="P23" s="42">
        <f t="shared" si="0"/>
        <v>-10652.4</v>
      </c>
      <c r="Q23" s="42">
        <f t="shared" si="1"/>
        <v>45.395829488835581</v>
      </c>
      <c r="R23" s="43">
        <f>AA23+AH23+AO23</f>
        <v>0</v>
      </c>
      <c r="S23" s="111">
        <f>M23-R23</f>
        <v>8856.0000000000018</v>
      </c>
      <c r="T23" s="215" t="str">
        <f>IF(R23&lt;&gt;0,IF(M23/R23*100&lt;0,"&lt;0",IF(M23/R23*100&gt;200,"&gt;200",M23/R23*100))," ")</f>
        <v xml:space="preserve"> </v>
      </c>
      <c r="U23" s="370">
        <f>U25+U30+U42+U43+U44</f>
        <v>19508.400000000001</v>
      </c>
      <c r="V23" s="685">
        <f>V25+V30+V42+V43+V44</f>
        <v>8856.0000000000018</v>
      </c>
      <c r="W23" s="657">
        <f t="shared" si="9"/>
        <v>8856.0000000000018</v>
      </c>
      <c r="X23" s="42">
        <f>X25+X30+X42+X43+X44</f>
        <v>0</v>
      </c>
      <c r="Y23" s="42">
        <f t="shared" si="16"/>
        <v>-10652.4</v>
      </c>
      <c r="Z23" s="42">
        <f t="shared" si="10"/>
        <v>45.395829488835581</v>
      </c>
      <c r="AA23" s="42"/>
      <c r="AB23" s="42">
        <f>V23-AA23</f>
        <v>8856.0000000000018</v>
      </c>
      <c r="AC23" s="197" t="str">
        <f>IF(AA23&lt;&gt;0,IF(V23/AA23*100&lt;0,"&lt;0",IF(V23/AA23*100&gt;200,"&gt;200",V23/AA23*100))," ")</f>
        <v xml:space="preserve"> </v>
      </c>
      <c r="AD23" s="196"/>
      <c r="AE23" s="42"/>
      <c r="AF23" s="42">
        <f>AE23-AD23</f>
        <v>0</v>
      </c>
      <c r="AG23" s="42" t="str">
        <f>IF(AD23&lt;&gt;0,IF(AE23/AD23*100&lt;0,"&lt;0",IF(AE23/AD23*100&gt;200,"&gt;200",AE23/AD23*100))," ")</f>
        <v xml:space="preserve"> </v>
      </c>
      <c r="AH23" s="42"/>
      <c r="AI23" s="42">
        <f>AE23-AH23</f>
        <v>0</v>
      </c>
      <c r="AJ23" s="197" t="str">
        <f>IF(AH23&lt;&gt;0,IF(AE23/AH23*100&lt;0,"&lt;0",IF(AE23/AH23*100&gt;200,"&gt;200",AE23/AH23*100))," ")</f>
        <v xml:space="preserve"> </v>
      </c>
      <c r="AK23" s="196"/>
      <c r="AL23" s="42"/>
      <c r="AM23" s="42">
        <f>AL23-AK23</f>
        <v>0</v>
      </c>
      <c r="AN23" s="43" t="str">
        <f t="shared" si="11"/>
        <v xml:space="preserve"> </v>
      </c>
      <c r="AO23" s="42"/>
      <c r="AP23" s="42">
        <f>AL23-AO23</f>
        <v>0</v>
      </c>
      <c r="AQ23" s="278" t="str">
        <f t="shared" si="12"/>
        <v xml:space="preserve"> </v>
      </c>
      <c r="AR23" s="196">
        <f>AR25+AR30+AR42+AR43+AR44</f>
        <v>847.5</v>
      </c>
      <c r="AS23" s="42">
        <f>AS25+AS30+AS42+AS43+AS44</f>
        <v>420.8</v>
      </c>
      <c r="AT23" s="42">
        <f t="shared" si="13"/>
        <v>420.8</v>
      </c>
      <c r="AU23" s="42">
        <f>AU25+AU30+AU42+AU43+AU44</f>
        <v>0</v>
      </c>
      <c r="AV23" s="42">
        <f>AS23-AR23</f>
        <v>-426.7</v>
      </c>
      <c r="AW23" s="42">
        <f>IF(AR23&lt;&gt;0,IF(AS23/AR23*100&lt;0,"&lt;0",IF(AS23/AR23*100&gt;200,"&gt;200",AS23/AR23*100))," ")</f>
        <v>49.651917404129797</v>
      </c>
      <c r="AX23" s="42"/>
      <c r="AY23" s="42">
        <f>AS23-AX23</f>
        <v>420.8</v>
      </c>
      <c r="AZ23" s="197" t="str">
        <f>IF(AX23&lt;&gt;0,IF(AS23/AX23*100&lt;0,"&lt;0",IF(AS23/AX23*100&gt;200,"&gt;200",AS23/AX23*100))," ")</f>
        <v xml:space="preserve"> </v>
      </c>
    </row>
    <row r="24" spans="1:52" ht="16.5" customHeight="1">
      <c r="A24" s="46" t="s">
        <v>4</v>
      </c>
      <c r="B24" s="336"/>
      <c r="C24" s="196"/>
      <c r="D24" s="42"/>
      <c r="E24" s="42"/>
      <c r="F24" s="42"/>
      <c r="G24" s="42"/>
      <c r="H24" s="42"/>
      <c r="I24" s="45"/>
      <c r="J24" s="45"/>
      <c r="K24" s="305"/>
      <c r="L24" s="196"/>
      <c r="M24" s="42"/>
      <c r="N24" s="42"/>
      <c r="O24" s="42"/>
      <c r="P24" s="42"/>
      <c r="Q24" s="42"/>
      <c r="R24" s="45"/>
      <c r="S24" s="112"/>
      <c r="T24" s="305"/>
      <c r="U24" s="370"/>
      <c r="V24" s="685"/>
      <c r="W24" s="657"/>
      <c r="X24" s="42"/>
      <c r="Y24" s="42">
        <f t="shared" si="16"/>
        <v>0</v>
      </c>
      <c r="Z24" s="42" t="str">
        <f t="shared" si="10"/>
        <v xml:space="preserve"> </v>
      </c>
      <c r="AA24" s="42"/>
      <c r="AB24" s="42"/>
      <c r="AC24" s="197"/>
      <c r="AD24" s="196"/>
      <c r="AE24" s="42"/>
      <c r="AF24" s="42"/>
      <c r="AG24" s="42"/>
      <c r="AH24" s="42"/>
      <c r="AI24" s="42"/>
      <c r="AJ24" s="197"/>
      <c r="AK24" s="196"/>
      <c r="AL24" s="42"/>
      <c r="AM24" s="42"/>
      <c r="AN24" s="255" t="str">
        <f t="shared" si="11"/>
        <v xml:space="preserve"> </v>
      </c>
      <c r="AO24" s="42"/>
      <c r="AP24" s="42"/>
      <c r="AQ24" s="275" t="str">
        <f t="shared" si="12"/>
        <v xml:space="preserve"> </v>
      </c>
      <c r="AR24" s="196"/>
      <c r="AS24" s="42"/>
      <c r="AT24" s="42"/>
      <c r="AU24" s="42"/>
      <c r="AV24" s="42"/>
      <c r="AW24" s="42"/>
      <c r="AX24" s="42"/>
      <c r="AY24" s="42"/>
      <c r="AZ24" s="197"/>
    </row>
    <row r="25" spans="1:52" s="8" customFormat="1" ht="34.5" customHeight="1">
      <c r="A25" s="53" t="s">
        <v>18</v>
      </c>
      <c r="B25" s="339" t="s">
        <v>49</v>
      </c>
      <c r="C25" s="201">
        <f>L25+AR25</f>
        <v>14916.6</v>
      </c>
      <c r="D25" s="51">
        <f>M25+AS25</f>
        <v>6434.0000000000009</v>
      </c>
      <c r="E25" s="51">
        <f>W25+AE25+AL25+AT25</f>
        <v>6434.0000000000009</v>
      </c>
      <c r="F25" s="51">
        <f>O25+AU25</f>
        <v>0</v>
      </c>
      <c r="G25" s="51">
        <f t="shared" si="3"/>
        <v>-8482.5999999999985</v>
      </c>
      <c r="H25" s="51">
        <f t="shared" si="4"/>
        <v>43.133153667725892</v>
      </c>
      <c r="I25" s="52">
        <f t="shared" si="18"/>
        <v>0</v>
      </c>
      <c r="J25" s="52">
        <f t="shared" si="5"/>
        <v>6434.0000000000009</v>
      </c>
      <c r="K25" s="307" t="str">
        <f t="shared" si="6"/>
        <v xml:space="preserve"> </v>
      </c>
      <c r="L25" s="201">
        <f t="shared" si="14"/>
        <v>14876.800000000001</v>
      </c>
      <c r="M25" s="51">
        <f t="shared" si="15"/>
        <v>6406.4000000000005</v>
      </c>
      <c r="N25" s="51">
        <f t="shared" si="7"/>
        <v>6406.4000000000005</v>
      </c>
      <c r="O25" s="51">
        <f t="shared" si="8"/>
        <v>0</v>
      </c>
      <c r="P25" s="51">
        <f t="shared" si="0"/>
        <v>-8470.4000000000015</v>
      </c>
      <c r="Q25" s="51">
        <f t="shared" si="1"/>
        <v>43.063024306302431</v>
      </c>
      <c r="R25" s="52">
        <f>AA25+AH25+AO25</f>
        <v>0</v>
      </c>
      <c r="S25" s="114">
        <f t="shared" ref="S25:S74" si="20">M25-R25</f>
        <v>6406.4000000000005</v>
      </c>
      <c r="T25" s="307" t="str">
        <f>IF(R25&lt;&gt;0,IF(M25/R25*100&lt;0,"&lt;0",IF(M25/R25*100&gt;200,"&gt;200",M25/R25*100))," ")</f>
        <v xml:space="preserve"> </v>
      </c>
      <c r="U25" s="390">
        <f>SUM(U27:U29)</f>
        <v>14876.800000000001</v>
      </c>
      <c r="V25" s="687">
        <f>SUM(V27:V29)</f>
        <v>6406.4000000000005</v>
      </c>
      <c r="W25" s="726">
        <f t="shared" si="9"/>
        <v>6406.4000000000005</v>
      </c>
      <c r="X25" s="49">
        <f>SUM(X27:X29)</f>
        <v>0</v>
      </c>
      <c r="Y25" s="51">
        <f t="shared" si="16"/>
        <v>-8470.4000000000015</v>
      </c>
      <c r="Z25" s="51">
        <f t="shared" si="10"/>
        <v>43.063024306302431</v>
      </c>
      <c r="AA25" s="51">
        <f>SUM(AA27:AA29)</f>
        <v>0</v>
      </c>
      <c r="AB25" s="51">
        <f>V25-AA25</f>
        <v>6406.4000000000005</v>
      </c>
      <c r="AC25" s="202" t="str">
        <f>IF(AA25&lt;&gt;0,IF(V25/AA25*100&lt;0,"&lt;0",IF(V25/AA25*100&gt;200,"&gt;200",V25/AA25*100))," ")</f>
        <v xml:space="preserve"> </v>
      </c>
      <c r="AD25" s="201">
        <f>SUM(AD27:AD29)</f>
        <v>0</v>
      </c>
      <c r="AE25" s="51">
        <f>SUM(AE27:AE29)</f>
        <v>0</v>
      </c>
      <c r="AF25" s="51">
        <f>SUM(AF27:AF29)</f>
        <v>0</v>
      </c>
      <c r="AG25" s="51" t="str">
        <f>IF(AD25&lt;&gt;0,IF(AE25/AD25*100&lt;0,"&lt;0",IF(AE25/AD25*100&gt;200,"&gt;200",AE25/AD25*100))," ")</f>
        <v xml:space="preserve"> </v>
      </c>
      <c r="AH25" s="51">
        <f>SUM(AH27:AH29)</f>
        <v>0</v>
      </c>
      <c r="AI25" s="51">
        <f>AE25-AH25</f>
        <v>0</v>
      </c>
      <c r="AJ25" s="202" t="str">
        <f>IF(AH25&lt;&gt;0,IF(AE25/AH25*100&lt;0,"&lt;0",IF(AE25/AH25*100&gt;200,"&gt;200",AE25/AH25*100))," ")</f>
        <v xml:space="preserve"> </v>
      </c>
      <c r="AK25" s="201">
        <f>SUM(AK27:AK29)</f>
        <v>0</v>
      </c>
      <c r="AL25" s="51">
        <f>SUM(AL27:AL29)</f>
        <v>0</v>
      </c>
      <c r="AM25" s="51">
        <f>SUM(AM27:AM29)</f>
        <v>0</v>
      </c>
      <c r="AN25" s="52" t="str">
        <f t="shared" si="11"/>
        <v xml:space="preserve"> </v>
      </c>
      <c r="AO25" s="51">
        <f>SUM(AO27:AO29)</f>
        <v>0</v>
      </c>
      <c r="AP25" s="51">
        <f>AL25-AO25</f>
        <v>0</v>
      </c>
      <c r="AQ25" s="279" t="str">
        <f t="shared" si="12"/>
        <v xml:space="preserve"> </v>
      </c>
      <c r="AR25" s="201">
        <f>SUM(AR27:AR29)</f>
        <v>39.799999999999997</v>
      </c>
      <c r="AS25" s="51">
        <f>SUM(AS27:AS29)</f>
        <v>27.6</v>
      </c>
      <c r="AT25" s="51">
        <f t="shared" si="13"/>
        <v>27.6</v>
      </c>
      <c r="AU25" s="51">
        <f>SUM(AU27:AU29)</f>
        <v>0</v>
      </c>
      <c r="AV25" s="51">
        <f>SUM(AV27:AV29)</f>
        <v>-12.199999999999996</v>
      </c>
      <c r="AW25" s="51">
        <f>IF(AR25&lt;&gt;0,IF(AS25/AR25*100&lt;0,"&lt;0",IF(AS25/AR25*100&gt;200,"&gt;200",AS25/AR25*100))," ")</f>
        <v>69.346733668341727</v>
      </c>
      <c r="AX25" s="51">
        <f>SUM(AX27:AX29)</f>
        <v>0</v>
      </c>
      <c r="AY25" s="51">
        <f>AS25-AX25</f>
        <v>27.6</v>
      </c>
      <c r="AZ25" s="202" t="str">
        <f>IF(AX25&lt;&gt;0,IF(AS25/AX25*100&lt;0,"&lt;0",IF(AS25/AX25*100&gt;200,"&gt;200",AS25/AX25*100))," ")</f>
        <v xml:space="preserve"> </v>
      </c>
    </row>
    <row r="26" spans="1:52" ht="23.25" customHeight="1">
      <c r="A26" s="55" t="s">
        <v>15</v>
      </c>
      <c r="B26" s="336"/>
      <c r="C26" s="196"/>
      <c r="D26" s="42"/>
      <c r="E26" s="42"/>
      <c r="F26" s="42"/>
      <c r="G26" s="42"/>
      <c r="H26" s="42"/>
      <c r="I26" s="54"/>
      <c r="J26" s="54"/>
      <c r="K26" s="308"/>
      <c r="L26" s="196"/>
      <c r="M26" s="42"/>
      <c r="N26" s="42"/>
      <c r="O26" s="42"/>
      <c r="P26" s="42"/>
      <c r="Q26" s="42"/>
      <c r="R26" s="54"/>
      <c r="S26" s="115">
        <f t="shared" si="20"/>
        <v>0</v>
      </c>
      <c r="T26" s="308"/>
      <c r="U26" s="370"/>
      <c r="V26" s="685"/>
      <c r="W26" s="657"/>
      <c r="X26" s="42"/>
      <c r="Y26" s="42">
        <f t="shared" si="16"/>
        <v>0</v>
      </c>
      <c r="Z26" s="42" t="str">
        <f t="shared" si="10"/>
        <v xml:space="preserve"> </v>
      </c>
      <c r="AA26" s="42"/>
      <c r="AB26" s="42"/>
      <c r="AC26" s="197"/>
      <c r="AD26" s="196"/>
      <c r="AE26" s="42"/>
      <c r="AF26" s="42"/>
      <c r="AG26" s="42"/>
      <c r="AH26" s="42"/>
      <c r="AI26" s="42"/>
      <c r="AJ26" s="197"/>
      <c r="AK26" s="196"/>
      <c r="AL26" s="42"/>
      <c r="AM26" s="42"/>
      <c r="AN26" s="54" t="str">
        <f t="shared" si="11"/>
        <v xml:space="preserve"> </v>
      </c>
      <c r="AO26" s="42"/>
      <c r="AP26" s="42"/>
      <c r="AQ26" s="280" t="str">
        <f t="shared" si="12"/>
        <v xml:space="preserve"> </v>
      </c>
      <c r="AR26" s="196"/>
      <c r="AS26" s="42"/>
      <c r="AT26" s="42"/>
      <c r="AU26" s="42"/>
      <c r="AV26" s="42"/>
      <c r="AW26" s="42"/>
      <c r="AX26" s="42"/>
      <c r="AY26" s="42"/>
      <c r="AZ26" s="197"/>
    </row>
    <row r="27" spans="1:52" ht="30.75" customHeight="1">
      <c r="A27" s="57" t="s">
        <v>51</v>
      </c>
      <c r="B27" s="336">
        <v>11411</v>
      </c>
      <c r="C27" s="196">
        <f t="shared" ref="C27:D30" si="21">L27+AR27</f>
        <v>5391.2</v>
      </c>
      <c r="D27" s="42">
        <f t="shared" si="21"/>
        <v>2461.9</v>
      </c>
      <c r="E27" s="42">
        <f t="shared" ref="D27:E70" si="22">W27+AE27+AL27+AT27</f>
        <v>2461.9</v>
      </c>
      <c r="F27" s="42">
        <f t="shared" ref="F27:F58" si="23">O27+AU27</f>
        <v>0</v>
      </c>
      <c r="G27" s="42">
        <f t="shared" si="3"/>
        <v>-2929.2999999999997</v>
      </c>
      <c r="H27" s="42">
        <f t="shared" si="4"/>
        <v>45.665158035316814</v>
      </c>
      <c r="I27" s="56">
        <f t="shared" si="18"/>
        <v>0</v>
      </c>
      <c r="J27" s="56">
        <f t="shared" si="5"/>
        <v>2461.9</v>
      </c>
      <c r="K27" s="309" t="str">
        <f t="shared" si="6"/>
        <v xml:space="preserve"> </v>
      </c>
      <c r="L27" s="196">
        <f t="shared" si="14"/>
        <v>5351.4</v>
      </c>
      <c r="M27" s="42">
        <f t="shared" si="15"/>
        <v>2434.3000000000002</v>
      </c>
      <c r="N27" s="42">
        <f t="shared" si="7"/>
        <v>2434.3000000000002</v>
      </c>
      <c r="O27" s="42">
        <f t="shared" si="8"/>
        <v>0</v>
      </c>
      <c r="P27" s="42">
        <f t="shared" si="0"/>
        <v>-2917.0999999999995</v>
      </c>
      <c r="Q27" s="42">
        <f t="shared" si="1"/>
        <v>45.48903090779983</v>
      </c>
      <c r="R27" s="56">
        <f>AA27+AH27+AO27</f>
        <v>0</v>
      </c>
      <c r="S27" s="116">
        <f t="shared" si="20"/>
        <v>2434.3000000000002</v>
      </c>
      <c r="T27" s="309" t="str">
        <f>IF(R27&lt;&gt;0,IF(M27/R27*100&lt;0,"&lt;0",IF(M27/R27*100&gt;200,"&gt;200",M27/R27*100))," ")</f>
        <v xml:space="preserve"> </v>
      </c>
      <c r="U27" s="370">
        <v>5351.4</v>
      </c>
      <c r="V27" s="685">
        <v>2434.3000000000002</v>
      </c>
      <c r="W27" s="657">
        <f t="shared" si="9"/>
        <v>2434.3000000000002</v>
      </c>
      <c r="X27" s="42"/>
      <c r="Y27" s="42">
        <f t="shared" si="16"/>
        <v>-2917.0999999999995</v>
      </c>
      <c r="Z27" s="42">
        <f t="shared" si="10"/>
        <v>45.48903090779983</v>
      </c>
      <c r="AA27" s="42"/>
      <c r="AB27" s="42">
        <f>V27-AA27</f>
        <v>2434.3000000000002</v>
      </c>
      <c r="AC27" s="197" t="str">
        <f>IF(AA27&lt;&gt;0,IF(V27/AA27*100&lt;0,"&lt;0",IF(V27/AA27*100&gt;200,"&gt;200",V27/AA27*100))," ")</f>
        <v xml:space="preserve"> </v>
      </c>
      <c r="AD27" s="196"/>
      <c r="AE27" s="42"/>
      <c r="AF27" s="42">
        <f>AE27-AD27</f>
        <v>0</v>
      </c>
      <c r="AG27" s="42" t="str">
        <f>IF(AD27&lt;&gt;0,IF(AE27/AD27*100&lt;0,"&lt;0",IF(AE27/AD27*100&gt;200,"&gt;200",AE27/AD27*100))," ")</f>
        <v xml:space="preserve"> </v>
      </c>
      <c r="AH27" s="42"/>
      <c r="AI27" s="42">
        <f>AE27-AH27</f>
        <v>0</v>
      </c>
      <c r="AJ27" s="197" t="str">
        <f>IF(AH27&lt;&gt;0,IF(AE27/AH27*100&lt;0,"&lt;0",IF(AE27/AH27*100&gt;200,"&gt;200",AE27/AH27*100))," ")</f>
        <v xml:space="preserve"> </v>
      </c>
      <c r="AK27" s="196"/>
      <c r="AL27" s="42"/>
      <c r="AM27" s="42">
        <f>AL27-AK27</f>
        <v>0</v>
      </c>
      <c r="AN27" s="56" t="str">
        <f t="shared" si="11"/>
        <v xml:space="preserve"> </v>
      </c>
      <c r="AO27" s="42"/>
      <c r="AP27" s="42">
        <f>AL27-AO27</f>
        <v>0</v>
      </c>
      <c r="AQ27" s="281" t="str">
        <f t="shared" si="12"/>
        <v xml:space="preserve"> </v>
      </c>
      <c r="AR27" s="196">
        <v>39.799999999999997</v>
      </c>
      <c r="AS27" s="42">
        <v>27.6</v>
      </c>
      <c r="AT27" s="42">
        <f t="shared" si="13"/>
        <v>27.6</v>
      </c>
      <c r="AU27" s="42"/>
      <c r="AV27" s="42">
        <f>AS27-AR27</f>
        <v>-12.199999999999996</v>
      </c>
      <c r="AW27" s="42">
        <f>IF(AR27&lt;&gt;0,IF(AS27/AR27*100&lt;0,"&lt;0",IF(AS27/AR27*100&gt;200,"&gt;200",AS27/AR27*100))," ")</f>
        <v>69.346733668341727</v>
      </c>
      <c r="AX27" s="42"/>
      <c r="AY27" s="42">
        <f>AS27-AX27</f>
        <v>27.6</v>
      </c>
      <c r="AZ27" s="197" t="str">
        <f>IF(AX27&lt;&gt;0,IF(AS27/AX27*100&lt;0,"&lt;0",IF(AS27/AX27*100&gt;200,"&gt;200",AS27/AX27*100))," ")</f>
        <v xml:space="preserve"> </v>
      </c>
    </row>
    <row r="28" spans="1:52" ht="23.25" customHeight="1">
      <c r="A28" s="57" t="s">
        <v>19</v>
      </c>
      <c r="B28" s="336">
        <v>11412</v>
      </c>
      <c r="C28" s="196">
        <f t="shared" si="21"/>
        <v>11800</v>
      </c>
      <c r="D28" s="42">
        <f t="shared" si="21"/>
        <v>5284.3</v>
      </c>
      <c r="E28" s="42">
        <f t="shared" si="22"/>
        <v>5284.3</v>
      </c>
      <c r="F28" s="42">
        <f t="shared" si="23"/>
        <v>0</v>
      </c>
      <c r="G28" s="42">
        <f t="shared" si="3"/>
        <v>-6515.7</v>
      </c>
      <c r="H28" s="42">
        <f t="shared" si="4"/>
        <v>44.782203389830514</v>
      </c>
      <c r="I28" s="56">
        <f t="shared" si="18"/>
        <v>0</v>
      </c>
      <c r="J28" s="56">
        <f t="shared" si="5"/>
        <v>5284.3</v>
      </c>
      <c r="K28" s="309" t="str">
        <f t="shared" si="6"/>
        <v xml:space="preserve"> </v>
      </c>
      <c r="L28" s="196">
        <f t="shared" si="14"/>
        <v>11800</v>
      </c>
      <c r="M28" s="42">
        <f t="shared" si="15"/>
        <v>5284.3</v>
      </c>
      <c r="N28" s="42">
        <f t="shared" si="7"/>
        <v>5284.3</v>
      </c>
      <c r="O28" s="42">
        <f t="shared" si="8"/>
        <v>0</v>
      </c>
      <c r="P28" s="42">
        <f t="shared" si="0"/>
        <v>-6515.7</v>
      </c>
      <c r="Q28" s="42">
        <f t="shared" si="1"/>
        <v>44.782203389830514</v>
      </c>
      <c r="R28" s="56">
        <f>AA28+AH28+AO28</f>
        <v>0</v>
      </c>
      <c r="S28" s="116">
        <f t="shared" si="20"/>
        <v>5284.3</v>
      </c>
      <c r="T28" s="309" t="str">
        <f>IF(R28&lt;&gt;0,IF(M28/R28*100&lt;0,"&lt;0",IF(M28/R28*100&gt;200,"&gt;200",M28/R28*100))," ")</f>
        <v xml:space="preserve"> </v>
      </c>
      <c r="U28" s="370">
        <v>11800</v>
      </c>
      <c r="V28" s="685">
        <v>5284.3</v>
      </c>
      <c r="W28" s="657">
        <f t="shared" si="9"/>
        <v>5284.3</v>
      </c>
      <c r="X28" s="42"/>
      <c r="Y28" s="42">
        <f t="shared" si="16"/>
        <v>-6515.7</v>
      </c>
      <c r="Z28" s="42">
        <f t="shared" si="10"/>
        <v>44.782203389830514</v>
      </c>
      <c r="AA28" s="42"/>
      <c r="AB28" s="42">
        <f>V28-AA28</f>
        <v>5284.3</v>
      </c>
      <c r="AC28" s="197" t="str">
        <f>IF(AA28&lt;&gt;0,IF(V28/AA28*100&lt;0,"&lt;0",IF(V28/AA28*100&gt;200,"&gt;200",V28/AA28*100))," ")</f>
        <v xml:space="preserve"> </v>
      </c>
      <c r="AD28" s="196"/>
      <c r="AE28" s="42"/>
      <c r="AF28" s="42">
        <f>AE28-AD28</f>
        <v>0</v>
      </c>
      <c r="AG28" s="42" t="str">
        <f>IF(AD28&lt;&gt;0,IF(AE28/AD28*100&lt;0,"&lt;0",IF(AE28/AD28*100&gt;200,"&gt;200",AE28/AD28*100))," ")</f>
        <v xml:space="preserve"> </v>
      </c>
      <c r="AH28" s="42"/>
      <c r="AI28" s="42">
        <f>AE28-AH28</f>
        <v>0</v>
      </c>
      <c r="AJ28" s="197" t="str">
        <f>IF(AH28&lt;&gt;0,IF(AE28/AH28*100&lt;0,"&lt;0",IF(AE28/AH28*100&gt;200,"&gt;200",AE28/AH28*100))," ")</f>
        <v xml:space="preserve"> </v>
      </c>
      <c r="AK28" s="196"/>
      <c r="AL28" s="42"/>
      <c r="AM28" s="42">
        <f>AL28-AK28</f>
        <v>0</v>
      </c>
      <c r="AN28" s="56" t="str">
        <f t="shared" si="11"/>
        <v xml:space="preserve"> </v>
      </c>
      <c r="AO28" s="42"/>
      <c r="AP28" s="42">
        <f>AL28-AO28</f>
        <v>0</v>
      </c>
      <c r="AQ28" s="281" t="str">
        <f t="shared" si="12"/>
        <v xml:space="preserve"> </v>
      </c>
      <c r="AR28" s="196"/>
      <c r="AS28" s="42"/>
      <c r="AT28" s="42">
        <f t="shared" si="13"/>
        <v>0</v>
      </c>
      <c r="AU28" s="42"/>
      <c r="AV28" s="42">
        <f>AS28-AR28</f>
        <v>0</v>
      </c>
      <c r="AW28" s="42" t="str">
        <f>IF(AR28&lt;&gt;0,IF(AS28/AR28*100&lt;0,"&lt;0",IF(AS28/AR28*100&gt;200,"&gt;200",AS28/AR28*100))," ")</f>
        <v xml:space="preserve"> </v>
      </c>
      <c r="AX28" s="42"/>
      <c r="AY28" s="42">
        <f>AS28-AX28</f>
        <v>0</v>
      </c>
      <c r="AZ28" s="197" t="str">
        <f>IF(AX28&lt;&gt;0,IF(AS28/AX28*100&lt;0,"&lt;0",IF(AS28/AX28*100&gt;200,"&gt;200",AS28/AX28*100))," ")</f>
        <v xml:space="preserve"> </v>
      </c>
    </row>
    <row r="29" spans="1:52" ht="23.25" customHeight="1">
      <c r="A29" s="57" t="s">
        <v>20</v>
      </c>
      <c r="B29" s="336">
        <v>11413</v>
      </c>
      <c r="C29" s="196">
        <f t="shared" si="21"/>
        <v>-2274.6</v>
      </c>
      <c r="D29" s="42">
        <f t="shared" si="21"/>
        <v>-1312.2</v>
      </c>
      <c r="E29" s="42">
        <f t="shared" si="22"/>
        <v>-1312.2</v>
      </c>
      <c r="F29" s="42">
        <f t="shared" si="23"/>
        <v>0</v>
      </c>
      <c r="G29" s="42">
        <f t="shared" si="3"/>
        <v>962.39999999999986</v>
      </c>
      <c r="H29" s="42">
        <f t="shared" si="4"/>
        <v>57.689264046425748</v>
      </c>
      <c r="I29" s="56">
        <f t="shared" si="18"/>
        <v>0</v>
      </c>
      <c r="J29" s="56">
        <f t="shared" si="5"/>
        <v>-1312.2</v>
      </c>
      <c r="K29" s="309" t="str">
        <f t="shared" si="6"/>
        <v xml:space="preserve"> </v>
      </c>
      <c r="L29" s="196">
        <f t="shared" si="14"/>
        <v>-2274.6</v>
      </c>
      <c r="M29" s="42">
        <f t="shared" si="15"/>
        <v>-1312.2</v>
      </c>
      <c r="N29" s="42">
        <f t="shared" si="7"/>
        <v>-1312.2</v>
      </c>
      <c r="O29" s="42">
        <f t="shared" si="8"/>
        <v>0</v>
      </c>
      <c r="P29" s="42">
        <f t="shared" si="0"/>
        <v>962.39999999999986</v>
      </c>
      <c r="Q29" s="42">
        <f t="shared" si="1"/>
        <v>57.689264046425748</v>
      </c>
      <c r="R29" s="56">
        <f>AA29+AH29+AO29</f>
        <v>0</v>
      </c>
      <c r="S29" s="116">
        <f t="shared" si="20"/>
        <v>-1312.2</v>
      </c>
      <c r="T29" s="309" t="str">
        <f>IF(R29&lt;&gt;0,IF(M29/R29*100&lt;0,"&lt;0",IF(M29/R29*100&gt;200,"&gt;200",M29/R29*100))," ")</f>
        <v xml:space="preserve"> </v>
      </c>
      <c r="U29" s="370">
        <v>-2274.6</v>
      </c>
      <c r="V29" s="685">
        <v>-1312.2</v>
      </c>
      <c r="W29" s="657">
        <f t="shared" si="9"/>
        <v>-1312.2</v>
      </c>
      <c r="X29" s="42"/>
      <c r="Y29" s="42">
        <f t="shared" si="16"/>
        <v>962.39999999999986</v>
      </c>
      <c r="Z29" s="42">
        <f t="shared" si="10"/>
        <v>57.689264046425748</v>
      </c>
      <c r="AA29" s="42"/>
      <c r="AB29" s="42">
        <f>V29-AA29</f>
        <v>-1312.2</v>
      </c>
      <c r="AC29" s="197" t="str">
        <f>IF(AA29&lt;&gt;0,IF(V29/AA29*100&lt;0,"&lt;0",IF(V29/AA29*100&gt;200,"&gt;200",V29/AA29*100))," ")</f>
        <v xml:space="preserve"> </v>
      </c>
      <c r="AD29" s="196"/>
      <c r="AE29" s="42"/>
      <c r="AF29" s="42">
        <f>AE29-AD29</f>
        <v>0</v>
      </c>
      <c r="AG29" s="42" t="str">
        <f>IF(AD29&lt;&gt;0,IF(AE29/AD29*100&lt;0,"&lt;0",IF(AE29/AD29*100&gt;200,"&gt;200",AE29/AD29*100))," ")</f>
        <v xml:space="preserve"> </v>
      </c>
      <c r="AH29" s="42"/>
      <c r="AI29" s="42">
        <f>AE29-AH29</f>
        <v>0</v>
      </c>
      <c r="AJ29" s="197" t="str">
        <f>IF(AH29&lt;&gt;0,IF(AE29/AH29*100&lt;0,"&lt;0",IF(AE29/AH29*100&gt;200,"&gt;200",AE29/AH29*100))," ")</f>
        <v xml:space="preserve"> </v>
      </c>
      <c r="AK29" s="196"/>
      <c r="AL29" s="42"/>
      <c r="AM29" s="42">
        <f>AL29-AK29</f>
        <v>0</v>
      </c>
      <c r="AN29" s="56" t="str">
        <f t="shared" si="11"/>
        <v xml:space="preserve"> </v>
      </c>
      <c r="AO29" s="42"/>
      <c r="AP29" s="42">
        <f>AL29-AO29</f>
        <v>0</v>
      </c>
      <c r="AQ29" s="281" t="str">
        <f t="shared" si="12"/>
        <v xml:space="preserve"> </v>
      </c>
      <c r="AR29" s="196"/>
      <c r="AS29" s="42"/>
      <c r="AT29" s="42">
        <f t="shared" si="13"/>
        <v>0</v>
      </c>
      <c r="AU29" s="42"/>
      <c r="AV29" s="42">
        <f>AS29-AR29</f>
        <v>0</v>
      </c>
      <c r="AW29" s="42" t="str">
        <f>IF(AR29&lt;&gt;0,IF(AS29/AR29*100&lt;0,"&lt;0",IF(AS29/AR29*100&gt;200,"&gt;200",AS29/AR29*100))," ")</f>
        <v xml:space="preserve"> </v>
      </c>
      <c r="AX29" s="42"/>
      <c r="AY29" s="42">
        <f>AS29-AX29</f>
        <v>0</v>
      </c>
      <c r="AZ29" s="197" t="str">
        <f>IF(AX29&lt;&gt;0,IF(AS29/AX29*100&lt;0,"&lt;0",IF(AS29/AX29*100&gt;200,"&gt;200",AS29/AX29*100))," ")</f>
        <v xml:space="preserve"> </v>
      </c>
    </row>
    <row r="30" spans="1:52" s="391" customFormat="1" ht="30.75" customHeight="1">
      <c r="A30" s="53" t="s">
        <v>21</v>
      </c>
      <c r="B30" s="339" t="s">
        <v>292</v>
      </c>
      <c r="C30" s="201">
        <f t="shared" si="21"/>
        <v>3806.2000000000003</v>
      </c>
      <c r="D30" s="51">
        <f t="shared" si="21"/>
        <v>1996.9999999999998</v>
      </c>
      <c r="E30" s="51">
        <f t="shared" si="22"/>
        <v>1996.9999999999998</v>
      </c>
      <c r="F30" s="51">
        <f t="shared" si="23"/>
        <v>0</v>
      </c>
      <c r="G30" s="51">
        <f t="shared" si="3"/>
        <v>-1809.2000000000005</v>
      </c>
      <c r="H30" s="51">
        <f t="shared" si="4"/>
        <v>52.467027481477579</v>
      </c>
      <c r="I30" s="52">
        <f t="shared" si="18"/>
        <v>0</v>
      </c>
      <c r="J30" s="52">
        <f t="shared" si="5"/>
        <v>1996.9999999999998</v>
      </c>
      <c r="K30" s="307" t="str">
        <f t="shared" si="6"/>
        <v xml:space="preserve"> </v>
      </c>
      <c r="L30" s="201">
        <f t="shared" si="14"/>
        <v>3805.4</v>
      </c>
      <c r="M30" s="51">
        <f t="shared" si="15"/>
        <v>1996.6999999999998</v>
      </c>
      <c r="N30" s="51">
        <f t="shared" si="7"/>
        <v>1996.6999999999998</v>
      </c>
      <c r="O30" s="51">
        <f t="shared" si="8"/>
        <v>0</v>
      </c>
      <c r="P30" s="51">
        <f t="shared" si="0"/>
        <v>-1808.7000000000003</v>
      </c>
      <c r="Q30" s="51">
        <f t="shared" si="1"/>
        <v>52.470173963315283</v>
      </c>
      <c r="R30" s="52">
        <f>AA30+AH30+AO30</f>
        <v>0</v>
      </c>
      <c r="S30" s="114">
        <f t="shared" si="20"/>
        <v>1996.6999999999998</v>
      </c>
      <c r="T30" s="307" t="str">
        <f>IF(R30&lt;&gt;0,IF(M30/R30*100&lt;0,"&lt;0",IF(M30/R30*100&gt;200,"&gt;200",M30/R30*100))," ")</f>
        <v xml:space="preserve"> </v>
      </c>
      <c r="U30" s="390">
        <f>U32+U33+U41</f>
        <v>3805.4</v>
      </c>
      <c r="V30" s="687">
        <f>V32+V33+V41</f>
        <v>1996.6999999999998</v>
      </c>
      <c r="W30" s="726">
        <f t="shared" si="9"/>
        <v>1996.6999999999998</v>
      </c>
      <c r="X30" s="49">
        <f>X32+X33+X41</f>
        <v>0</v>
      </c>
      <c r="Y30" s="51">
        <f t="shared" si="16"/>
        <v>-1808.7000000000003</v>
      </c>
      <c r="Z30" s="51">
        <f t="shared" si="10"/>
        <v>52.470173963315283</v>
      </c>
      <c r="AA30" s="51"/>
      <c r="AB30" s="51">
        <f>V30-AA30</f>
        <v>1996.6999999999998</v>
      </c>
      <c r="AC30" s="202" t="str">
        <f>IF(AA30&lt;&gt;0,IF(V30/AA30*100&lt;0,"&lt;0",IF(V30/AA30*100&gt;200,"&gt;200",V30/AA30*100))," ")</f>
        <v xml:space="preserve"> </v>
      </c>
      <c r="AD30" s="201"/>
      <c r="AE30" s="51"/>
      <c r="AF30" s="51">
        <f>AE30-AD30</f>
        <v>0</v>
      </c>
      <c r="AG30" s="51" t="str">
        <f>IF(AD30&lt;&gt;0,IF(AE30/AD30*100&lt;0,"&lt;0",IF(AE30/AD30*100&gt;200,"&gt;200",AE30/AD30*100))," ")</f>
        <v xml:space="preserve"> </v>
      </c>
      <c r="AH30" s="51"/>
      <c r="AI30" s="51">
        <f>AE30-AH30</f>
        <v>0</v>
      </c>
      <c r="AJ30" s="202" t="str">
        <f>IF(AH30&lt;&gt;0,IF(AE30/AH30*100&lt;0,"&lt;0",IF(AE30/AH30*100&gt;200,"&gt;200",AE30/AH30*100))," ")</f>
        <v xml:space="preserve"> </v>
      </c>
      <c r="AK30" s="201"/>
      <c r="AL30" s="51"/>
      <c r="AM30" s="51">
        <f>AL30-AK30</f>
        <v>0</v>
      </c>
      <c r="AN30" s="52" t="str">
        <f t="shared" si="11"/>
        <v xml:space="preserve"> </v>
      </c>
      <c r="AO30" s="51"/>
      <c r="AP30" s="51">
        <f>AL30-AO30</f>
        <v>0</v>
      </c>
      <c r="AQ30" s="279" t="str">
        <f t="shared" si="12"/>
        <v xml:space="preserve"> </v>
      </c>
      <c r="AR30" s="390">
        <f>AR32+AR33+AR41</f>
        <v>0.8</v>
      </c>
      <c r="AS30" s="51">
        <f>AS32+AS33+AS41</f>
        <v>0.3</v>
      </c>
      <c r="AT30" s="51">
        <f t="shared" si="13"/>
        <v>0.3</v>
      </c>
      <c r="AU30" s="51">
        <f>AU32+AU33+AU41</f>
        <v>0</v>
      </c>
      <c r="AV30" s="51">
        <f>AS30-AR30</f>
        <v>-0.5</v>
      </c>
      <c r="AW30" s="51">
        <f>IF(AR30&lt;&gt;0,IF(AS30/AR30*100&lt;0,"&lt;0",IF(AS30/AR30*100&gt;200,"&gt;200",AS30/AR30*100))," ")</f>
        <v>37.499999999999993</v>
      </c>
      <c r="AX30" s="51"/>
      <c r="AY30" s="51">
        <f>AS30-AX30</f>
        <v>0.3</v>
      </c>
      <c r="AZ30" s="202" t="str">
        <f>IF(AX30&lt;&gt;0,IF(AS30/AX30*100&lt;0,"&lt;0",IF(AS30/AX30*100&gt;200,"&gt;200",AS30/AX30*100))," ")</f>
        <v xml:space="preserve"> </v>
      </c>
    </row>
    <row r="31" spans="1:52" ht="17.25" customHeight="1">
      <c r="A31" s="55" t="s">
        <v>15</v>
      </c>
      <c r="B31" s="336"/>
      <c r="C31" s="198"/>
      <c r="D31" s="49"/>
      <c r="E31" s="49">
        <f t="shared" si="22"/>
        <v>0</v>
      </c>
      <c r="F31" s="49">
        <f t="shared" si="23"/>
        <v>0</v>
      </c>
      <c r="G31" s="49"/>
      <c r="H31" s="49"/>
      <c r="I31" s="54"/>
      <c r="J31" s="54"/>
      <c r="K31" s="308"/>
      <c r="L31" s="198"/>
      <c r="M31" s="49"/>
      <c r="N31" s="49"/>
      <c r="O31" s="49"/>
      <c r="P31" s="49"/>
      <c r="Q31" s="49"/>
      <c r="R31" s="54"/>
      <c r="S31" s="115">
        <f t="shared" si="20"/>
        <v>0</v>
      </c>
      <c r="T31" s="308"/>
      <c r="U31" s="670"/>
      <c r="V31" s="688"/>
      <c r="W31" s="726"/>
      <c r="X31" s="49"/>
      <c r="Y31" s="49"/>
      <c r="Z31" s="49"/>
      <c r="AA31" s="49"/>
      <c r="AB31" s="49"/>
      <c r="AC31" s="203"/>
      <c r="AD31" s="198"/>
      <c r="AE31" s="49"/>
      <c r="AF31" s="49"/>
      <c r="AG31" s="49"/>
      <c r="AH31" s="49"/>
      <c r="AI31" s="49"/>
      <c r="AJ31" s="203"/>
      <c r="AK31" s="198"/>
      <c r="AL31" s="49"/>
      <c r="AM31" s="49"/>
      <c r="AN31" s="54" t="str">
        <f t="shared" si="11"/>
        <v xml:space="preserve"> </v>
      </c>
      <c r="AO31" s="49"/>
      <c r="AP31" s="49"/>
      <c r="AQ31" s="280" t="str">
        <f t="shared" si="12"/>
        <v xml:space="preserve"> </v>
      </c>
      <c r="AR31" s="198"/>
      <c r="AS31" s="49"/>
      <c r="AT31" s="49"/>
      <c r="AU31" s="49"/>
      <c r="AV31" s="49">
        <f t="shared" ref="AV31:AV41" si="24">AS31-AR31</f>
        <v>0</v>
      </c>
      <c r="AW31" s="49" t="str">
        <f t="shared" ref="AW31:AW41" si="25">IF(AR31&lt;&gt;0,IF(AS31/AR31*100&lt;0,"&lt;0",IF(AS31/AR31*100&gt;200,"&gt;200",AS31/AR31*100))," ")</f>
        <v xml:space="preserve"> </v>
      </c>
      <c r="AX31" s="49"/>
      <c r="AY31" s="49"/>
      <c r="AZ31" s="203"/>
    </row>
    <row r="32" spans="1:52" ht="28.5" customHeight="1">
      <c r="A32" s="57" t="s">
        <v>298</v>
      </c>
      <c r="B32" s="336"/>
      <c r="C32" s="196">
        <f t="shared" ref="C32:C45" si="26">L32+AR32</f>
        <v>577.69999999999993</v>
      </c>
      <c r="D32" s="42">
        <f t="shared" ref="D32:D45" si="27">M32+AS32</f>
        <v>259.60000000000002</v>
      </c>
      <c r="E32" s="42">
        <f t="shared" si="22"/>
        <v>259.60000000000002</v>
      </c>
      <c r="F32" s="42">
        <f t="shared" si="23"/>
        <v>0</v>
      </c>
      <c r="G32" s="42">
        <f t="shared" si="3"/>
        <v>-318.09999999999991</v>
      </c>
      <c r="H32" s="42">
        <f t="shared" si="4"/>
        <v>44.936818417863954</v>
      </c>
      <c r="I32" s="255"/>
      <c r="J32" s="255"/>
      <c r="K32" s="388"/>
      <c r="L32" s="196">
        <f t="shared" si="14"/>
        <v>576.9</v>
      </c>
      <c r="M32" s="42">
        <f t="shared" si="15"/>
        <v>259.3</v>
      </c>
      <c r="N32" s="42">
        <f t="shared" si="7"/>
        <v>259.3</v>
      </c>
      <c r="O32" s="42">
        <f t="shared" si="8"/>
        <v>0</v>
      </c>
      <c r="P32" s="42">
        <f t="shared" si="0"/>
        <v>-317.59999999999997</v>
      </c>
      <c r="Q32" s="42">
        <f t="shared" si="1"/>
        <v>44.947131218582079</v>
      </c>
      <c r="R32" s="54"/>
      <c r="S32" s="115"/>
      <c r="T32" s="308"/>
      <c r="U32" s="370">
        <v>576.9</v>
      </c>
      <c r="V32" s="685">
        <v>259.3</v>
      </c>
      <c r="W32" s="657">
        <f t="shared" si="9"/>
        <v>259.3</v>
      </c>
      <c r="X32" s="42"/>
      <c r="Y32" s="42">
        <f t="shared" si="16"/>
        <v>-317.59999999999997</v>
      </c>
      <c r="Z32" s="42">
        <f t="shared" si="10"/>
        <v>44.947131218582079</v>
      </c>
      <c r="AA32" s="49"/>
      <c r="AB32" s="49"/>
      <c r="AC32" s="203"/>
      <c r="AD32" s="198"/>
      <c r="AE32" s="49"/>
      <c r="AF32" s="49"/>
      <c r="AG32" s="49"/>
      <c r="AH32" s="49"/>
      <c r="AI32" s="49"/>
      <c r="AJ32" s="203"/>
      <c r="AK32" s="198"/>
      <c r="AL32" s="49"/>
      <c r="AM32" s="49"/>
      <c r="AN32" s="54"/>
      <c r="AO32" s="49"/>
      <c r="AP32" s="49"/>
      <c r="AQ32" s="280"/>
      <c r="AR32" s="196">
        <v>0.8</v>
      </c>
      <c r="AS32" s="42">
        <v>0.3</v>
      </c>
      <c r="AT32" s="42">
        <f t="shared" si="13"/>
        <v>0.3</v>
      </c>
      <c r="AU32" s="42"/>
      <c r="AV32" s="42">
        <f t="shared" si="24"/>
        <v>-0.5</v>
      </c>
      <c r="AW32" s="42">
        <f t="shared" si="25"/>
        <v>37.499999999999993</v>
      </c>
      <c r="AX32" s="49"/>
      <c r="AY32" s="49"/>
      <c r="AZ32" s="203"/>
    </row>
    <row r="33" spans="1:52" ht="23.25" customHeight="1">
      <c r="A33" s="57" t="s">
        <v>299</v>
      </c>
      <c r="B33" s="336"/>
      <c r="C33" s="196">
        <f t="shared" si="26"/>
        <v>3503.5</v>
      </c>
      <c r="D33" s="42">
        <f t="shared" si="27"/>
        <v>1811.3</v>
      </c>
      <c r="E33" s="42">
        <f t="shared" si="22"/>
        <v>1811.3</v>
      </c>
      <c r="F33" s="42">
        <f t="shared" si="23"/>
        <v>0</v>
      </c>
      <c r="G33" s="42">
        <f t="shared" si="3"/>
        <v>-1692.2</v>
      </c>
      <c r="H33" s="42">
        <f t="shared" si="4"/>
        <v>51.699728842585976</v>
      </c>
      <c r="I33" s="255"/>
      <c r="J33" s="255"/>
      <c r="K33" s="388"/>
      <c r="L33" s="196">
        <f t="shared" si="14"/>
        <v>3503.5</v>
      </c>
      <c r="M33" s="42">
        <f t="shared" si="15"/>
        <v>1811.3</v>
      </c>
      <c r="N33" s="42">
        <f t="shared" si="7"/>
        <v>1811.3</v>
      </c>
      <c r="O33" s="42">
        <f t="shared" si="8"/>
        <v>0</v>
      </c>
      <c r="P33" s="42">
        <f t="shared" si="0"/>
        <v>-1692.2</v>
      </c>
      <c r="Q33" s="42">
        <f t="shared" si="1"/>
        <v>51.699728842585976</v>
      </c>
      <c r="R33" s="54"/>
      <c r="S33" s="115"/>
      <c r="T33" s="308"/>
      <c r="U33" s="370">
        <v>3503.5</v>
      </c>
      <c r="V33" s="685">
        <v>1811.3</v>
      </c>
      <c r="W33" s="657">
        <f t="shared" si="9"/>
        <v>1811.3</v>
      </c>
      <c r="X33" s="42"/>
      <c r="Y33" s="42">
        <f t="shared" si="16"/>
        <v>-1692.2</v>
      </c>
      <c r="Z33" s="42">
        <f t="shared" si="10"/>
        <v>51.699728842585976</v>
      </c>
      <c r="AA33" s="49"/>
      <c r="AB33" s="49"/>
      <c r="AC33" s="203"/>
      <c r="AD33" s="198"/>
      <c r="AE33" s="49"/>
      <c r="AF33" s="49"/>
      <c r="AG33" s="49"/>
      <c r="AH33" s="49"/>
      <c r="AI33" s="49"/>
      <c r="AJ33" s="203"/>
      <c r="AK33" s="198"/>
      <c r="AL33" s="49"/>
      <c r="AM33" s="49"/>
      <c r="AN33" s="54"/>
      <c r="AO33" s="49"/>
      <c r="AP33" s="49"/>
      <c r="AQ33" s="280"/>
      <c r="AR33" s="196"/>
      <c r="AS33" s="42"/>
      <c r="AT33" s="42">
        <f t="shared" si="13"/>
        <v>0</v>
      </c>
      <c r="AU33" s="42"/>
      <c r="AV33" s="42">
        <f t="shared" si="24"/>
        <v>0</v>
      </c>
      <c r="AW33" s="42" t="str">
        <f t="shared" si="25"/>
        <v xml:space="preserve"> </v>
      </c>
      <c r="AX33" s="49"/>
      <c r="AY33" s="49"/>
      <c r="AZ33" s="203"/>
    </row>
    <row r="34" spans="1:52" ht="23.25" hidden="1" customHeight="1">
      <c r="A34" s="57" t="s">
        <v>276</v>
      </c>
      <c r="B34" s="336">
        <v>11421</v>
      </c>
      <c r="C34" s="196">
        <f t="shared" si="26"/>
        <v>536.29999999999995</v>
      </c>
      <c r="D34" s="42">
        <f t="shared" si="27"/>
        <v>22</v>
      </c>
      <c r="E34" s="42">
        <f t="shared" si="22"/>
        <v>22</v>
      </c>
      <c r="F34" s="42">
        <f t="shared" si="23"/>
        <v>0</v>
      </c>
      <c r="G34" s="42">
        <f t="shared" si="3"/>
        <v>-514.29999999999995</v>
      </c>
      <c r="H34" s="42">
        <f t="shared" si="4"/>
        <v>4.1021816147678543</v>
      </c>
      <c r="I34" s="54"/>
      <c r="J34" s="54"/>
      <c r="K34" s="308"/>
      <c r="L34" s="196">
        <f t="shared" si="14"/>
        <v>535.9</v>
      </c>
      <c r="M34" s="42">
        <f t="shared" si="15"/>
        <v>22</v>
      </c>
      <c r="N34" s="42">
        <f t="shared" si="7"/>
        <v>22</v>
      </c>
      <c r="O34" s="42">
        <f t="shared" si="8"/>
        <v>0</v>
      </c>
      <c r="P34" s="49">
        <f t="shared" si="0"/>
        <v>-513.9</v>
      </c>
      <c r="Q34" s="42">
        <f t="shared" si="1"/>
        <v>4.1052435155812654</v>
      </c>
      <c r="R34" s="54"/>
      <c r="S34" s="115"/>
      <c r="T34" s="308"/>
      <c r="U34" s="370">
        <v>535.9</v>
      </c>
      <c r="V34" s="685">
        <v>22</v>
      </c>
      <c r="W34" s="657">
        <f t="shared" si="9"/>
        <v>22</v>
      </c>
      <c r="X34" s="42"/>
      <c r="Y34" s="49">
        <f t="shared" si="16"/>
        <v>-513.9</v>
      </c>
      <c r="Z34" s="49">
        <f t="shared" si="10"/>
        <v>4.1052435155812654</v>
      </c>
      <c r="AA34" s="49"/>
      <c r="AB34" s="49"/>
      <c r="AC34" s="203"/>
      <c r="AD34" s="198"/>
      <c r="AE34" s="49"/>
      <c r="AF34" s="49"/>
      <c r="AG34" s="49"/>
      <c r="AH34" s="49"/>
      <c r="AI34" s="49"/>
      <c r="AJ34" s="203"/>
      <c r="AK34" s="198"/>
      <c r="AL34" s="49"/>
      <c r="AM34" s="49"/>
      <c r="AN34" s="54"/>
      <c r="AO34" s="49"/>
      <c r="AP34" s="49"/>
      <c r="AQ34" s="280"/>
      <c r="AR34" s="196">
        <v>0.4</v>
      </c>
      <c r="AS34" s="42"/>
      <c r="AT34" s="42">
        <f t="shared" si="13"/>
        <v>0</v>
      </c>
      <c r="AU34" s="42"/>
      <c r="AV34" s="42">
        <f t="shared" si="24"/>
        <v>-0.4</v>
      </c>
      <c r="AW34" s="42">
        <f t="shared" si="25"/>
        <v>0</v>
      </c>
      <c r="AX34" s="49"/>
      <c r="AY34" s="49"/>
      <c r="AZ34" s="203"/>
    </row>
    <row r="35" spans="1:52" ht="23.25" hidden="1" customHeight="1">
      <c r="A35" s="57" t="s">
        <v>277</v>
      </c>
      <c r="B35" s="336">
        <v>11422</v>
      </c>
      <c r="C35" s="196">
        <f t="shared" si="26"/>
        <v>1326</v>
      </c>
      <c r="D35" s="42">
        <f t="shared" si="27"/>
        <v>88</v>
      </c>
      <c r="E35" s="42">
        <f t="shared" si="22"/>
        <v>88</v>
      </c>
      <c r="F35" s="42">
        <f t="shared" si="23"/>
        <v>0</v>
      </c>
      <c r="G35" s="42">
        <f t="shared" si="3"/>
        <v>-1238</v>
      </c>
      <c r="H35" s="42">
        <f t="shared" si="4"/>
        <v>6.6365007541478134</v>
      </c>
      <c r="I35" s="54"/>
      <c r="J35" s="54"/>
      <c r="K35" s="308"/>
      <c r="L35" s="196">
        <f t="shared" si="14"/>
        <v>1326</v>
      </c>
      <c r="M35" s="42">
        <f t="shared" si="15"/>
        <v>88</v>
      </c>
      <c r="N35" s="42">
        <f t="shared" si="7"/>
        <v>88</v>
      </c>
      <c r="O35" s="42">
        <f t="shared" si="8"/>
        <v>0</v>
      </c>
      <c r="P35" s="49">
        <f t="shared" si="0"/>
        <v>-1238</v>
      </c>
      <c r="Q35" s="42">
        <f t="shared" si="1"/>
        <v>6.6365007541478134</v>
      </c>
      <c r="R35" s="54"/>
      <c r="S35" s="115"/>
      <c r="T35" s="308"/>
      <c r="U35" s="370">
        <v>1326</v>
      </c>
      <c r="V35" s="685">
        <v>88</v>
      </c>
      <c r="W35" s="657">
        <f t="shared" si="9"/>
        <v>88</v>
      </c>
      <c r="X35" s="42"/>
      <c r="Y35" s="49">
        <f t="shared" si="16"/>
        <v>-1238</v>
      </c>
      <c r="Z35" s="49">
        <f t="shared" si="10"/>
        <v>6.6365007541478134</v>
      </c>
      <c r="AA35" s="49"/>
      <c r="AB35" s="49"/>
      <c r="AC35" s="203"/>
      <c r="AD35" s="198"/>
      <c r="AE35" s="49"/>
      <c r="AF35" s="49"/>
      <c r="AG35" s="49"/>
      <c r="AH35" s="49"/>
      <c r="AI35" s="49"/>
      <c r="AJ35" s="203"/>
      <c r="AK35" s="198"/>
      <c r="AL35" s="49"/>
      <c r="AM35" s="49"/>
      <c r="AN35" s="54"/>
      <c r="AO35" s="49"/>
      <c r="AP35" s="49"/>
      <c r="AQ35" s="280"/>
      <c r="AR35" s="196"/>
      <c r="AS35" s="42"/>
      <c r="AT35" s="42">
        <f t="shared" si="13"/>
        <v>0</v>
      </c>
      <c r="AU35" s="42"/>
      <c r="AV35" s="42">
        <f t="shared" si="24"/>
        <v>0</v>
      </c>
      <c r="AW35" s="42" t="str">
        <f t="shared" si="25"/>
        <v xml:space="preserve"> </v>
      </c>
      <c r="AX35" s="49"/>
      <c r="AY35" s="49"/>
      <c r="AZ35" s="203"/>
    </row>
    <row r="36" spans="1:52" ht="23.25" hidden="1" customHeight="1">
      <c r="A36" s="57" t="s">
        <v>278</v>
      </c>
      <c r="B36" s="336">
        <v>11423</v>
      </c>
      <c r="C36" s="196">
        <f t="shared" si="26"/>
        <v>585</v>
      </c>
      <c r="D36" s="42">
        <f t="shared" si="27"/>
        <v>34.4</v>
      </c>
      <c r="E36" s="42">
        <f t="shared" si="22"/>
        <v>34.4</v>
      </c>
      <c r="F36" s="42">
        <f t="shared" si="23"/>
        <v>0</v>
      </c>
      <c r="G36" s="42">
        <f t="shared" si="3"/>
        <v>-550.6</v>
      </c>
      <c r="H36" s="42">
        <f t="shared" si="4"/>
        <v>5.8803418803418799</v>
      </c>
      <c r="I36" s="54"/>
      <c r="J36" s="54"/>
      <c r="K36" s="308"/>
      <c r="L36" s="196">
        <f t="shared" si="14"/>
        <v>585</v>
      </c>
      <c r="M36" s="42">
        <f t="shared" si="15"/>
        <v>34.4</v>
      </c>
      <c r="N36" s="42">
        <f t="shared" si="7"/>
        <v>34.4</v>
      </c>
      <c r="O36" s="42">
        <f t="shared" si="8"/>
        <v>0</v>
      </c>
      <c r="P36" s="49">
        <f t="shared" si="0"/>
        <v>-550.6</v>
      </c>
      <c r="Q36" s="42">
        <f t="shared" si="1"/>
        <v>5.8803418803418799</v>
      </c>
      <c r="R36" s="54"/>
      <c r="S36" s="115"/>
      <c r="T36" s="308"/>
      <c r="U36" s="370">
        <v>585</v>
      </c>
      <c r="V36" s="685">
        <v>34.4</v>
      </c>
      <c r="W36" s="657">
        <f t="shared" si="9"/>
        <v>34.4</v>
      </c>
      <c r="X36" s="42"/>
      <c r="Y36" s="49">
        <f t="shared" si="16"/>
        <v>-550.6</v>
      </c>
      <c r="Z36" s="49">
        <f t="shared" si="10"/>
        <v>5.8803418803418799</v>
      </c>
      <c r="AA36" s="49"/>
      <c r="AB36" s="49"/>
      <c r="AC36" s="203"/>
      <c r="AD36" s="198"/>
      <c r="AE36" s="49"/>
      <c r="AF36" s="49"/>
      <c r="AG36" s="49"/>
      <c r="AH36" s="49"/>
      <c r="AI36" s="49"/>
      <c r="AJ36" s="203"/>
      <c r="AK36" s="198"/>
      <c r="AL36" s="49"/>
      <c r="AM36" s="49"/>
      <c r="AN36" s="54"/>
      <c r="AO36" s="49"/>
      <c r="AP36" s="49"/>
      <c r="AQ36" s="280"/>
      <c r="AR36" s="196"/>
      <c r="AS36" s="42"/>
      <c r="AT36" s="42">
        <f t="shared" si="13"/>
        <v>0</v>
      </c>
      <c r="AU36" s="42"/>
      <c r="AV36" s="42">
        <f t="shared" si="24"/>
        <v>0</v>
      </c>
      <c r="AW36" s="42" t="str">
        <f t="shared" si="25"/>
        <v xml:space="preserve"> </v>
      </c>
      <c r="AX36" s="49"/>
      <c r="AY36" s="49"/>
      <c r="AZ36" s="203"/>
    </row>
    <row r="37" spans="1:52" ht="23.25" hidden="1" customHeight="1">
      <c r="A37" s="57" t="s">
        <v>279</v>
      </c>
      <c r="B37" s="336">
        <v>11424</v>
      </c>
      <c r="C37" s="196">
        <f t="shared" si="26"/>
        <v>1427.3</v>
      </c>
      <c r="D37" s="42">
        <f t="shared" si="27"/>
        <v>91.1</v>
      </c>
      <c r="E37" s="42">
        <f t="shared" si="22"/>
        <v>91.1</v>
      </c>
      <c r="F37" s="42">
        <f t="shared" si="23"/>
        <v>0</v>
      </c>
      <c r="G37" s="42">
        <f t="shared" si="3"/>
        <v>-1336.2</v>
      </c>
      <c r="H37" s="42">
        <f t="shared" si="4"/>
        <v>6.3826805857212916</v>
      </c>
      <c r="I37" s="54"/>
      <c r="J37" s="54"/>
      <c r="K37" s="308"/>
      <c r="L37" s="196">
        <f t="shared" si="14"/>
        <v>1427</v>
      </c>
      <c r="M37" s="42">
        <f t="shared" si="15"/>
        <v>91.1</v>
      </c>
      <c r="N37" s="42">
        <f t="shared" si="7"/>
        <v>91.1</v>
      </c>
      <c r="O37" s="42">
        <f t="shared" si="8"/>
        <v>0</v>
      </c>
      <c r="P37" s="49">
        <f t="shared" si="0"/>
        <v>-1335.9</v>
      </c>
      <c r="Q37" s="42">
        <f t="shared" si="1"/>
        <v>6.3840224246671333</v>
      </c>
      <c r="R37" s="54"/>
      <c r="S37" s="115"/>
      <c r="T37" s="308"/>
      <c r="U37" s="370">
        <v>1427</v>
      </c>
      <c r="V37" s="685">
        <v>91.1</v>
      </c>
      <c r="W37" s="657">
        <f t="shared" si="9"/>
        <v>91.1</v>
      </c>
      <c r="X37" s="42"/>
      <c r="Y37" s="49">
        <f t="shared" si="16"/>
        <v>-1335.9</v>
      </c>
      <c r="Z37" s="49">
        <f t="shared" si="10"/>
        <v>6.3840224246671333</v>
      </c>
      <c r="AA37" s="49"/>
      <c r="AB37" s="49"/>
      <c r="AC37" s="203"/>
      <c r="AD37" s="198"/>
      <c r="AE37" s="49"/>
      <c r="AF37" s="49"/>
      <c r="AG37" s="49"/>
      <c r="AH37" s="49"/>
      <c r="AI37" s="49"/>
      <c r="AJ37" s="203"/>
      <c r="AK37" s="198"/>
      <c r="AL37" s="49"/>
      <c r="AM37" s="49"/>
      <c r="AN37" s="54"/>
      <c r="AO37" s="49"/>
      <c r="AP37" s="49"/>
      <c r="AQ37" s="280"/>
      <c r="AR37" s="196">
        <v>0.3</v>
      </c>
      <c r="AS37" s="42"/>
      <c r="AT37" s="42">
        <f t="shared" si="13"/>
        <v>0</v>
      </c>
      <c r="AU37" s="42"/>
      <c r="AV37" s="42">
        <f t="shared" si="24"/>
        <v>-0.3</v>
      </c>
      <c r="AW37" s="42">
        <f t="shared" si="25"/>
        <v>0</v>
      </c>
      <c r="AX37" s="49"/>
      <c r="AY37" s="49"/>
      <c r="AZ37" s="203"/>
    </row>
    <row r="38" spans="1:52" ht="23.25" hidden="1" customHeight="1">
      <c r="A38" s="57" t="s">
        <v>280</v>
      </c>
      <c r="B38" s="336">
        <v>11425</v>
      </c>
      <c r="C38" s="196">
        <f t="shared" si="26"/>
        <v>173.6</v>
      </c>
      <c r="D38" s="42">
        <f t="shared" si="27"/>
        <v>12.6</v>
      </c>
      <c r="E38" s="42">
        <f t="shared" si="22"/>
        <v>12.6</v>
      </c>
      <c r="F38" s="42">
        <f t="shared" si="23"/>
        <v>0</v>
      </c>
      <c r="G38" s="42">
        <f t="shared" si="3"/>
        <v>-161</v>
      </c>
      <c r="H38" s="42">
        <f t="shared" si="4"/>
        <v>7.2580645161290329</v>
      </c>
      <c r="I38" s="54"/>
      <c r="J38" s="54"/>
      <c r="K38" s="308"/>
      <c r="L38" s="196">
        <f t="shared" si="14"/>
        <v>173.6</v>
      </c>
      <c r="M38" s="42">
        <f t="shared" si="15"/>
        <v>12.6</v>
      </c>
      <c r="N38" s="42">
        <f t="shared" si="7"/>
        <v>12.6</v>
      </c>
      <c r="O38" s="42">
        <f t="shared" si="8"/>
        <v>0</v>
      </c>
      <c r="P38" s="49">
        <f t="shared" si="0"/>
        <v>-161</v>
      </c>
      <c r="Q38" s="42">
        <f t="shared" si="1"/>
        <v>7.2580645161290329</v>
      </c>
      <c r="R38" s="54"/>
      <c r="S38" s="115"/>
      <c r="T38" s="308"/>
      <c r="U38" s="370">
        <v>173.6</v>
      </c>
      <c r="V38" s="685">
        <v>12.6</v>
      </c>
      <c r="W38" s="657">
        <f t="shared" si="9"/>
        <v>12.6</v>
      </c>
      <c r="X38" s="42"/>
      <c r="Y38" s="49">
        <f t="shared" si="16"/>
        <v>-161</v>
      </c>
      <c r="Z38" s="49">
        <f t="shared" si="10"/>
        <v>7.2580645161290329</v>
      </c>
      <c r="AA38" s="49"/>
      <c r="AB38" s="49"/>
      <c r="AC38" s="203"/>
      <c r="AD38" s="198"/>
      <c r="AE38" s="49"/>
      <c r="AF38" s="49"/>
      <c r="AG38" s="49"/>
      <c r="AH38" s="49"/>
      <c r="AI38" s="49"/>
      <c r="AJ38" s="203"/>
      <c r="AK38" s="198"/>
      <c r="AL38" s="49"/>
      <c r="AM38" s="49"/>
      <c r="AN38" s="54"/>
      <c r="AO38" s="49"/>
      <c r="AP38" s="49"/>
      <c r="AQ38" s="280"/>
      <c r="AR38" s="196"/>
      <c r="AS38" s="42"/>
      <c r="AT38" s="42">
        <f t="shared" si="13"/>
        <v>0</v>
      </c>
      <c r="AU38" s="42"/>
      <c r="AV38" s="42">
        <f t="shared" si="24"/>
        <v>0</v>
      </c>
      <c r="AW38" s="42" t="str">
        <f t="shared" si="25"/>
        <v xml:space="preserve"> </v>
      </c>
      <c r="AX38" s="49"/>
      <c r="AY38" s="49"/>
      <c r="AZ38" s="203"/>
    </row>
    <row r="39" spans="1:52" ht="30" hidden="1" customHeight="1">
      <c r="A39" s="57" t="s">
        <v>281</v>
      </c>
      <c r="B39" s="336">
        <v>11426</v>
      </c>
      <c r="C39" s="196">
        <f t="shared" si="26"/>
        <v>10.9</v>
      </c>
      <c r="D39" s="42">
        <f t="shared" si="27"/>
        <v>0.7</v>
      </c>
      <c r="E39" s="42">
        <f t="shared" si="22"/>
        <v>0.7</v>
      </c>
      <c r="F39" s="42">
        <f t="shared" si="23"/>
        <v>0</v>
      </c>
      <c r="G39" s="42">
        <f t="shared" si="3"/>
        <v>-10.200000000000001</v>
      </c>
      <c r="H39" s="42">
        <f t="shared" si="4"/>
        <v>6.422018348623852</v>
      </c>
      <c r="I39" s="43">
        <f t="shared" si="18"/>
        <v>0</v>
      </c>
      <c r="J39" s="43">
        <f t="shared" si="5"/>
        <v>0.7</v>
      </c>
      <c r="K39" s="215" t="str">
        <f t="shared" si="6"/>
        <v xml:space="preserve"> </v>
      </c>
      <c r="L39" s="196">
        <f t="shared" si="14"/>
        <v>10.9</v>
      </c>
      <c r="M39" s="42">
        <f t="shared" si="15"/>
        <v>0.7</v>
      </c>
      <c r="N39" s="42">
        <f t="shared" si="7"/>
        <v>0.7</v>
      </c>
      <c r="O39" s="42">
        <f t="shared" si="8"/>
        <v>0</v>
      </c>
      <c r="P39" s="49">
        <f t="shared" si="0"/>
        <v>-10.200000000000001</v>
      </c>
      <c r="Q39" s="42">
        <f t="shared" si="1"/>
        <v>6.422018348623852</v>
      </c>
      <c r="R39" s="43">
        <f t="shared" ref="R39:R74" si="28">AA39+AH39+AO39</f>
        <v>0</v>
      </c>
      <c r="S39" s="111">
        <f t="shared" si="20"/>
        <v>0.7</v>
      </c>
      <c r="T39" s="215" t="str">
        <f t="shared" ref="T39:T74" si="29">IF(R39&lt;&gt;0,IF(M39/R39*100&lt;0,"&lt;0",IF(M39/R39*100&gt;200,"&gt;200",M39/R39*100))," ")</f>
        <v xml:space="preserve"> </v>
      </c>
      <c r="U39" s="370">
        <v>10.9</v>
      </c>
      <c r="V39" s="685">
        <v>0.7</v>
      </c>
      <c r="W39" s="657">
        <f t="shared" si="9"/>
        <v>0.7</v>
      </c>
      <c r="X39" s="42"/>
      <c r="Y39" s="49">
        <f t="shared" si="16"/>
        <v>-10.200000000000001</v>
      </c>
      <c r="Z39" s="49">
        <f t="shared" si="10"/>
        <v>6.422018348623852</v>
      </c>
      <c r="AA39" s="42">
        <f>AA30-AA41</f>
        <v>0</v>
      </c>
      <c r="AB39" s="42">
        <f t="shared" ref="AB39:AB71" si="30">V39-AA39</f>
        <v>0.7</v>
      </c>
      <c r="AC39" s="203" t="str">
        <f>IF(AA39&lt;&gt;0,IF(V39/AA39*100&lt;0,"&lt;0",IF(V39/AA39*100&gt;200,"&gt;200",V39/AA39*100))," ")</f>
        <v xml:space="preserve"> </v>
      </c>
      <c r="AD39" s="196">
        <f>AD30-AD41</f>
        <v>0</v>
      </c>
      <c r="AE39" s="42">
        <f>AE30-AE41</f>
        <v>0</v>
      </c>
      <c r="AF39" s="42">
        <f>AF30-AF41</f>
        <v>0</v>
      </c>
      <c r="AG39" s="42" t="str">
        <f>IF(AD39&lt;&gt;0,IF(AE39/AD39*100&lt;0,"&lt;0",IF(AE39/AD39*100&gt;200,"&gt;200",AE39/AD39*100))," ")</f>
        <v xml:space="preserve"> </v>
      </c>
      <c r="AH39" s="42">
        <f>AH30-AH41</f>
        <v>0</v>
      </c>
      <c r="AI39" s="42">
        <f>AE39-AH39</f>
        <v>0</v>
      </c>
      <c r="AJ39" s="197" t="str">
        <f>IF(AH39&lt;&gt;0,IF(AE39/AH39*100&lt;0,"&lt;0",IF(AE39/AH39*100&gt;200,"&gt;200",AE39/AH39*100))," ")</f>
        <v xml:space="preserve"> </v>
      </c>
      <c r="AK39" s="196">
        <f>AK30-AK41</f>
        <v>0</v>
      </c>
      <c r="AL39" s="42">
        <f>AL30-AL41</f>
        <v>0</v>
      </c>
      <c r="AM39" s="42">
        <f>AM30-AM41</f>
        <v>0</v>
      </c>
      <c r="AN39" s="43" t="str">
        <f t="shared" si="11"/>
        <v xml:space="preserve"> </v>
      </c>
      <c r="AO39" s="42">
        <f>AO30-AO41</f>
        <v>0</v>
      </c>
      <c r="AP39" s="42">
        <f t="shared" ref="AP39:AP65" si="31">AL39-AO39</f>
        <v>0</v>
      </c>
      <c r="AQ39" s="274" t="str">
        <f t="shared" si="12"/>
        <v xml:space="preserve"> </v>
      </c>
      <c r="AR39" s="196"/>
      <c r="AS39" s="42"/>
      <c r="AT39" s="42">
        <f t="shared" si="13"/>
        <v>0</v>
      </c>
      <c r="AU39" s="42"/>
      <c r="AV39" s="42">
        <f t="shared" si="24"/>
        <v>0</v>
      </c>
      <c r="AW39" s="42" t="str">
        <f t="shared" si="25"/>
        <v xml:space="preserve"> </v>
      </c>
      <c r="AX39" s="42">
        <f>AX30-AX41</f>
        <v>0</v>
      </c>
      <c r="AY39" s="42">
        <f t="shared" ref="AY39:AY71" si="32">AS39-AX39</f>
        <v>0</v>
      </c>
      <c r="AZ39" s="197" t="str">
        <f>IF(AX39&lt;&gt;0,IF(AS39/AX39*100&lt;0,"&lt;0",IF(AS39/AX39*100&gt;200,"&gt;200",AS39/AX39*100))," ")</f>
        <v xml:space="preserve"> </v>
      </c>
    </row>
    <row r="40" spans="1:52" ht="24.75" hidden="1" customHeight="1">
      <c r="A40" s="57" t="s">
        <v>275</v>
      </c>
      <c r="B40" s="336">
        <v>11427</v>
      </c>
      <c r="C40" s="196">
        <f t="shared" si="26"/>
        <v>22.1</v>
      </c>
      <c r="D40" s="42">
        <f t="shared" si="27"/>
        <v>1.6</v>
      </c>
      <c r="E40" s="42">
        <f t="shared" si="22"/>
        <v>1.6</v>
      </c>
      <c r="F40" s="42">
        <f t="shared" si="23"/>
        <v>0</v>
      </c>
      <c r="G40" s="42">
        <f t="shared" si="3"/>
        <v>-20.5</v>
      </c>
      <c r="H40" s="42">
        <f t="shared" si="4"/>
        <v>7.239819004524886</v>
      </c>
      <c r="I40" s="43"/>
      <c r="J40" s="43"/>
      <c r="K40" s="215"/>
      <c r="L40" s="196">
        <f t="shared" si="14"/>
        <v>22</v>
      </c>
      <c r="M40" s="42">
        <f t="shared" si="15"/>
        <v>1.6</v>
      </c>
      <c r="N40" s="42">
        <f t="shared" si="7"/>
        <v>1.6</v>
      </c>
      <c r="O40" s="42">
        <f t="shared" si="8"/>
        <v>0</v>
      </c>
      <c r="P40" s="49">
        <f t="shared" si="0"/>
        <v>-20.399999999999999</v>
      </c>
      <c r="Q40" s="42">
        <f t="shared" si="1"/>
        <v>7.2727272727272734</v>
      </c>
      <c r="R40" s="43"/>
      <c r="S40" s="111"/>
      <c r="T40" s="215"/>
      <c r="U40" s="370">
        <v>22</v>
      </c>
      <c r="V40" s="685">
        <v>1.6</v>
      </c>
      <c r="W40" s="657">
        <f t="shared" si="9"/>
        <v>1.6</v>
      </c>
      <c r="X40" s="42"/>
      <c r="Y40" s="49">
        <f t="shared" si="16"/>
        <v>-20.399999999999999</v>
      </c>
      <c r="Z40" s="49">
        <f t="shared" si="10"/>
        <v>7.2727272727272734</v>
      </c>
      <c r="AA40" s="42"/>
      <c r="AB40" s="42"/>
      <c r="AC40" s="203"/>
      <c r="AD40" s="196"/>
      <c r="AE40" s="42"/>
      <c r="AF40" s="42"/>
      <c r="AG40" s="42"/>
      <c r="AH40" s="42"/>
      <c r="AI40" s="42"/>
      <c r="AJ40" s="197"/>
      <c r="AK40" s="196"/>
      <c r="AL40" s="42"/>
      <c r="AM40" s="42"/>
      <c r="AN40" s="43"/>
      <c r="AO40" s="42"/>
      <c r="AP40" s="42"/>
      <c r="AQ40" s="274"/>
      <c r="AR40" s="196">
        <v>0.1</v>
      </c>
      <c r="AS40" s="42"/>
      <c r="AT40" s="42">
        <f t="shared" si="13"/>
        <v>0</v>
      </c>
      <c r="AU40" s="42"/>
      <c r="AV40" s="42">
        <f t="shared" si="24"/>
        <v>-0.1</v>
      </c>
      <c r="AW40" s="42">
        <f t="shared" si="25"/>
        <v>0</v>
      </c>
      <c r="AX40" s="42"/>
      <c r="AY40" s="42"/>
      <c r="AZ40" s="197"/>
    </row>
    <row r="41" spans="1:52" ht="23.25" customHeight="1">
      <c r="A41" s="57" t="s">
        <v>22</v>
      </c>
      <c r="B41" s="336">
        <v>11429</v>
      </c>
      <c r="C41" s="196">
        <f t="shared" si="26"/>
        <v>-275</v>
      </c>
      <c r="D41" s="42">
        <f t="shared" si="27"/>
        <v>-73.900000000000006</v>
      </c>
      <c r="E41" s="42">
        <f t="shared" si="22"/>
        <v>-73.900000000000006</v>
      </c>
      <c r="F41" s="42">
        <f t="shared" si="23"/>
        <v>0</v>
      </c>
      <c r="G41" s="42">
        <f t="shared" si="3"/>
        <v>201.1</v>
      </c>
      <c r="H41" s="42">
        <f t="shared" si="4"/>
        <v>26.872727272727275</v>
      </c>
      <c r="I41" s="43">
        <f t="shared" si="18"/>
        <v>0</v>
      </c>
      <c r="J41" s="43">
        <f t="shared" si="5"/>
        <v>-73.900000000000006</v>
      </c>
      <c r="K41" s="215" t="str">
        <f t="shared" si="6"/>
        <v xml:space="preserve"> </v>
      </c>
      <c r="L41" s="196">
        <f t="shared" si="14"/>
        <v>-275</v>
      </c>
      <c r="M41" s="42">
        <f t="shared" si="15"/>
        <v>-73.900000000000006</v>
      </c>
      <c r="N41" s="42">
        <f t="shared" si="7"/>
        <v>-73.900000000000006</v>
      </c>
      <c r="O41" s="42">
        <f t="shared" si="8"/>
        <v>0</v>
      </c>
      <c r="P41" s="42">
        <f t="shared" si="0"/>
        <v>201.1</v>
      </c>
      <c r="Q41" s="42">
        <f t="shared" si="1"/>
        <v>26.872727272727275</v>
      </c>
      <c r="R41" s="43">
        <f t="shared" si="28"/>
        <v>0</v>
      </c>
      <c r="S41" s="111">
        <f t="shared" si="20"/>
        <v>-73.900000000000006</v>
      </c>
      <c r="T41" s="215" t="str">
        <f t="shared" si="29"/>
        <v xml:space="preserve"> </v>
      </c>
      <c r="U41" s="370">
        <v>-275</v>
      </c>
      <c r="V41" s="685">
        <v>-73.900000000000006</v>
      </c>
      <c r="W41" s="657">
        <f t="shared" si="9"/>
        <v>-73.900000000000006</v>
      </c>
      <c r="X41" s="42"/>
      <c r="Y41" s="42">
        <f t="shared" si="16"/>
        <v>201.1</v>
      </c>
      <c r="Z41" s="42">
        <f t="shared" si="10"/>
        <v>26.872727272727275</v>
      </c>
      <c r="AA41" s="42"/>
      <c r="AB41" s="42">
        <f t="shared" si="30"/>
        <v>-73.900000000000006</v>
      </c>
      <c r="AC41" s="197" t="str">
        <f>IF(AA41&lt;&gt;0,IF(V41/AA41*100&lt;0,"&lt;0",IF(V41/AA41*100&gt;200,"&gt;200",V41/AA41*100))," ")</f>
        <v xml:space="preserve"> </v>
      </c>
      <c r="AD41" s="196"/>
      <c r="AE41" s="42"/>
      <c r="AF41" s="42">
        <f t="shared" ref="AF41:AF51" si="33">AE41-AD41</f>
        <v>0</v>
      </c>
      <c r="AG41" s="42" t="str">
        <f>IF(AD41&lt;&gt;0,IF(AE41/AD41*100&lt;0,"&lt;0",IF(AE41/AD41*100&gt;200,"&gt;200",AE41/AD41*100))," ")</f>
        <v xml:space="preserve"> </v>
      </c>
      <c r="AH41" s="42"/>
      <c r="AI41" s="42">
        <f>AE41-AH41</f>
        <v>0</v>
      </c>
      <c r="AJ41" s="197" t="str">
        <f>IF(AH41&lt;&gt;0,IF(AE41/AH41*100&lt;0,"&lt;0",IF(AE41/AH41*100&gt;200,"&gt;200",AE41/AH41*100))," ")</f>
        <v xml:space="preserve"> </v>
      </c>
      <c r="AK41" s="196"/>
      <c r="AL41" s="42"/>
      <c r="AM41" s="42">
        <f t="shared" ref="AM41:AM51" si="34">AL41-AK41</f>
        <v>0</v>
      </c>
      <c r="AN41" s="43" t="str">
        <f t="shared" si="11"/>
        <v xml:space="preserve"> </v>
      </c>
      <c r="AO41" s="42"/>
      <c r="AP41" s="42">
        <f t="shared" si="31"/>
        <v>0</v>
      </c>
      <c r="AQ41" s="274" t="str">
        <f t="shared" si="12"/>
        <v xml:space="preserve"> </v>
      </c>
      <c r="AR41" s="196"/>
      <c r="AS41" s="42"/>
      <c r="AT41" s="42">
        <f t="shared" si="13"/>
        <v>0</v>
      </c>
      <c r="AU41" s="42"/>
      <c r="AV41" s="42">
        <f t="shared" si="24"/>
        <v>0</v>
      </c>
      <c r="AW41" s="42" t="str">
        <f t="shared" si="25"/>
        <v xml:space="preserve"> </v>
      </c>
      <c r="AX41" s="42"/>
      <c r="AY41" s="42">
        <f t="shared" si="32"/>
        <v>0</v>
      </c>
      <c r="AZ41" s="197" t="str">
        <f>IF(AX41&lt;&gt;0,IF(AS41/AX41*100&lt;0,"&lt;0",IF(AS41/AX41*100&gt;200,"&gt;200",AS41/AX41*100))," ")</f>
        <v xml:space="preserve"> </v>
      </c>
    </row>
    <row r="42" spans="1:52" s="399" customFormat="1" ht="23.25" customHeight="1">
      <c r="A42" s="239" t="s">
        <v>267</v>
      </c>
      <c r="B42" s="389">
        <v>1144</v>
      </c>
      <c r="C42" s="201">
        <f t="shared" si="26"/>
        <v>421.09999999999997</v>
      </c>
      <c r="D42" s="51">
        <f t="shared" si="27"/>
        <v>195</v>
      </c>
      <c r="E42" s="51">
        <f t="shared" si="22"/>
        <v>195</v>
      </c>
      <c r="F42" s="51">
        <f t="shared" si="23"/>
        <v>0</v>
      </c>
      <c r="G42" s="51">
        <f t="shared" si="3"/>
        <v>-226.09999999999997</v>
      </c>
      <c r="H42" s="51">
        <f t="shared" si="4"/>
        <v>46.307290429826651</v>
      </c>
      <c r="I42" s="392"/>
      <c r="J42" s="392"/>
      <c r="K42" s="393"/>
      <c r="L42" s="201">
        <f t="shared" si="14"/>
        <v>11.2</v>
      </c>
      <c r="M42" s="51">
        <f t="shared" si="15"/>
        <v>4.5999999999999996</v>
      </c>
      <c r="N42" s="51">
        <f t="shared" si="7"/>
        <v>4.5999999999999996</v>
      </c>
      <c r="O42" s="51">
        <f t="shared" si="8"/>
        <v>0</v>
      </c>
      <c r="P42" s="51">
        <f t="shared" si="0"/>
        <v>-6.6</v>
      </c>
      <c r="Q42" s="51">
        <f t="shared" si="1"/>
        <v>41.071428571428569</v>
      </c>
      <c r="R42" s="392"/>
      <c r="S42" s="394"/>
      <c r="T42" s="393"/>
      <c r="U42" s="390">
        <v>11.2</v>
      </c>
      <c r="V42" s="687">
        <v>4.5999999999999996</v>
      </c>
      <c r="W42" s="726">
        <f t="shared" si="9"/>
        <v>4.5999999999999996</v>
      </c>
      <c r="X42" s="49"/>
      <c r="Y42" s="51">
        <f t="shared" si="16"/>
        <v>-6.6</v>
      </c>
      <c r="Z42" s="51">
        <f t="shared" si="10"/>
        <v>41.071428571428569</v>
      </c>
      <c r="AA42" s="395"/>
      <c r="AB42" s="395"/>
      <c r="AC42" s="396"/>
      <c r="AD42" s="397"/>
      <c r="AE42" s="395"/>
      <c r="AF42" s="395"/>
      <c r="AG42" s="395"/>
      <c r="AH42" s="395"/>
      <c r="AI42" s="395"/>
      <c r="AJ42" s="396"/>
      <c r="AK42" s="397"/>
      <c r="AL42" s="395"/>
      <c r="AM42" s="395"/>
      <c r="AN42" s="392"/>
      <c r="AO42" s="395"/>
      <c r="AP42" s="395"/>
      <c r="AQ42" s="398"/>
      <c r="AR42" s="397">
        <v>409.9</v>
      </c>
      <c r="AS42" s="395">
        <v>190.4</v>
      </c>
      <c r="AT42" s="395">
        <f t="shared" si="13"/>
        <v>190.4</v>
      </c>
      <c r="AU42" s="395"/>
      <c r="AV42" s="51">
        <f t="shared" ref="AV42:AV48" si="35">AS42-AR42</f>
        <v>-219.49999999999997</v>
      </c>
      <c r="AW42" s="51">
        <f t="shared" ref="AW42:AW48" si="36">IF(AR42&lt;&gt;0,IF(AS42/AR42*100&lt;0,"&lt;0",IF(AS42/AR42*100&gt;200,"&gt;200",AS42/AR42*100))," ")</f>
        <v>46.450353744815814</v>
      </c>
      <c r="AX42" s="395"/>
      <c r="AY42" s="395"/>
      <c r="AZ42" s="396"/>
    </row>
    <row r="43" spans="1:52" s="399" customFormat="1" ht="33" customHeight="1">
      <c r="A43" s="239" t="s">
        <v>268</v>
      </c>
      <c r="B43" s="389">
        <v>1145</v>
      </c>
      <c r="C43" s="201">
        <f t="shared" si="26"/>
        <v>467.8</v>
      </c>
      <c r="D43" s="51">
        <f t="shared" si="27"/>
        <v>236.6</v>
      </c>
      <c r="E43" s="51">
        <f t="shared" si="22"/>
        <v>236.6</v>
      </c>
      <c r="F43" s="51">
        <f t="shared" si="23"/>
        <v>0</v>
      </c>
      <c r="G43" s="51">
        <f t="shared" si="3"/>
        <v>-231.20000000000002</v>
      </c>
      <c r="H43" s="51">
        <f t="shared" si="4"/>
        <v>50.577169730654127</v>
      </c>
      <c r="I43" s="392"/>
      <c r="J43" s="392"/>
      <c r="K43" s="393"/>
      <c r="L43" s="201">
        <f t="shared" si="14"/>
        <v>429.7</v>
      </c>
      <c r="M43" s="51">
        <f t="shared" si="15"/>
        <v>215.2</v>
      </c>
      <c r="N43" s="51">
        <f t="shared" si="7"/>
        <v>215.2</v>
      </c>
      <c r="O43" s="51">
        <f t="shared" si="8"/>
        <v>0</v>
      </c>
      <c r="P43" s="51">
        <f t="shared" si="0"/>
        <v>-214.5</v>
      </c>
      <c r="Q43" s="51">
        <f t="shared" si="1"/>
        <v>50.081452175936704</v>
      </c>
      <c r="R43" s="392"/>
      <c r="S43" s="394"/>
      <c r="T43" s="393"/>
      <c r="U43" s="390">
        <v>429.7</v>
      </c>
      <c r="V43" s="687">
        <v>215.2</v>
      </c>
      <c r="W43" s="726">
        <f t="shared" si="9"/>
        <v>215.2</v>
      </c>
      <c r="X43" s="49"/>
      <c r="Y43" s="51">
        <f t="shared" si="16"/>
        <v>-214.5</v>
      </c>
      <c r="Z43" s="51">
        <f t="shared" si="10"/>
        <v>50.081452175936704</v>
      </c>
      <c r="AA43" s="395"/>
      <c r="AB43" s="395"/>
      <c r="AC43" s="396"/>
      <c r="AD43" s="397"/>
      <c r="AE43" s="395"/>
      <c r="AF43" s="395"/>
      <c r="AG43" s="395"/>
      <c r="AH43" s="395"/>
      <c r="AI43" s="395"/>
      <c r="AJ43" s="396"/>
      <c r="AK43" s="397"/>
      <c r="AL43" s="395"/>
      <c r="AM43" s="395"/>
      <c r="AN43" s="392"/>
      <c r="AO43" s="395"/>
      <c r="AP43" s="395"/>
      <c r="AQ43" s="398"/>
      <c r="AR43" s="397">
        <v>38.1</v>
      </c>
      <c r="AS43" s="395">
        <v>21.4</v>
      </c>
      <c r="AT43" s="395">
        <f t="shared" si="13"/>
        <v>21.4</v>
      </c>
      <c r="AU43" s="395"/>
      <c r="AV43" s="51">
        <f t="shared" si="35"/>
        <v>-16.700000000000003</v>
      </c>
      <c r="AW43" s="51">
        <f t="shared" si="36"/>
        <v>56.167979002624669</v>
      </c>
      <c r="AX43" s="395"/>
      <c r="AY43" s="395"/>
      <c r="AZ43" s="396"/>
    </row>
    <row r="44" spans="1:52" s="399" customFormat="1" ht="23.25" customHeight="1">
      <c r="A44" s="239" t="s">
        <v>269</v>
      </c>
      <c r="B44" s="389">
        <v>1146</v>
      </c>
      <c r="C44" s="201">
        <f t="shared" si="26"/>
        <v>744.2</v>
      </c>
      <c r="D44" s="51">
        <f t="shared" si="27"/>
        <v>414.2</v>
      </c>
      <c r="E44" s="51">
        <f t="shared" si="22"/>
        <v>414.2</v>
      </c>
      <c r="F44" s="51">
        <f t="shared" si="23"/>
        <v>0</v>
      </c>
      <c r="G44" s="51">
        <f t="shared" si="3"/>
        <v>-330.00000000000006</v>
      </c>
      <c r="H44" s="51">
        <f t="shared" si="4"/>
        <v>55.657081429723185</v>
      </c>
      <c r="I44" s="392"/>
      <c r="J44" s="392"/>
      <c r="K44" s="393"/>
      <c r="L44" s="201">
        <f t="shared" si="14"/>
        <v>385.3</v>
      </c>
      <c r="M44" s="51">
        <f t="shared" si="15"/>
        <v>233.1</v>
      </c>
      <c r="N44" s="51">
        <f t="shared" si="7"/>
        <v>233.1</v>
      </c>
      <c r="O44" s="51">
        <f t="shared" si="8"/>
        <v>0</v>
      </c>
      <c r="P44" s="51">
        <f t="shared" si="0"/>
        <v>-152.20000000000002</v>
      </c>
      <c r="Q44" s="51">
        <f t="shared" si="1"/>
        <v>60.498313002854921</v>
      </c>
      <c r="R44" s="392"/>
      <c r="S44" s="394"/>
      <c r="T44" s="393"/>
      <c r="U44" s="390">
        <v>385.3</v>
      </c>
      <c r="V44" s="687">
        <v>233.1</v>
      </c>
      <c r="W44" s="726">
        <f t="shared" si="9"/>
        <v>233.1</v>
      </c>
      <c r="X44" s="49"/>
      <c r="Y44" s="51">
        <f t="shared" si="16"/>
        <v>-152.20000000000002</v>
      </c>
      <c r="Z44" s="51">
        <f t="shared" si="10"/>
        <v>60.498313002854921</v>
      </c>
      <c r="AA44" s="395"/>
      <c r="AB44" s="395"/>
      <c r="AC44" s="396"/>
      <c r="AD44" s="397"/>
      <c r="AE44" s="395"/>
      <c r="AF44" s="395"/>
      <c r="AG44" s="395"/>
      <c r="AH44" s="395"/>
      <c r="AI44" s="395"/>
      <c r="AJ44" s="396"/>
      <c r="AK44" s="397"/>
      <c r="AL44" s="395"/>
      <c r="AM44" s="395"/>
      <c r="AN44" s="392"/>
      <c r="AO44" s="395"/>
      <c r="AP44" s="395"/>
      <c r="AQ44" s="398"/>
      <c r="AR44" s="397">
        <v>358.9</v>
      </c>
      <c r="AS44" s="395">
        <v>181.1</v>
      </c>
      <c r="AT44" s="395">
        <f t="shared" si="13"/>
        <v>181.1</v>
      </c>
      <c r="AU44" s="395"/>
      <c r="AV44" s="51">
        <f t="shared" si="35"/>
        <v>-177.79999999999998</v>
      </c>
      <c r="AW44" s="51">
        <f t="shared" si="36"/>
        <v>50.45973808860407</v>
      </c>
      <c r="AX44" s="395"/>
      <c r="AY44" s="395"/>
      <c r="AZ44" s="396"/>
    </row>
    <row r="45" spans="1:52" ht="30.75" customHeight="1">
      <c r="A45" s="50" t="s">
        <v>50</v>
      </c>
      <c r="B45" s="336" t="s">
        <v>293</v>
      </c>
      <c r="C45" s="196">
        <f t="shared" si="26"/>
        <v>1326</v>
      </c>
      <c r="D45" s="42">
        <f t="shared" si="27"/>
        <v>690.1</v>
      </c>
      <c r="E45" s="42">
        <f t="shared" si="22"/>
        <v>690.1</v>
      </c>
      <c r="F45" s="42">
        <f t="shared" si="23"/>
        <v>0</v>
      </c>
      <c r="G45" s="42">
        <f t="shared" si="3"/>
        <v>-635.9</v>
      </c>
      <c r="H45" s="42">
        <f t="shared" si="4"/>
        <v>52.043740573152341</v>
      </c>
      <c r="I45" s="43">
        <f t="shared" si="18"/>
        <v>0</v>
      </c>
      <c r="J45" s="43">
        <f t="shared" si="5"/>
        <v>690.1</v>
      </c>
      <c r="K45" s="215" t="str">
        <f t="shared" si="6"/>
        <v xml:space="preserve"> </v>
      </c>
      <c r="L45" s="196">
        <f t="shared" si="14"/>
        <v>1326</v>
      </c>
      <c r="M45" s="42">
        <f t="shared" si="15"/>
        <v>690.1</v>
      </c>
      <c r="N45" s="42">
        <f t="shared" si="7"/>
        <v>690.1</v>
      </c>
      <c r="O45" s="42">
        <f t="shared" si="8"/>
        <v>0</v>
      </c>
      <c r="P45" s="42">
        <f t="shared" si="0"/>
        <v>-635.9</v>
      </c>
      <c r="Q45" s="42">
        <f t="shared" si="1"/>
        <v>52.043740573152341</v>
      </c>
      <c r="R45" s="43">
        <f t="shared" si="28"/>
        <v>0</v>
      </c>
      <c r="S45" s="111">
        <f t="shared" si="20"/>
        <v>690.1</v>
      </c>
      <c r="T45" s="215" t="str">
        <f t="shared" si="29"/>
        <v xml:space="preserve"> </v>
      </c>
      <c r="U45" s="370">
        <f>U47+U48</f>
        <v>1326</v>
      </c>
      <c r="V45" s="685">
        <f>V47+V48</f>
        <v>690.1</v>
      </c>
      <c r="W45" s="657">
        <f t="shared" si="9"/>
        <v>690.1</v>
      </c>
      <c r="X45" s="42">
        <f>X47+X48</f>
        <v>0</v>
      </c>
      <c r="Y45" s="42">
        <f t="shared" si="16"/>
        <v>-635.9</v>
      </c>
      <c r="Z45" s="42">
        <f t="shared" si="10"/>
        <v>52.043740573152341</v>
      </c>
      <c r="AA45" s="42"/>
      <c r="AB45" s="42">
        <f t="shared" si="30"/>
        <v>690.1</v>
      </c>
      <c r="AC45" s="197" t="str">
        <f>IF(AA45&lt;&gt;0,IF(V45/AA45*100&lt;0,"&lt;0",IF(V45/AA45*100&gt;200,"&gt;200",V45/AA45*100))," ")</f>
        <v xml:space="preserve"> </v>
      </c>
      <c r="AD45" s="196"/>
      <c r="AE45" s="42"/>
      <c r="AF45" s="42">
        <f t="shared" si="33"/>
        <v>0</v>
      </c>
      <c r="AG45" s="42" t="str">
        <f>IF(AD45&lt;&gt;0,IF(AE45/AD45*100&lt;0,"&lt;0",IF(AE45/AD45*100&gt;200,"&gt;200",AE45/AD45*100))," ")</f>
        <v xml:space="preserve"> </v>
      </c>
      <c r="AH45" s="42"/>
      <c r="AI45" s="42">
        <f>AE45-AH45</f>
        <v>0</v>
      </c>
      <c r="AJ45" s="197" t="str">
        <f>IF(AH45&lt;&gt;0,IF(AE45/AH45*100&lt;0,"&lt;0",IF(AE45/AH45*100&gt;200,"&gt;200",AE45/AH45*100))," ")</f>
        <v xml:space="preserve"> </v>
      </c>
      <c r="AK45" s="196"/>
      <c r="AL45" s="42"/>
      <c r="AM45" s="42">
        <f t="shared" si="34"/>
        <v>0</v>
      </c>
      <c r="AN45" s="43" t="str">
        <f t="shared" si="11"/>
        <v xml:space="preserve"> </v>
      </c>
      <c r="AO45" s="42"/>
      <c r="AP45" s="42">
        <f t="shared" si="31"/>
        <v>0</v>
      </c>
      <c r="AQ45" s="278" t="str">
        <f t="shared" si="12"/>
        <v xml:space="preserve"> </v>
      </c>
      <c r="AR45" s="196"/>
      <c r="AS45" s="42"/>
      <c r="AT45" s="42">
        <f t="shared" si="13"/>
        <v>0</v>
      </c>
      <c r="AU45" s="42"/>
      <c r="AV45" s="49">
        <f t="shared" si="35"/>
        <v>0</v>
      </c>
      <c r="AW45" s="49" t="str">
        <f t="shared" si="36"/>
        <v xml:space="preserve"> </v>
      </c>
      <c r="AX45" s="42"/>
      <c r="AY45" s="42">
        <f t="shared" si="32"/>
        <v>0</v>
      </c>
      <c r="AZ45" s="197" t="str">
        <f>IF(AX45&lt;&gt;0,IF(AS45/AX45*100&lt;0,"&lt;0",IF(AS45/AX45*100&gt;200,"&gt;200",AS45/AX45*100))," ")</f>
        <v xml:space="preserve"> </v>
      </c>
    </row>
    <row r="46" spans="1:52" ht="17.25" customHeight="1">
      <c r="A46" s="241" t="s">
        <v>4</v>
      </c>
      <c r="B46" s="336"/>
      <c r="C46" s="196"/>
      <c r="D46" s="42"/>
      <c r="E46" s="42">
        <f t="shared" si="22"/>
        <v>0</v>
      </c>
      <c r="F46" s="42">
        <f t="shared" si="23"/>
        <v>0</v>
      </c>
      <c r="G46" s="42"/>
      <c r="H46" s="42"/>
      <c r="I46" s="43"/>
      <c r="J46" s="43"/>
      <c r="K46" s="215"/>
      <c r="L46" s="196"/>
      <c r="M46" s="42"/>
      <c r="N46" s="42"/>
      <c r="O46" s="42"/>
      <c r="P46" s="42"/>
      <c r="Q46" s="42"/>
      <c r="R46" s="43"/>
      <c r="S46" s="111"/>
      <c r="T46" s="215"/>
      <c r="U46" s="370"/>
      <c r="V46" s="685"/>
      <c r="W46" s="657"/>
      <c r="X46" s="42"/>
      <c r="Y46" s="42"/>
      <c r="Z46" s="42"/>
      <c r="AA46" s="42"/>
      <c r="AB46" s="42"/>
      <c r="AC46" s="197"/>
      <c r="AD46" s="196"/>
      <c r="AE46" s="42"/>
      <c r="AF46" s="42"/>
      <c r="AG46" s="42"/>
      <c r="AH46" s="42"/>
      <c r="AI46" s="42"/>
      <c r="AJ46" s="197"/>
      <c r="AK46" s="196"/>
      <c r="AL46" s="42"/>
      <c r="AM46" s="42"/>
      <c r="AN46" s="43"/>
      <c r="AO46" s="42"/>
      <c r="AP46" s="42"/>
      <c r="AQ46" s="278"/>
      <c r="AR46" s="196"/>
      <c r="AS46" s="42"/>
      <c r="AT46" s="42"/>
      <c r="AU46" s="42"/>
      <c r="AV46" s="49"/>
      <c r="AW46" s="49"/>
      <c r="AX46" s="42"/>
      <c r="AY46" s="42"/>
      <c r="AZ46" s="197"/>
    </row>
    <row r="47" spans="1:52" ht="24.75" customHeight="1">
      <c r="A47" s="188" t="s">
        <v>270</v>
      </c>
      <c r="B47" s="338">
        <v>1151</v>
      </c>
      <c r="C47" s="196">
        <f t="shared" ref="C47:C56" si="37">L47+AR47</f>
        <v>889</v>
      </c>
      <c r="D47" s="42">
        <f t="shared" ref="D47:D56" si="38">M47+AS47</f>
        <v>474.5</v>
      </c>
      <c r="E47" s="42">
        <f t="shared" si="22"/>
        <v>474.5</v>
      </c>
      <c r="F47" s="42">
        <f t="shared" si="23"/>
        <v>0</v>
      </c>
      <c r="G47" s="42">
        <f t="shared" si="3"/>
        <v>-414.5</v>
      </c>
      <c r="H47" s="42">
        <f t="shared" si="4"/>
        <v>53.374578177727784</v>
      </c>
      <c r="I47" s="43"/>
      <c r="J47" s="43"/>
      <c r="K47" s="215"/>
      <c r="L47" s="196">
        <f t="shared" si="14"/>
        <v>889</v>
      </c>
      <c r="M47" s="42">
        <f t="shared" si="15"/>
        <v>474.5</v>
      </c>
      <c r="N47" s="42">
        <f t="shared" si="7"/>
        <v>474.5</v>
      </c>
      <c r="O47" s="42">
        <f t="shared" si="8"/>
        <v>0</v>
      </c>
      <c r="P47" s="42">
        <f t="shared" si="0"/>
        <v>-414.5</v>
      </c>
      <c r="Q47" s="42">
        <f t="shared" si="1"/>
        <v>53.374578177727784</v>
      </c>
      <c r="R47" s="43"/>
      <c r="S47" s="111"/>
      <c r="T47" s="215"/>
      <c r="U47" s="370">
        <v>889</v>
      </c>
      <c r="V47" s="689">
        <v>474.5</v>
      </c>
      <c r="W47" s="657">
        <f t="shared" si="9"/>
        <v>474.5</v>
      </c>
      <c r="X47" s="42"/>
      <c r="Y47" s="42">
        <f t="shared" si="16"/>
        <v>-414.5</v>
      </c>
      <c r="Z47" s="42">
        <f t="shared" si="10"/>
        <v>53.374578177727784</v>
      </c>
      <c r="AA47" s="42"/>
      <c r="AB47" s="42"/>
      <c r="AC47" s="197"/>
      <c r="AD47" s="196"/>
      <c r="AE47" s="42"/>
      <c r="AF47" s="42"/>
      <c r="AG47" s="42"/>
      <c r="AH47" s="42"/>
      <c r="AI47" s="42"/>
      <c r="AJ47" s="197"/>
      <c r="AK47" s="196"/>
      <c r="AL47" s="42"/>
      <c r="AM47" s="42"/>
      <c r="AN47" s="43"/>
      <c r="AO47" s="42"/>
      <c r="AP47" s="42"/>
      <c r="AQ47" s="278"/>
      <c r="AR47" s="196"/>
      <c r="AS47" s="42"/>
      <c r="AT47" s="42">
        <f t="shared" si="13"/>
        <v>0</v>
      </c>
      <c r="AU47" s="42"/>
      <c r="AV47" s="49">
        <f t="shared" si="35"/>
        <v>0</v>
      </c>
      <c r="AW47" s="49" t="str">
        <f t="shared" si="36"/>
        <v xml:space="preserve"> </v>
      </c>
      <c r="AX47" s="42"/>
      <c r="AY47" s="42"/>
      <c r="AZ47" s="197"/>
    </row>
    <row r="48" spans="1:52" ht="31.5" customHeight="1">
      <c r="A48" s="188" t="s">
        <v>271</v>
      </c>
      <c r="B48" s="338">
        <v>1156</v>
      </c>
      <c r="C48" s="196">
        <f t="shared" si="37"/>
        <v>437</v>
      </c>
      <c r="D48" s="42">
        <f t="shared" si="38"/>
        <v>215.6</v>
      </c>
      <c r="E48" s="42">
        <f t="shared" si="22"/>
        <v>215.6</v>
      </c>
      <c r="F48" s="42">
        <f t="shared" si="23"/>
        <v>0</v>
      </c>
      <c r="G48" s="42">
        <f t="shared" si="3"/>
        <v>-221.4</v>
      </c>
      <c r="H48" s="42">
        <f t="shared" si="4"/>
        <v>49.336384439359264</v>
      </c>
      <c r="I48" s="43"/>
      <c r="J48" s="43"/>
      <c r="K48" s="215"/>
      <c r="L48" s="196">
        <f t="shared" si="14"/>
        <v>437</v>
      </c>
      <c r="M48" s="42">
        <f t="shared" si="15"/>
        <v>215.6</v>
      </c>
      <c r="N48" s="42">
        <f t="shared" si="7"/>
        <v>215.6</v>
      </c>
      <c r="O48" s="42">
        <f t="shared" si="8"/>
        <v>0</v>
      </c>
      <c r="P48" s="42">
        <f t="shared" si="0"/>
        <v>-221.4</v>
      </c>
      <c r="Q48" s="42">
        <f t="shared" si="1"/>
        <v>49.336384439359264</v>
      </c>
      <c r="R48" s="43"/>
      <c r="S48" s="111"/>
      <c r="T48" s="215"/>
      <c r="U48" s="370">
        <v>437</v>
      </c>
      <c r="V48" s="685">
        <v>215.6</v>
      </c>
      <c r="W48" s="657">
        <f t="shared" si="9"/>
        <v>215.6</v>
      </c>
      <c r="X48" s="42"/>
      <c r="Y48" s="42">
        <f t="shared" si="16"/>
        <v>-221.4</v>
      </c>
      <c r="Z48" s="42">
        <f t="shared" si="10"/>
        <v>49.336384439359264</v>
      </c>
      <c r="AA48" s="42"/>
      <c r="AB48" s="42"/>
      <c r="AC48" s="197"/>
      <c r="AD48" s="196"/>
      <c r="AE48" s="42"/>
      <c r="AF48" s="42"/>
      <c r="AG48" s="42"/>
      <c r="AH48" s="42"/>
      <c r="AI48" s="42"/>
      <c r="AJ48" s="197"/>
      <c r="AK48" s="196"/>
      <c r="AL48" s="42"/>
      <c r="AM48" s="42"/>
      <c r="AN48" s="43"/>
      <c r="AO48" s="42"/>
      <c r="AP48" s="42"/>
      <c r="AQ48" s="278"/>
      <c r="AR48" s="196"/>
      <c r="AS48" s="42"/>
      <c r="AT48" s="42">
        <f t="shared" si="13"/>
        <v>0</v>
      </c>
      <c r="AU48" s="42"/>
      <c r="AV48" s="49">
        <f t="shared" si="35"/>
        <v>0</v>
      </c>
      <c r="AW48" s="49" t="str">
        <f t="shared" si="36"/>
        <v xml:space="preserve"> </v>
      </c>
      <c r="AX48" s="42"/>
      <c r="AY48" s="42"/>
      <c r="AZ48" s="197"/>
    </row>
    <row r="49" spans="1:52" s="626" customFormat="1" ht="26.25" customHeight="1">
      <c r="A49" s="59" t="s">
        <v>69</v>
      </c>
      <c r="B49" s="340">
        <v>12</v>
      </c>
      <c r="C49" s="623">
        <f t="shared" si="37"/>
        <v>12012.3</v>
      </c>
      <c r="D49" s="624">
        <f t="shared" si="38"/>
        <v>6262</v>
      </c>
      <c r="E49" s="624">
        <f t="shared" si="22"/>
        <v>6262</v>
      </c>
      <c r="F49" s="624">
        <f t="shared" si="23"/>
        <v>0</v>
      </c>
      <c r="G49" s="624">
        <f t="shared" si="3"/>
        <v>-5750.2999999999993</v>
      </c>
      <c r="H49" s="624">
        <f t="shared" si="4"/>
        <v>52.129900185643052</v>
      </c>
      <c r="I49" s="58">
        <f t="shared" si="18"/>
        <v>0</v>
      </c>
      <c r="J49" s="58">
        <f t="shared" si="5"/>
        <v>6262</v>
      </c>
      <c r="K49" s="310" t="str">
        <f t="shared" si="6"/>
        <v xml:space="preserve"> </v>
      </c>
      <c r="L49" s="623">
        <f t="shared" si="14"/>
        <v>12012.3</v>
      </c>
      <c r="M49" s="624">
        <f t="shared" si="15"/>
        <v>6262</v>
      </c>
      <c r="N49" s="624">
        <f t="shared" si="7"/>
        <v>6262</v>
      </c>
      <c r="O49" s="624">
        <f t="shared" si="8"/>
        <v>0</v>
      </c>
      <c r="P49" s="624">
        <f t="shared" si="0"/>
        <v>-5750.2999999999993</v>
      </c>
      <c r="Q49" s="624">
        <f t="shared" si="1"/>
        <v>52.129900185643052</v>
      </c>
      <c r="R49" s="58">
        <f t="shared" si="28"/>
        <v>0</v>
      </c>
      <c r="S49" s="117">
        <f t="shared" si="20"/>
        <v>6262</v>
      </c>
      <c r="T49" s="310" t="str">
        <f t="shared" si="29"/>
        <v xml:space="preserve"> </v>
      </c>
      <c r="U49" s="672">
        <f>U50+U51</f>
        <v>0</v>
      </c>
      <c r="V49" s="690">
        <f>V50+V51</f>
        <v>0</v>
      </c>
      <c r="W49" s="727">
        <f t="shared" si="9"/>
        <v>0</v>
      </c>
      <c r="X49" s="728">
        <f>X50+X51</f>
        <v>0</v>
      </c>
      <c r="Y49" s="624">
        <f t="shared" si="16"/>
        <v>0</v>
      </c>
      <c r="Z49" s="624" t="str">
        <f t="shared" si="10"/>
        <v xml:space="preserve"> </v>
      </c>
      <c r="AA49" s="39">
        <f>AA50+AA51</f>
        <v>0</v>
      </c>
      <c r="AB49" s="39">
        <f t="shared" si="30"/>
        <v>0</v>
      </c>
      <c r="AC49" s="271" t="str">
        <f>IF(AA49&lt;&gt;0,IF(V49/AA49*100&lt;0,"&lt;0",IF(V49/AA49*100&gt;200,"&gt;200",V49/AA49*100))," ")</f>
        <v xml:space="preserve"> </v>
      </c>
      <c r="AD49" s="623">
        <f>AD50+AD51</f>
        <v>9178.4</v>
      </c>
      <c r="AE49" s="624">
        <f>AE50+AE51</f>
        <v>4711.8999999999996</v>
      </c>
      <c r="AF49" s="624">
        <f t="shared" si="33"/>
        <v>-4466.5</v>
      </c>
      <c r="AG49" s="166">
        <f t="shared" ref="AG49:AG55" si="39">IF(AD49&lt;&gt;0,IF(AE49/AD49*100&lt;0,"&lt;0",IF(AE49/AD49*100&gt;200,"&gt;200",AE49/AD49*100))," ")</f>
        <v>51.336834306632959</v>
      </c>
      <c r="AH49" s="624"/>
      <c r="AI49" s="166">
        <f t="shared" ref="AI49:AI55" si="40">AE49-AH49</f>
        <v>4711.8999999999996</v>
      </c>
      <c r="AJ49" s="625"/>
      <c r="AK49" s="623">
        <f>AK50+AK51</f>
        <v>2833.9</v>
      </c>
      <c r="AL49" s="624">
        <f>AL50+AL51</f>
        <v>1550.1</v>
      </c>
      <c r="AM49" s="624">
        <f t="shared" si="34"/>
        <v>-1283.8000000000002</v>
      </c>
      <c r="AN49" s="58">
        <f t="shared" si="11"/>
        <v>54.698472070291814</v>
      </c>
      <c r="AO49" s="624"/>
      <c r="AP49" s="624">
        <f t="shared" si="31"/>
        <v>1550.1</v>
      </c>
      <c r="AQ49" s="282" t="str">
        <f t="shared" si="12"/>
        <v xml:space="preserve"> </v>
      </c>
      <c r="AR49" s="623">
        <f>AR50+AR51</f>
        <v>0</v>
      </c>
      <c r="AS49" s="624">
        <f>AS50+AS51</f>
        <v>0</v>
      </c>
      <c r="AT49" s="624">
        <f t="shared" si="13"/>
        <v>0</v>
      </c>
      <c r="AU49" s="624">
        <f>AU50+AU51</f>
        <v>0</v>
      </c>
      <c r="AV49" s="624">
        <f>AS49-AR49</f>
        <v>0</v>
      </c>
      <c r="AW49" s="166" t="str">
        <f t="shared" ref="AW49:AW123" si="41">IF(AR49&lt;&gt;0,IF(AS49/AR49*100&lt;0,"&lt;0",IF(AS49/AR49*100&gt;200,"&gt;200",AS49/AR49*100))," ")</f>
        <v xml:space="preserve"> </v>
      </c>
      <c r="AX49" s="624">
        <f>AX50+AX51</f>
        <v>0</v>
      </c>
      <c r="AY49" s="624">
        <f t="shared" si="32"/>
        <v>0</v>
      </c>
      <c r="AZ49" s="625"/>
    </row>
    <row r="50" spans="1:52" ht="22.5" customHeight="1">
      <c r="A50" s="57" t="s">
        <v>16</v>
      </c>
      <c r="B50" s="336">
        <v>121</v>
      </c>
      <c r="C50" s="196">
        <f t="shared" si="37"/>
        <v>9178.4</v>
      </c>
      <c r="D50" s="42">
        <f t="shared" si="38"/>
        <v>4711.8999999999996</v>
      </c>
      <c r="E50" s="42">
        <f t="shared" si="22"/>
        <v>4711.8999999999996</v>
      </c>
      <c r="F50" s="42">
        <f t="shared" si="23"/>
        <v>0</v>
      </c>
      <c r="G50" s="42">
        <f t="shared" si="3"/>
        <v>-4466.5</v>
      </c>
      <c r="H50" s="42">
        <f t="shared" si="4"/>
        <v>51.336834306632959</v>
      </c>
      <c r="I50" s="56">
        <f t="shared" si="18"/>
        <v>0</v>
      </c>
      <c r="J50" s="56">
        <f t="shared" si="5"/>
        <v>4711.8999999999996</v>
      </c>
      <c r="K50" s="309" t="str">
        <f t="shared" si="6"/>
        <v xml:space="preserve"> </v>
      </c>
      <c r="L50" s="196">
        <f t="shared" si="14"/>
        <v>9178.4</v>
      </c>
      <c r="M50" s="42">
        <f t="shared" si="15"/>
        <v>4711.8999999999996</v>
      </c>
      <c r="N50" s="42">
        <f t="shared" si="7"/>
        <v>4711.8999999999996</v>
      </c>
      <c r="O50" s="42">
        <f t="shared" si="8"/>
        <v>0</v>
      </c>
      <c r="P50" s="42">
        <f t="shared" si="0"/>
        <v>-4466.5</v>
      </c>
      <c r="Q50" s="42">
        <f t="shared" si="1"/>
        <v>51.336834306632959</v>
      </c>
      <c r="R50" s="56">
        <f t="shared" si="28"/>
        <v>0</v>
      </c>
      <c r="S50" s="116">
        <f t="shared" si="20"/>
        <v>4711.8999999999996</v>
      </c>
      <c r="T50" s="309" t="str">
        <f t="shared" si="29"/>
        <v xml:space="preserve"> </v>
      </c>
      <c r="U50" s="370"/>
      <c r="V50" s="685"/>
      <c r="W50" s="657">
        <f t="shared" si="9"/>
        <v>0</v>
      </c>
      <c r="X50" s="42"/>
      <c r="Y50" s="42">
        <f t="shared" si="16"/>
        <v>0</v>
      </c>
      <c r="Z50" s="42" t="str">
        <f t="shared" si="10"/>
        <v xml:space="preserve"> </v>
      </c>
      <c r="AA50" s="42"/>
      <c r="AB50" s="42">
        <f t="shared" si="30"/>
        <v>0</v>
      </c>
      <c r="AC50" s="197" t="str">
        <f>IF(AA50&lt;&gt;0,IF(V50/AA50*100&lt;0,"&lt;0",IF(V50/AA50*100&gt;200,"&gt;200",V50/AA50*100))," ")</f>
        <v xml:space="preserve"> </v>
      </c>
      <c r="AD50" s="261">
        <v>9178.4</v>
      </c>
      <c r="AE50" s="60">
        <v>4711.8999999999996</v>
      </c>
      <c r="AF50" s="42">
        <f t="shared" si="33"/>
        <v>-4466.5</v>
      </c>
      <c r="AG50" s="42">
        <f t="shared" si="39"/>
        <v>51.336834306632959</v>
      </c>
      <c r="AH50" s="61"/>
      <c r="AI50" s="42">
        <f t="shared" si="40"/>
        <v>4711.8999999999996</v>
      </c>
      <c r="AJ50" s="197" t="str">
        <f>IF(AH50&lt;&gt;0,IF(AE50/AH50*100&lt;0,"&lt;0",IF(AE50/AH50*100&gt;200,"&gt;200",AE50/AH50*100))," ")</f>
        <v xml:space="preserve"> </v>
      </c>
      <c r="AK50" s="196"/>
      <c r="AL50" s="42"/>
      <c r="AM50" s="42">
        <f t="shared" si="34"/>
        <v>0</v>
      </c>
      <c r="AN50" s="56" t="str">
        <f t="shared" si="11"/>
        <v xml:space="preserve"> </v>
      </c>
      <c r="AO50" s="42"/>
      <c r="AP50" s="42">
        <f t="shared" si="31"/>
        <v>0</v>
      </c>
      <c r="AQ50" s="281" t="str">
        <f t="shared" si="12"/>
        <v xml:space="preserve"> </v>
      </c>
      <c r="AR50" s="196"/>
      <c r="AS50" s="42"/>
      <c r="AT50" s="42">
        <f t="shared" si="13"/>
        <v>0</v>
      </c>
      <c r="AU50" s="42"/>
      <c r="AV50" s="42">
        <f>AS50-AR50</f>
        <v>0</v>
      </c>
      <c r="AW50" s="49" t="str">
        <f t="shared" si="41"/>
        <v xml:space="preserve"> </v>
      </c>
      <c r="AX50" s="42"/>
      <c r="AY50" s="42">
        <f t="shared" si="32"/>
        <v>0</v>
      </c>
      <c r="AZ50" s="197" t="str">
        <f>IF(AX50&lt;&gt;0,IF(AS50/AX50*100&lt;0,"&lt;0",IF(AS50/AX50*100&gt;200,"&gt;200",AS50/AX50*100))," ")</f>
        <v xml:space="preserve"> </v>
      </c>
    </row>
    <row r="51" spans="1:52" ht="25.5" customHeight="1">
      <c r="A51" s="57" t="s">
        <v>17</v>
      </c>
      <c r="B51" s="336">
        <v>122</v>
      </c>
      <c r="C51" s="196">
        <f t="shared" si="37"/>
        <v>2833.9</v>
      </c>
      <c r="D51" s="42">
        <f t="shared" si="38"/>
        <v>1550.1</v>
      </c>
      <c r="E51" s="42">
        <f t="shared" si="22"/>
        <v>1550.1</v>
      </c>
      <c r="F51" s="42">
        <f t="shared" si="23"/>
        <v>0</v>
      </c>
      <c r="G51" s="42">
        <f t="shared" si="3"/>
        <v>-1283.8000000000002</v>
      </c>
      <c r="H51" s="42">
        <f t="shared" si="4"/>
        <v>54.698472070291814</v>
      </c>
      <c r="I51" s="56">
        <f t="shared" si="18"/>
        <v>0</v>
      </c>
      <c r="J51" s="56">
        <f t="shared" si="5"/>
        <v>1550.1</v>
      </c>
      <c r="K51" s="309" t="str">
        <f t="shared" si="6"/>
        <v xml:space="preserve"> </v>
      </c>
      <c r="L51" s="196">
        <f t="shared" si="14"/>
        <v>2833.9</v>
      </c>
      <c r="M51" s="42">
        <f t="shared" si="15"/>
        <v>1550.1</v>
      </c>
      <c r="N51" s="42">
        <f t="shared" si="7"/>
        <v>1550.1</v>
      </c>
      <c r="O51" s="42">
        <f t="shared" si="8"/>
        <v>0</v>
      </c>
      <c r="P51" s="42">
        <f t="shared" si="0"/>
        <v>-1283.8000000000002</v>
      </c>
      <c r="Q51" s="42">
        <f t="shared" si="1"/>
        <v>54.698472070291814</v>
      </c>
      <c r="R51" s="56">
        <f t="shared" si="28"/>
        <v>0</v>
      </c>
      <c r="S51" s="116">
        <f t="shared" si="20"/>
        <v>1550.1</v>
      </c>
      <c r="T51" s="309" t="str">
        <f t="shared" si="29"/>
        <v xml:space="preserve"> </v>
      </c>
      <c r="U51" s="370"/>
      <c r="V51" s="685"/>
      <c r="W51" s="657">
        <f t="shared" si="9"/>
        <v>0</v>
      </c>
      <c r="X51" s="42"/>
      <c r="Y51" s="42">
        <f t="shared" si="16"/>
        <v>0</v>
      </c>
      <c r="Z51" s="42" t="str">
        <f t="shared" si="10"/>
        <v xml:space="preserve"> </v>
      </c>
      <c r="AA51" s="42"/>
      <c r="AB51" s="42">
        <f t="shared" si="30"/>
        <v>0</v>
      </c>
      <c r="AC51" s="197" t="str">
        <f>IF(AA51&lt;&gt;0,IF(V51/AA51*100&lt;0,"&lt;0",IF(V51/AA51*100&gt;200,"&gt;200",V51/AA51*100))," ")</f>
        <v xml:space="preserve"> </v>
      </c>
      <c r="AD51" s="196"/>
      <c r="AE51" s="42"/>
      <c r="AF51" s="42">
        <f t="shared" si="33"/>
        <v>0</v>
      </c>
      <c r="AG51" s="42" t="str">
        <f t="shared" si="39"/>
        <v xml:space="preserve"> </v>
      </c>
      <c r="AH51" s="42"/>
      <c r="AI51" s="42">
        <f t="shared" si="40"/>
        <v>0</v>
      </c>
      <c r="AJ51" s="197" t="str">
        <f>IF(AH51&lt;&gt;0,IF(AE51/AH51*100&lt;0,"&lt;0",IF(AE51/AH51*100&gt;200,"&gt;200",AE51/AH51*100))," ")</f>
        <v xml:space="preserve"> </v>
      </c>
      <c r="AK51" s="261">
        <v>2833.9</v>
      </c>
      <c r="AL51" s="60">
        <v>1550.1</v>
      </c>
      <c r="AM51" s="42">
        <f t="shared" si="34"/>
        <v>-1283.8000000000002</v>
      </c>
      <c r="AN51" s="56">
        <f t="shared" si="11"/>
        <v>54.698472070291814</v>
      </c>
      <c r="AO51" s="61"/>
      <c r="AP51" s="42">
        <f t="shared" si="31"/>
        <v>1550.1</v>
      </c>
      <c r="AQ51" s="281" t="str">
        <f t="shared" si="12"/>
        <v xml:space="preserve"> </v>
      </c>
      <c r="AR51" s="196"/>
      <c r="AS51" s="42"/>
      <c r="AT51" s="42">
        <f t="shared" si="13"/>
        <v>0</v>
      </c>
      <c r="AU51" s="42"/>
      <c r="AV51" s="42">
        <f>AS51-AR51</f>
        <v>0</v>
      </c>
      <c r="AW51" s="49" t="str">
        <f t="shared" si="41"/>
        <v xml:space="preserve"> </v>
      </c>
      <c r="AX51" s="42"/>
      <c r="AY51" s="42">
        <f t="shared" si="32"/>
        <v>0</v>
      </c>
      <c r="AZ51" s="197" t="str">
        <f>IF(AX51&lt;&gt;0,IF(AS51/AX51*100&lt;0,"&lt;0",IF(AS51/AX51*100&gt;200,"&gt;200",AS51/AX51*100))," ")</f>
        <v xml:space="preserve"> </v>
      </c>
    </row>
    <row r="52" spans="1:52" s="21" customFormat="1" ht="23.25" customHeight="1">
      <c r="A52" s="63" t="s">
        <v>56</v>
      </c>
      <c r="B52" s="334">
        <v>13</v>
      </c>
      <c r="C52" s="194">
        <f t="shared" si="37"/>
        <v>1301.0999999999999</v>
      </c>
      <c r="D52" s="39">
        <f t="shared" si="38"/>
        <v>223.2</v>
      </c>
      <c r="E52" s="39">
        <f t="shared" si="22"/>
        <v>1.2000000000000028</v>
      </c>
      <c r="F52" s="39">
        <f t="shared" si="23"/>
        <v>222</v>
      </c>
      <c r="G52" s="39">
        <f t="shared" si="3"/>
        <v>-1077.8999999999999</v>
      </c>
      <c r="H52" s="39">
        <f t="shared" si="4"/>
        <v>17.154715240949965</v>
      </c>
      <c r="I52" s="40">
        <f t="shared" si="18"/>
        <v>0</v>
      </c>
      <c r="J52" s="40">
        <f t="shared" si="5"/>
        <v>223.2</v>
      </c>
      <c r="K52" s="303" t="str">
        <f t="shared" si="6"/>
        <v xml:space="preserve"> </v>
      </c>
      <c r="L52" s="194">
        <f t="shared" si="14"/>
        <v>1142.5</v>
      </c>
      <c r="M52" s="39">
        <f t="shared" si="15"/>
        <v>147.6</v>
      </c>
      <c r="N52" s="39">
        <f t="shared" si="7"/>
        <v>0</v>
      </c>
      <c r="O52" s="39">
        <f t="shared" si="8"/>
        <v>147.6</v>
      </c>
      <c r="P52" s="39">
        <f t="shared" si="0"/>
        <v>-994.9</v>
      </c>
      <c r="Q52" s="39">
        <f t="shared" si="1"/>
        <v>12.919037199124725</v>
      </c>
      <c r="R52" s="40">
        <f t="shared" si="28"/>
        <v>0</v>
      </c>
      <c r="S52" s="110">
        <f t="shared" si="20"/>
        <v>147.6</v>
      </c>
      <c r="T52" s="303" t="str">
        <f t="shared" si="29"/>
        <v xml:space="preserve"> </v>
      </c>
      <c r="U52" s="669">
        <f>U53+U54</f>
        <v>1142.5</v>
      </c>
      <c r="V52" s="684">
        <f>V53+V54</f>
        <v>147.6</v>
      </c>
      <c r="W52" s="723">
        <f t="shared" si="9"/>
        <v>0</v>
      </c>
      <c r="X52" s="724">
        <f>X53+X54</f>
        <v>147.6</v>
      </c>
      <c r="Y52" s="39">
        <f t="shared" si="16"/>
        <v>-994.9</v>
      </c>
      <c r="Z52" s="39">
        <f t="shared" si="10"/>
        <v>12.919037199124725</v>
      </c>
      <c r="AA52" s="62">
        <f>AA53+AA54</f>
        <v>0</v>
      </c>
      <c r="AB52" s="62">
        <f t="shared" si="30"/>
        <v>147.6</v>
      </c>
      <c r="AC52" s="265"/>
      <c r="AD52" s="262">
        <f>AD53+AD54</f>
        <v>0</v>
      </c>
      <c r="AE52" s="62">
        <f>AE53+AE54</f>
        <v>0</v>
      </c>
      <c r="AF52" s="62">
        <f>AF53+AF54</f>
        <v>0</v>
      </c>
      <c r="AG52" s="166" t="str">
        <f t="shared" si="39"/>
        <v xml:space="preserve"> </v>
      </c>
      <c r="AH52" s="62">
        <f>AH53+AH54</f>
        <v>0</v>
      </c>
      <c r="AI52" s="166">
        <f t="shared" si="40"/>
        <v>0</v>
      </c>
      <c r="AJ52" s="265"/>
      <c r="AK52" s="262">
        <f>AK53+AK54</f>
        <v>0</v>
      </c>
      <c r="AL52" s="62">
        <f>AL53+AL54</f>
        <v>0</v>
      </c>
      <c r="AM52" s="62">
        <f>AM53+AM54</f>
        <v>0</v>
      </c>
      <c r="AN52" s="40" t="str">
        <f t="shared" si="11"/>
        <v xml:space="preserve"> </v>
      </c>
      <c r="AO52" s="62">
        <f>AO53+AO54</f>
        <v>0</v>
      </c>
      <c r="AP52" s="62">
        <f t="shared" si="31"/>
        <v>0</v>
      </c>
      <c r="AQ52" s="283" t="str">
        <f t="shared" si="12"/>
        <v xml:space="preserve"> </v>
      </c>
      <c r="AR52" s="194">
        <f>AR53+AR54</f>
        <v>158.6</v>
      </c>
      <c r="AS52" s="39">
        <f>AS53+AS54</f>
        <v>75.599999999999994</v>
      </c>
      <c r="AT52" s="39">
        <f t="shared" si="13"/>
        <v>1.2000000000000028</v>
      </c>
      <c r="AU52" s="39">
        <f>AU53+AU54</f>
        <v>74.399999999999991</v>
      </c>
      <c r="AV52" s="68">
        <f>AS52-AR52</f>
        <v>-83</v>
      </c>
      <c r="AW52" s="68">
        <f t="shared" si="41"/>
        <v>47.667087011349309</v>
      </c>
      <c r="AX52" s="39">
        <f>AX53+AX54</f>
        <v>0</v>
      </c>
      <c r="AY52" s="39">
        <f t="shared" si="32"/>
        <v>75.599999999999994</v>
      </c>
      <c r="AZ52" s="195"/>
    </row>
    <row r="53" spans="1:52" ht="23.25" customHeight="1">
      <c r="A53" s="64" t="s">
        <v>57</v>
      </c>
      <c r="B53" s="336">
        <v>131</v>
      </c>
      <c r="C53" s="196">
        <f t="shared" si="37"/>
        <v>334.79999999999995</v>
      </c>
      <c r="D53" s="42">
        <f t="shared" si="38"/>
        <v>144.69999999999999</v>
      </c>
      <c r="E53" s="42">
        <f t="shared" si="22"/>
        <v>0.29999999999999716</v>
      </c>
      <c r="F53" s="42">
        <f t="shared" si="23"/>
        <v>144.39999999999998</v>
      </c>
      <c r="G53" s="42">
        <f t="shared" si="3"/>
        <v>-190.09999999999997</v>
      </c>
      <c r="H53" s="42">
        <f t="shared" si="4"/>
        <v>43.219832735961774</v>
      </c>
      <c r="I53" s="56">
        <f t="shared" si="18"/>
        <v>0</v>
      </c>
      <c r="J53" s="56">
        <f t="shared" si="5"/>
        <v>144.69999999999999</v>
      </c>
      <c r="K53" s="309" t="str">
        <f t="shared" si="6"/>
        <v xml:space="preserve"> </v>
      </c>
      <c r="L53" s="196">
        <f t="shared" si="14"/>
        <v>193.2</v>
      </c>
      <c r="M53" s="42">
        <f t="shared" si="15"/>
        <v>75.599999999999994</v>
      </c>
      <c r="N53" s="42">
        <f t="shared" si="7"/>
        <v>0</v>
      </c>
      <c r="O53" s="42">
        <f t="shared" si="8"/>
        <v>75.599999999999994</v>
      </c>
      <c r="P53" s="42">
        <f t="shared" si="0"/>
        <v>-117.6</v>
      </c>
      <c r="Q53" s="42">
        <f t="shared" si="1"/>
        <v>39.130434782608695</v>
      </c>
      <c r="R53" s="56">
        <f t="shared" si="28"/>
        <v>0</v>
      </c>
      <c r="S53" s="116">
        <f t="shared" si="20"/>
        <v>75.599999999999994</v>
      </c>
      <c r="T53" s="309" t="str">
        <f t="shared" si="29"/>
        <v xml:space="preserve"> </v>
      </c>
      <c r="U53" s="370">
        <v>193.2</v>
      </c>
      <c r="V53" s="685">
        <v>75.599999999999994</v>
      </c>
      <c r="W53" s="657">
        <f t="shared" si="9"/>
        <v>0</v>
      </c>
      <c r="X53" s="42">
        <v>75.599999999999994</v>
      </c>
      <c r="Y53" s="42">
        <f t="shared" si="16"/>
        <v>-117.6</v>
      </c>
      <c r="Z53" s="42">
        <f t="shared" si="10"/>
        <v>39.130434782608695</v>
      </c>
      <c r="AA53" s="42"/>
      <c r="AB53" s="42">
        <f t="shared" si="30"/>
        <v>75.599999999999994</v>
      </c>
      <c r="AC53" s="197"/>
      <c r="AD53" s="196"/>
      <c r="AE53" s="42"/>
      <c r="AF53" s="42">
        <f>AE53-AD53</f>
        <v>0</v>
      </c>
      <c r="AG53" s="42" t="str">
        <f t="shared" si="39"/>
        <v xml:space="preserve"> </v>
      </c>
      <c r="AH53" s="42"/>
      <c r="AI53" s="42">
        <f t="shared" si="40"/>
        <v>0</v>
      </c>
      <c r="AJ53" s="197"/>
      <c r="AK53" s="196"/>
      <c r="AL53" s="42"/>
      <c r="AM53" s="42">
        <f>AL53-AK53</f>
        <v>0</v>
      </c>
      <c r="AN53" s="56" t="str">
        <f t="shared" si="11"/>
        <v xml:space="preserve"> </v>
      </c>
      <c r="AO53" s="42"/>
      <c r="AP53" s="42">
        <f t="shared" si="31"/>
        <v>0</v>
      </c>
      <c r="AQ53" s="284" t="str">
        <f t="shared" si="12"/>
        <v xml:space="preserve"> </v>
      </c>
      <c r="AR53" s="196">
        <v>141.6</v>
      </c>
      <c r="AS53" s="42">
        <v>69.099999999999994</v>
      </c>
      <c r="AT53" s="42">
        <f t="shared" si="13"/>
        <v>0.29999999999999716</v>
      </c>
      <c r="AU53" s="42">
        <v>68.8</v>
      </c>
      <c r="AV53" s="42">
        <f>AS53-AR53</f>
        <v>-72.5</v>
      </c>
      <c r="AW53" s="42">
        <f t="shared" si="41"/>
        <v>48.799435028248581</v>
      </c>
      <c r="AX53" s="42"/>
      <c r="AY53" s="42">
        <f t="shared" si="32"/>
        <v>69.099999999999994</v>
      </c>
      <c r="AZ53" s="197"/>
    </row>
    <row r="54" spans="1:52" ht="23.25" customHeight="1">
      <c r="A54" s="66" t="s">
        <v>63</v>
      </c>
      <c r="B54" s="336">
        <v>132</v>
      </c>
      <c r="C54" s="196">
        <f t="shared" si="37"/>
        <v>966.3</v>
      </c>
      <c r="D54" s="42">
        <f t="shared" si="38"/>
        <v>78.5</v>
      </c>
      <c r="E54" s="42">
        <f t="shared" si="22"/>
        <v>0.90000000000000036</v>
      </c>
      <c r="F54" s="42">
        <f t="shared" si="23"/>
        <v>77.599999999999994</v>
      </c>
      <c r="G54" s="42">
        <f t="shared" si="3"/>
        <v>-887.8</v>
      </c>
      <c r="H54" s="42">
        <f t="shared" si="4"/>
        <v>8.1237710855841883</v>
      </c>
      <c r="I54" s="65">
        <f t="shared" si="18"/>
        <v>0</v>
      </c>
      <c r="J54" s="65">
        <f t="shared" si="5"/>
        <v>78.5</v>
      </c>
      <c r="K54" s="225" t="str">
        <f t="shared" si="6"/>
        <v xml:space="preserve"> </v>
      </c>
      <c r="L54" s="196">
        <f t="shared" si="14"/>
        <v>949.3</v>
      </c>
      <c r="M54" s="42">
        <f t="shared" si="15"/>
        <v>72</v>
      </c>
      <c r="N54" s="42">
        <f t="shared" si="7"/>
        <v>0</v>
      </c>
      <c r="O54" s="42">
        <f t="shared" si="8"/>
        <v>72</v>
      </c>
      <c r="P54" s="42">
        <f t="shared" si="0"/>
        <v>-877.3</v>
      </c>
      <c r="Q54" s="42">
        <f t="shared" si="1"/>
        <v>7.5845359738754876</v>
      </c>
      <c r="R54" s="65">
        <f t="shared" si="28"/>
        <v>0</v>
      </c>
      <c r="S54" s="118">
        <f t="shared" si="20"/>
        <v>72</v>
      </c>
      <c r="T54" s="225" t="str">
        <f t="shared" si="29"/>
        <v xml:space="preserve"> </v>
      </c>
      <c r="U54" s="370">
        <v>949.3</v>
      </c>
      <c r="V54" s="685">
        <f>59.3+12.7</f>
        <v>72</v>
      </c>
      <c r="W54" s="657">
        <f t="shared" si="9"/>
        <v>0</v>
      </c>
      <c r="X54" s="42">
        <f>59.3+12.7</f>
        <v>72</v>
      </c>
      <c r="Y54" s="42">
        <f t="shared" si="16"/>
        <v>-877.3</v>
      </c>
      <c r="Z54" s="42">
        <f t="shared" si="10"/>
        <v>7.5845359738754876</v>
      </c>
      <c r="AA54" s="42"/>
      <c r="AB54" s="42">
        <f t="shared" si="30"/>
        <v>72</v>
      </c>
      <c r="AC54" s="197"/>
      <c r="AD54" s="196"/>
      <c r="AE54" s="42"/>
      <c r="AF54" s="42">
        <f>AE54-AD54</f>
        <v>0</v>
      </c>
      <c r="AG54" s="42" t="str">
        <f t="shared" si="39"/>
        <v xml:space="preserve"> </v>
      </c>
      <c r="AH54" s="42"/>
      <c r="AI54" s="42">
        <f t="shared" si="40"/>
        <v>0</v>
      </c>
      <c r="AJ54" s="197"/>
      <c r="AK54" s="196"/>
      <c r="AL54" s="42"/>
      <c r="AM54" s="42">
        <f>AL54-AK54</f>
        <v>0</v>
      </c>
      <c r="AN54" s="65" t="str">
        <f t="shared" si="11"/>
        <v xml:space="preserve"> </v>
      </c>
      <c r="AO54" s="42"/>
      <c r="AP54" s="42">
        <f t="shared" si="31"/>
        <v>0</v>
      </c>
      <c r="AQ54" s="285" t="str">
        <f t="shared" si="12"/>
        <v xml:space="preserve"> </v>
      </c>
      <c r="AR54" s="196">
        <v>17</v>
      </c>
      <c r="AS54" s="42">
        <v>6.5</v>
      </c>
      <c r="AT54" s="42">
        <f t="shared" si="13"/>
        <v>0.90000000000000036</v>
      </c>
      <c r="AU54" s="42">
        <v>5.6</v>
      </c>
      <c r="AV54" s="42">
        <f t="shared" ref="AV54:AV64" si="42">AS54-AR54</f>
        <v>-10.5</v>
      </c>
      <c r="AW54" s="42">
        <f t="shared" si="41"/>
        <v>38.235294117647058</v>
      </c>
      <c r="AX54" s="42"/>
      <c r="AY54" s="42">
        <f t="shared" si="32"/>
        <v>6.5</v>
      </c>
      <c r="AZ54" s="197"/>
    </row>
    <row r="55" spans="1:52" s="10" customFormat="1" ht="23.25" customHeight="1">
      <c r="A55" s="70" t="s">
        <v>52</v>
      </c>
      <c r="B55" s="334">
        <v>14</v>
      </c>
      <c r="C55" s="263">
        <f t="shared" si="37"/>
        <v>2210.1999999999998</v>
      </c>
      <c r="D55" s="68">
        <f t="shared" si="38"/>
        <v>1041.2</v>
      </c>
      <c r="E55" s="68">
        <f t="shared" si="22"/>
        <v>1032.7</v>
      </c>
      <c r="F55" s="68">
        <f t="shared" si="23"/>
        <v>8.5</v>
      </c>
      <c r="G55" s="68">
        <f t="shared" si="3"/>
        <v>-1168.9999999999998</v>
      </c>
      <c r="H55" s="68">
        <f t="shared" si="4"/>
        <v>47.108858926793964</v>
      </c>
      <c r="I55" s="69">
        <f t="shared" si="18"/>
        <v>0</v>
      </c>
      <c r="J55" s="69">
        <f t="shared" si="5"/>
        <v>1041.2</v>
      </c>
      <c r="K55" s="311" t="str">
        <f t="shared" si="6"/>
        <v xml:space="preserve"> </v>
      </c>
      <c r="L55" s="263">
        <f t="shared" si="14"/>
        <v>1470</v>
      </c>
      <c r="M55" s="68">
        <f t="shared" si="15"/>
        <v>784.10000000000014</v>
      </c>
      <c r="N55" s="68">
        <f t="shared" si="7"/>
        <v>775.60000000000014</v>
      </c>
      <c r="O55" s="68">
        <f t="shared" si="8"/>
        <v>8.5</v>
      </c>
      <c r="P55" s="68">
        <f t="shared" si="0"/>
        <v>-685.89999999999986</v>
      </c>
      <c r="Q55" s="68">
        <f t="shared" si="1"/>
        <v>53.340136054421784</v>
      </c>
      <c r="R55" s="69">
        <f t="shared" si="28"/>
        <v>0</v>
      </c>
      <c r="S55" s="119">
        <f t="shared" si="20"/>
        <v>784.10000000000014</v>
      </c>
      <c r="T55" s="311" t="str">
        <f t="shared" si="29"/>
        <v xml:space="preserve"> </v>
      </c>
      <c r="U55" s="673">
        <f>U56+U61+U65+U66+U67</f>
        <v>1457.8</v>
      </c>
      <c r="V55" s="691">
        <f>V56+V61+V65+V66+V67</f>
        <v>778.40000000000009</v>
      </c>
      <c r="W55" s="729">
        <f t="shared" si="9"/>
        <v>769.90000000000009</v>
      </c>
      <c r="X55" s="67">
        <f>X56+X61+X65+X66+X67</f>
        <v>8.5</v>
      </c>
      <c r="Y55" s="68">
        <f t="shared" si="16"/>
        <v>-679.39999999999986</v>
      </c>
      <c r="Z55" s="68">
        <f t="shared" si="10"/>
        <v>53.395527507202644</v>
      </c>
      <c r="AA55" s="68">
        <f>AA56+AA61+AA65+AA66+AA67</f>
        <v>0</v>
      </c>
      <c r="AB55" s="68">
        <f t="shared" si="30"/>
        <v>778.40000000000009</v>
      </c>
      <c r="AC55" s="204"/>
      <c r="AD55" s="263">
        <f>AD56+AD61+AD65+AD66+AD67</f>
        <v>5.5</v>
      </c>
      <c r="AE55" s="68">
        <f>AE56+AE61+AE65+AE66+AE67</f>
        <v>2.7</v>
      </c>
      <c r="AF55" s="68">
        <f>AF56+AF61+AF65+AF66+AF67</f>
        <v>-2.8</v>
      </c>
      <c r="AG55" s="42">
        <f t="shared" si="39"/>
        <v>49.090909090909093</v>
      </c>
      <c r="AH55" s="68">
        <f>AH56+AH61+AH65+AH66+AH67</f>
        <v>0</v>
      </c>
      <c r="AI55" s="42">
        <f t="shared" si="40"/>
        <v>2.7</v>
      </c>
      <c r="AJ55" s="204"/>
      <c r="AK55" s="263">
        <f>AK56+AK61+AK65+AK66+AK67</f>
        <v>6.6999999999999993</v>
      </c>
      <c r="AL55" s="68">
        <f>AL56+AL61+AL65+AL66+AL67</f>
        <v>3</v>
      </c>
      <c r="AM55" s="68">
        <f>AM56+AM61+AM65+AM66+AM67</f>
        <v>-3.7</v>
      </c>
      <c r="AN55" s="69">
        <f t="shared" si="11"/>
        <v>44.776119402985081</v>
      </c>
      <c r="AO55" s="68">
        <f>AO56+AO61+AO65+AO66+AO67</f>
        <v>0</v>
      </c>
      <c r="AP55" s="68">
        <f t="shared" si="31"/>
        <v>3</v>
      </c>
      <c r="AQ55" s="286" t="str">
        <f t="shared" si="12"/>
        <v xml:space="preserve"> </v>
      </c>
      <c r="AR55" s="194">
        <f>AR56+AR61+AR65+AR66+AR67+AR68</f>
        <v>740.2</v>
      </c>
      <c r="AS55" s="39">
        <f>AS56+AS61+AS65+AS66+AS67+AS68</f>
        <v>257.09999999999997</v>
      </c>
      <c r="AT55" s="39">
        <f t="shared" si="13"/>
        <v>257.09999999999997</v>
      </c>
      <c r="AU55" s="39">
        <f>AU56+AU61+AU65+AU66+AU67</f>
        <v>0</v>
      </c>
      <c r="AV55" s="68">
        <f t="shared" si="42"/>
        <v>-483.10000000000008</v>
      </c>
      <c r="AW55" s="39">
        <f t="shared" si="41"/>
        <v>34.733855714671705</v>
      </c>
      <c r="AX55" s="68">
        <f>AX56+AX61+AX65+AX66+AX67</f>
        <v>0</v>
      </c>
      <c r="AY55" s="68">
        <f t="shared" si="32"/>
        <v>257.09999999999997</v>
      </c>
      <c r="AZ55" s="204"/>
    </row>
    <row r="56" spans="1:52" ht="24.75" customHeight="1">
      <c r="A56" s="64" t="s">
        <v>53</v>
      </c>
      <c r="B56" s="336" t="s">
        <v>329</v>
      </c>
      <c r="C56" s="196">
        <f t="shared" si="37"/>
        <v>310.7</v>
      </c>
      <c r="D56" s="42">
        <f t="shared" si="38"/>
        <v>207.2</v>
      </c>
      <c r="E56" s="42">
        <f t="shared" si="22"/>
        <v>205.2</v>
      </c>
      <c r="F56" s="42">
        <f t="shared" si="23"/>
        <v>2</v>
      </c>
      <c r="G56" s="42">
        <f t="shared" si="3"/>
        <v>-103.5</v>
      </c>
      <c r="H56" s="42">
        <f t="shared" si="4"/>
        <v>66.68812359188928</v>
      </c>
      <c r="I56" s="56">
        <f t="shared" si="18"/>
        <v>0</v>
      </c>
      <c r="J56" s="56">
        <f t="shared" si="5"/>
        <v>207.2</v>
      </c>
      <c r="K56" s="309" t="str">
        <f t="shared" si="6"/>
        <v xml:space="preserve"> </v>
      </c>
      <c r="L56" s="196">
        <f t="shared" si="14"/>
        <v>213.2</v>
      </c>
      <c r="M56" s="42">
        <f t="shared" si="15"/>
        <v>167.89999999999998</v>
      </c>
      <c r="N56" s="42">
        <f t="shared" si="7"/>
        <v>165.89999999999998</v>
      </c>
      <c r="O56" s="42">
        <f t="shared" si="8"/>
        <v>2</v>
      </c>
      <c r="P56" s="42">
        <f t="shared" si="0"/>
        <v>-45.300000000000011</v>
      </c>
      <c r="Q56" s="42">
        <f t="shared" si="1"/>
        <v>78.752345215759846</v>
      </c>
      <c r="R56" s="56">
        <f t="shared" si="28"/>
        <v>0</v>
      </c>
      <c r="S56" s="116">
        <f t="shared" si="20"/>
        <v>167.89999999999998</v>
      </c>
      <c r="T56" s="309" t="str">
        <f t="shared" si="29"/>
        <v xml:space="preserve"> </v>
      </c>
      <c r="U56" s="370">
        <f>U58+U59+U60</f>
        <v>208.5</v>
      </c>
      <c r="V56" s="685">
        <f>V58+V59+V60</f>
        <v>167.89999999999998</v>
      </c>
      <c r="W56" s="657">
        <f t="shared" si="9"/>
        <v>165.89999999999998</v>
      </c>
      <c r="X56" s="42">
        <f>X58+X59+X60</f>
        <v>2</v>
      </c>
      <c r="Y56" s="42">
        <f t="shared" si="16"/>
        <v>-40.600000000000023</v>
      </c>
      <c r="Z56" s="42">
        <f t="shared" si="10"/>
        <v>80.52757793764988</v>
      </c>
      <c r="AA56" s="42"/>
      <c r="AB56" s="42">
        <f t="shared" si="30"/>
        <v>167.89999999999998</v>
      </c>
      <c r="AC56" s="197" t="str">
        <f>IF(AA56&lt;&gt;0,IF(V56/AA56*100&lt;0,"&lt;0",IF(V56/AA56*100&gt;200,"&gt;200",V56/AA56*100))," ")</f>
        <v xml:space="preserve"> </v>
      </c>
      <c r="AD56" s="266">
        <f>AD58+AD59</f>
        <v>2.2000000000000002</v>
      </c>
      <c r="AE56" s="359">
        <f>AE58+AE59</f>
        <v>0</v>
      </c>
      <c r="AF56" s="42">
        <f t="shared" ref="AF56:AF67" si="43">AE56-AD56</f>
        <v>-2.2000000000000002</v>
      </c>
      <c r="AG56" s="42">
        <f>IF(AD56&lt;&gt;0,IF(AE56/AD56*100&lt;0,"&lt;0",IF(AE56/AD56*100&gt;200,"&gt;200",AE56/AD56*100))," ")</f>
        <v>0</v>
      </c>
      <c r="AH56" s="61"/>
      <c r="AI56" s="42">
        <f>AE56-AH56</f>
        <v>0</v>
      </c>
      <c r="AJ56" s="197" t="str">
        <f>IF(AH56&lt;&gt;0,IF(AE56/AH56*100&lt;0,"&lt;0",IF(AE56/AH56*100&gt;200,"&gt;200",AE56/AH56*100))," ")</f>
        <v xml:space="preserve"> </v>
      </c>
      <c r="AK56" s="261">
        <f>AK58+AK59</f>
        <v>2.5</v>
      </c>
      <c r="AL56" s="60"/>
      <c r="AM56" s="42">
        <f t="shared" ref="AM56:AM67" si="44">AL56-AK56</f>
        <v>-2.5</v>
      </c>
      <c r="AN56" s="309">
        <f t="shared" si="11"/>
        <v>0</v>
      </c>
      <c r="AO56" s="556"/>
      <c r="AP56" s="42">
        <f t="shared" si="31"/>
        <v>0</v>
      </c>
      <c r="AQ56" s="554" t="str">
        <f t="shared" si="12"/>
        <v xml:space="preserve"> </v>
      </c>
      <c r="AR56" s="555">
        <f>AR58+AR59+AR60</f>
        <v>97.5</v>
      </c>
      <c r="AS56" s="42">
        <f>AS58+AS59+AS60</f>
        <v>39.299999999999997</v>
      </c>
      <c r="AT56" s="42">
        <f t="shared" si="13"/>
        <v>39.299999999999997</v>
      </c>
      <c r="AU56" s="42">
        <f>AU58+AU59+AU60</f>
        <v>0</v>
      </c>
      <c r="AV56" s="42">
        <f t="shared" si="42"/>
        <v>-58.2</v>
      </c>
      <c r="AW56" s="42">
        <f t="shared" si="41"/>
        <v>40.307692307692307</v>
      </c>
      <c r="AX56" s="42"/>
      <c r="AY56" s="42">
        <f t="shared" si="32"/>
        <v>39.299999999999997</v>
      </c>
      <c r="AZ56" s="197" t="str">
        <f>IF(AX56&lt;&gt;0,IF(AS56/AX56*100&lt;0,"&lt;0",IF(AS56/AX56*100&gt;200,"&gt;200",AS56/AX56*100))," ")</f>
        <v xml:space="preserve"> </v>
      </c>
    </row>
    <row r="57" spans="1:52" ht="18" customHeight="1">
      <c r="A57" s="241" t="s">
        <v>15</v>
      </c>
      <c r="B57" s="336"/>
      <c r="C57" s="196"/>
      <c r="D57" s="42"/>
      <c r="E57" s="42">
        <f t="shared" si="22"/>
        <v>0</v>
      </c>
      <c r="F57" s="42">
        <f t="shared" si="23"/>
        <v>0</v>
      </c>
      <c r="G57" s="42"/>
      <c r="H57" s="42"/>
      <c r="I57" s="56"/>
      <c r="J57" s="56"/>
      <c r="K57" s="309"/>
      <c r="L57" s="196"/>
      <c r="M57" s="42"/>
      <c r="N57" s="42"/>
      <c r="O57" s="42"/>
      <c r="P57" s="42"/>
      <c r="Q57" s="42"/>
      <c r="R57" s="56"/>
      <c r="S57" s="116"/>
      <c r="T57" s="309"/>
      <c r="U57" s="370"/>
      <c r="V57" s="685"/>
      <c r="W57" s="657"/>
      <c r="X57" s="42"/>
      <c r="Y57" s="42">
        <f t="shared" si="16"/>
        <v>0</v>
      </c>
      <c r="Z57" s="42" t="str">
        <f t="shared" si="10"/>
        <v xml:space="preserve"> </v>
      </c>
      <c r="AA57" s="42"/>
      <c r="AB57" s="42"/>
      <c r="AC57" s="197"/>
      <c r="AD57" s="266"/>
      <c r="AE57" s="71"/>
      <c r="AF57" s="42">
        <f t="shared" si="43"/>
        <v>0</v>
      </c>
      <c r="AG57" s="42" t="str">
        <f t="shared" ref="AG57:AG66" si="45">IF(AD57&lt;&gt;0,IF(AE57/AD57*100&lt;0,"&lt;0",IF(AE57/AD57*100&gt;200,"&gt;200",AE57/AD57*100))," ")</f>
        <v xml:space="preserve"> </v>
      </c>
      <c r="AH57" s="61"/>
      <c r="AI57" s="42"/>
      <c r="AJ57" s="197"/>
      <c r="AK57" s="196"/>
      <c r="AL57" s="42"/>
      <c r="AM57" s="42">
        <f t="shared" si="44"/>
        <v>0</v>
      </c>
      <c r="AN57" s="56" t="str">
        <f t="shared" si="11"/>
        <v xml:space="preserve"> </v>
      </c>
      <c r="AO57" s="61"/>
      <c r="AP57" s="42"/>
      <c r="AQ57" s="284"/>
      <c r="AR57" s="196"/>
      <c r="AS57" s="42"/>
      <c r="AT57" s="42"/>
      <c r="AU57" s="42"/>
      <c r="AV57" s="42">
        <f t="shared" si="42"/>
        <v>0</v>
      </c>
      <c r="AW57" s="42" t="str">
        <f t="shared" si="41"/>
        <v xml:space="preserve"> </v>
      </c>
      <c r="AX57" s="42"/>
      <c r="AY57" s="42"/>
      <c r="AZ57" s="197"/>
    </row>
    <row r="58" spans="1:52" ht="24.75" customHeight="1">
      <c r="A58" s="185" t="s">
        <v>282</v>
      </c>
      <c r="B58" s="338">
        <v>1411</v>
      </c>
      <c r="C58" s="196">
        <f t="shared" ref="C58:D61" si="46">L58+AR58</f>
        <v>80.800000000000011</v>
      </c>
      <c r="D58" s="42">
        <f t="shared" si="46"/>
        <v>42.9</v>
      </c>
      <c r="E58" s="42">
        <f t="shared" si="22"/>
        <v>40.9</v>
      </c>
      <c r="F58" s="42">
        <f t="shared" si="23"/>
        <v>2</v>
      </c>
      <c r="G58" s="42">
        <f t="shared" si="3"/>
        <v>-37.900000000000013</v>
      </c>
      <c r="H58" s="42">
        <f t="shared" si="4"/>
        <v>53.094059405940584</v>
      </c>
      <c r="I58" s="56"/>
      <c r="J58" s="56"/>
      <c r="K58" s="309"/>
      <c r="L58" s="196">
        <f t="shared" si="14"/>
        <v>79.900000000000006</v>
      </c>
      <c r="M58" s="42">
        <f t="shared" si="15"/>
        <v>42.8</v>
      </c>
      <c r="N58" s="42">
        <f t="shared" si="7"/>
        <v>40.799999999999997</v>
      </c>
      <c r="O58" s="42">
        <f t="shared" si="8"/>
        <v>2</v>
      </c>
      <c r="P58" s="42">
        <f t="shared" si="0"/>
        <v>-37.100000000000009</v>
      </c>
      <c r="Q58" s="42">
        <f t="shared" si="1"/>
        <v>53.566958698372957</v>
      </c>
      <c r="R58" s="56"/>
      <c r="S58" s="116"/>
      <c r="T58" s="309"/>
      <c r="U58" s="370">
        <v>75.2</v>
      </c>
      <c r="V58" s="685">
        <v>42.8</v>
      </c>
      <c r="W58" s="657">
        <f t="shared" si="9"/>
        <v>40.799999999999997</v>
      </c>
      <c r="X58" s="42">
        <v>2</v>
      </c>
      <c r="Y58" s="42">
        <f t="shared" si="16"/>
        <v>-32.400000000000006</v>
      </c>
      <c r="Z58" s="42">
        <f t="shared" si="10"/>
        <v>56.914893617021264</v>
      </c>
      <c r="AA58" s="42"/>
      <c r="AB58" s="42"/>
      <c r="AC58" s="197"/>
      <c r="AD58" s="266">
        <v>2.2000000000000002</v>
      </c>
      <c r="AE58" s="71"/>
      <c r="AF58" s="42">
        <f t="shared" si="43"/>
        <v>-2.2000000000000002</v>
      </c>
      <c r="AG58" s="42">
        <f t="shared" si="45"/>
        <v>0</v>
      </c>
      <c r="AH58" s="61"/>
      <c r="AI58" s="42"/>
      <c r="AJ58" s="197"/>
      <c r="AK58" s="261">
        <v>2.5</v>
      </c>
      <c r="AL58" s="60"/>
      <c r="AM58" s="42">
        <f t="shared" si="44"/>
        <v>-2.5</v>
      </c>
      <c r="AN58" s="56">
        <f t="shared" si="11"/>
        <v>0</v>
      </c>
      <c r="AO58" s="61"/>
      <c r="AP58" s="42"/>
      <c r="AQ58" s="284"/>
      <c r="AR58" s="196">
        <v>0.9</v>
      </c>
      <c r="AS58" s="42">
        <v>0.1</v>
      </c>
      <c r="AT58" s="42">
        <f t="shared" si="13"/>
        <v>0.1</v>
      </c>
      <c r="AU58" s="42"/>
      <c r="AV58" s="42">
        <f t="shared" si="42"/>
        <v>-0.8</v>
      </c>
      <c r="AW58" s="42">
        <f t="shared" si="41"/>
        <v>11.111111111111112</v>
      </c>
      <c r="AX58" s="42"/>
      <c r="AY58" s="42"/>
      <c r="AZ58" s="197"/>
    </row>
    <row r="59" spans="1:52" ht="24.75" customHeight="1">
      <c r="A59" s="185" t="s">
        <v>283</v>
      </c>
      <c r="B59" s="338">
        <v>1412</v>
      </c>
      <c r="C59" s="196">
        <f t="shared" si="46"/>
        <v>137.70000000000002</v>
      </c>
      <c r="D59" s="42">
        <f t="shared" si="46"/>
        <v>126.80000000000001</v>
      </c>
      <c r="E59" s="42">
        <f t="shared" si="22"/>
        <v>126.80000000000001</v>
      </c>
      <c r="F59" s="42">
        <f t="shared" ref="F59:F76" si="47">O59+AU59</f>
        <v>0</v>
      </c>
      <c r="G59" s="42">
        <f>D59-C59</f>
        <v>-10.900000000000006</v>
      </c>
      <c r="H59" s="42">
        <f t="shared" si="4"/>
        <v>92.084241103848939</v>
      </c>
      <c r="I59" s="56"/>
      <c r="J59" s="56"/>
      <c r="K59" s="309"/>
      <c r="L59" s="196">
        <f t="shared" si="14"/>
        <v>133.30000000000001</v>
      </c>
      <c r="M59" s="42">
        <f t="shared" si="15"/>
        <v>123.9</v>
      </c>
      <c r="N59" s="42">
        <f t="shared" si="7"/>
        <v>123.9</v>
      </c>
      <c r="O59" s="42">
        <f t="shared" si="8"/>
        <v>0</v>
      </c>
      <c r="P59" s="42">
        <f t="shared" si="0"/>
        <v>-9.4000000000000057</v>
      </c>
      <c r="Q59" s="42">
        <f t="shared" si="1"/>
        <v>92.948237059264812</v>
      </c>
      <c r="R59" s="56"/>
      <c r="S59" s="116"/>
      <c r="T59" s="309"/>
      <c r="U59" s="370">
        <v>133.30000000000001</v>
      </c>
      <c r="V59" s="685">
        <v>123.9</v>
      </c>
      <c r="W59" s="657">
        <f t="shared" si="9"/>
        <v>123.9</v>
      </c>
      <c r="X59" s="42"/>
      <c r="Y59" s="42">
        <f t="shared" si="16"/>
        <v>-9.4000000000000057</v>
      </c>
      <c r="Z59" s="42">
        <f t="shared" si="10"/>
        <v>92.948237059264812</v>
      </c>
      <c r="AA59" s="42"/>
      <c r="AB59" s="42"/>
      <c r="AC59" s="197"/>
      <c r="AD59" s="266"/>
      <c r="AE59" s="71"/>
      <c r="AF59" s="42">
        <f t="shared" si="43"/>
        <v>0</v>
      </c>
      <c r="AG59" s="42" t="str">
        <f t="shared" si="45"/>
        <v xml:space="preserve"> </v>
      </c>
      <c r="AH59" s="61"/>
      <c r="AI59" s="42"/>
      <c r="AJ59" s="197"/>
      <c r="AK59" s="261"/>
      <c r="AL59" s="60"/>
      <c r="AM59" s="42">
        <f t="shared" si="44"/>
        <v>0</v>
      </c>
      <c r="AN59" s="56" t="str">
        <f t="shared" si="11"/>
        <v xml:space="preserve"> </v>
      </c>
      <c r="AO59" s="61"/>
      <c r="AP59" s="42"/>
      <c r="AQ59" s="284"/>
      <c r="AR59" s="196">
        <v>4.4000000000000004</v>
      </c>
      <c r="AS59" s="42">
        <v>2.9</v>
      </c>
      <c r="AT59" s="42">
        <f t="shared" si="13"/>
        <v>2.9</v>
      </c>
      <c r="AU59" s="42"/>
      <c r="AV59" s="42">
        <f t="shared" si="42"/>
        <v>-1.5000000000000004</v>
      </c>
      <c r="AW59" s="42">
        <f t="shared" si="41"/>
        <v>65.909090909090907</v>
      </c>
      <c r="AX59" s="42"/>
      <c r="AY59" s="42"/>
      <c r="AZ59" s="197"/>
    </row>
    <row r="60" spans="1:52" ht="24.75" customHeight="1">
      <c r="A60" s="185" t="s">
        <v>327</v>
      </c>
      <c r="B60" s="338">
        <v>1415</v>
      </c>
      <c r="C60" s="196">
        <f t="shared" si="46"/>
        <v>92.2</v>
      </c>
      <c r="D60" s="42">
        <f t="shared" si="46"/>
        <v>37.5</v>
      </c>
      <c r="E60" s="42">
        <f t="shared" si="22"/>
        <v>37.5</v>
      </c>
      <c r="F60" s="42">
        <f t="shared" si="47"/>
        <v>0</v>
      </c>
      <c r="G60" s="42">
        <f>D60-C60</f>
        <v>-54.7</v>
      </c>
      <c r="H60" s="42">
        <f t="shared" si="4"/>
        <v>40.672451193058571</v>
      </c>
      <c r="I60" s="56"/>
      <c r="J60" s="56"/>
      <c r="K60" s="309"/>
      <c r="L60" s="196">
        <f t="shared" si="14"/>
        <v>0</v>
      </c>
      <c r="M60" s="42">
        <f t="shared" si="15"/>
        <v>1.2</v>
      </c>
      <c r="N60" s="42">
        <f t="shared" si="7"/>
        <v>1.2</v>
      </c>
      <c r="O60" s="42">
        <f t="shared" si="8"/>
        <v>0</v>
      </c>
      <c r="P60" s="42">
        <f t="shared" si="0"/>
        <v>1.2</v>
      </c>
      <c r="Q60" s="42" t="str">
        <f t="shared" si="1"/>
        <v xml:space="preserve"> </v>
      </c>
      <c r="R60" s="56"/>
      <c r="S60" s="116"/>
      <c r="T60" s="309"/>
      <c r="U60" s="370"/>
      <c r="V60" s="685">
        <v>1.2</v>
      </c>
      <c r="W60" s="657">
        <f t="shared" si="9"/>
        <v>1.2</v>
      </c>
      <c r="X60" s="42"/>
      <c r="Y60" s="42">
        <f t="shared" si="16"/>
        <v>1.2</v>
      </c>
      <c r="Z60" s="42" t="str">
        <f t="shared" si="10"/>
        <v xml:space="preserve"> </v>
      </c>
      <c r="AA60" s="42"/>
      <c r="AB60" s="42"/>
      <c r="AC60" s="197"/>
      <c r="AD60" s="266"/>
      <c r="AE60" s="71"/>
      <c r="AF60" s="42"/>
      <c r="AG60" s="42"/>
      <c r="AH60" s="61"/>
      <c r="AI60" s="42"/>
      <c r="AJ60" s="197"/>
      <c r="AK60" s="261"/>
      <c r="AL60" s="60"/>
      <c r="AM60" s="42"/>
      <c r="AN60" s="56"/>
      <c r="AO60" s="61"/>
      <c r="AP60" s="42"/>
      <c r="AQ60" s="284"/>
      <c r="AR60" s="196">
        <v>92.2</v>
      </c>
      <c r="AS60" s="42">
        <v>36.299999999999997</v>
      </c>
      <c r="AT60" s="42">
        <f t="shared" si="13"/>
        <v>36.299999999999997</v>
      </c>
      <c r="AU60" s="42"/>
      <c r="AV60" s="42">
        <f t="shared" si="42"/>
        <v>-55.900000000000006</v>
      </c>
      <c r="AW60" s="42">
        <f t="shared" si="41"/>
        <v>39.370932754880691</v>
      </c>
      <c r="AX60" s="42"/>
      <c r="AY60" s="42"/>
      <c r="AZ60" s="197"/>
    </row>
    <row r="61" spans="1:52" ht="23.25" customHeight="1">
      <c r="A61" s="64" t="s">
        <v>65</v>
      </c>
      <c r="B61" s="336" t="s">
        <v>294</v>
      </c>
      <c r="C61" s="196">
        <f t="shared" si="46"/>
        <v>1357</v>
      </c>
      <c r="D61" s="42">
        <f t="shared" si="46"/>
        <v>674.7</v>
      </c>
      <c r="E61" s="42">
        <f>W61+AE61+AL61+AT61</f>
        <v>674.7</v>
      </c>
      <c r="F61" s="42">
        <f t="shared" si="47"/>
        <v>0</v>
      </c>
      <c r="G61" s="42">
        <f>D61-C61</f>
        <v>-682.3</v>
      </c>
      <c r="H61" s="42">
        <f t="shared" si="4"/>
        <v>49.719970523212979</v>
      </c>
      <c r="I61" s="56">
        <f t="shared" si="18"/>
        <v>0</v>
      </c>
      <c r="J61" s="56">
        <f t="shared" si="5"/>
        <v>674.7</v>
      </c>
      <c r="K61" s="309" t="str">
        <f t="shared" si="6"/>
        <v xml:space="preserve"> </v>
      </c>
      <c r="L61" s="196">
        <f t="shared" si="14"/>
        <v>1007.0999999999999</v>
      </c>
      <c r="M61" s="42">
        <f t="shared" si="15"/>
        <v>510.6</v>
      </c>
      <c r="N61" s="42">
        <f t="shared" si="7"/>
        <v>510.6</v>
      </c>
      <c r="O61" s="42">
        <f t="shared" si="8"/>
        <v>0</v>
      </c>
      <c r="P61" s="42">
        <f t="shared" si="0"/>
        <v>-496.49999999999989</v>
      </c>
      <c r="Q61" s="42">
        <f t="shared" si="1"/>
        <v>50.700029788501645</v>
      </c>
      <c r="R61" s="56">
        <f t="shared" si="28"/>
        <v>0</v>
      </c>
      <c r="S61" s="116">
        <f t="shared" si="20"/>
        <v>510.6</v>
      </c>
      <c r="T61" s="309" t="str">
        <f t="shared" si="29"/>
        <v xml:space="preserve"> </v>
      </c>
      <c r="U61" s="370">
        <f>U63+U64</f>
        <v>1007.0999999999999</v>
      </c>
      <c r="V61" s="685">
        <f>V63+V64</f>
        <v>510.6</v>
      </c>
      <c r="W61" s="657">
        <f t="shared" si="9"/>
        <v>510.6</v>
      </c>
      <c r="X61" s="42">
        <f>X63+X64</f>
        <v>0</v>
      </c>
      <c r="Y61" s="42">
        <f t="shared" si="16"/>
        <v>-496.49999999999989</v>
      </c>
      <c r="Z61" s="42">
        <f t="shared" si="10"/>
        <v>50.700029788501645</v>
      </c>
      <c r="AA61" s="42"/>
      <c r="AB61" s="42">
        <f t="shared" si="30"/>
        <v>510.6</v>
      </c>
      <c r="AC61" s="197" t="str">
        <f>IF(AA61&lt;&gt;0,IF(V61/AA61*100&lt;0,"&lt;0",IF(V61/AA61*100&gt;200,"&gt;200",V61/AA61*100))," ")</f>
        <v xml:space="preserve"> </v>
      </c>
      <c r="AD61" s="261"/>
      <c r="AE61" s="60"/>
      <c r="AF61" s="42">
        <f t="shared" si="43"/>
        <v>0</v>
      </c>
      <c r="AG61" s="42" t="str">
        <f t="shared" si="45"/>
        <v xml:space="preserve"> </v>
      </c>
      <c r="AH61" s="61"/>
      <c r="AI61" s="42">
        <f>AE61-AH61</f>
        <v>0</v>
      </c>
      <c r="AJ61" s="197" t="str">
        <f>IF(AH61&lt;&gt;0,IF(AE61/AH61*100&lt;0,"&lt;0",IF(AE61/AH61*100&gt;200,"&gt;200",AE61/AH61*100))," ")</f>
        <v xml:space="preserve"> </v>
      </c>
      <c r="AK61" s="261"/>
      <c r="AL61" s="60"/>
      <c r="AM61" s="42">
        <f t="shared" si="44"/>
        <v>0</v>
      </c>
      <c r="AN61" s="56" t="str">
        <f t="shared" si="11"/>
        <v xml:space="preserve"> </v>
      </c>
      <c r="AO61" s="61"/>
      <c r="AP61" s="42">
        <f t="shared" si="31"/>
        <v>0</v>
      </c>
      <c r="AQ61" s="284" t="str">
        <f t="shared" si="12"/>
        <v xml:space="preserve"> </v>
      </c>
      <c r="AR61" s="218">
        <f>AR63+AR64</f>
        <v>349.90000000000003</v>
      </c>
      <c r="AS61" s="42">
        <f>AS63+AS64</f>
        <v>164.1</v>
      </c>
      <c r="AT61" s="42">
        <f t="shared" si="13"/>
        <v>164.1</v>
      </c>
      <c r="AU61" s="42">
        <f>AU63+AU64</f>
        <v>0</v>
      </c>
      <c r="AV61" s="42">
        <f t="shared" si="42"/>
        <v>-185.80000000000004</v>
      </c>
      <c r="AW61" s="42">
        <f t="shared" si="41"/>
        <v>46.899114032580727</v>
      </c>
      <c r="AX61" s="42"/>
      <c r="AY61" s="42">
        <f t="shared" si="32"/>
        <v>164.1</v>
      </c>
      <c r="AZ61" s="197" t="str">
        <f>IF(AX61&lt;&gt;0,IF(AS61/AX61*100&lt;0,"&lt;0",IF(AS61/AX61*100&gt;200,"&gt;200",AS61/AX61*100))," ")</f>
        <v xml:space="preserve"> </v>
      </c>
    </row>
    <row r="62" spans="1:52" ht="16.5" customHeight="1">
      <c r="A62" s="241" t="s">
        <v>4</v>
      </c>
      <c r="B62" s="336"/>
      <c r="C62" s="196"/>
      <c r="D62" s="42"/>
      <c r="E62" s="42">
        <f t="shared" si="22"/>
        <v>0</v>
      </c>
      <c r="F62" s="42">
        <f t="shared" si="47"/>
        <v>0</v>
      </c>
      <c r="G62" s="42"/>
      <c r="H62" s="42"/>
      <c r="I62" s="56"/>
      <c r="J62" s="56"/>
      <c r="K62" s="309"/>
      <c r="L62" s="196"/>
      <c r="M62" s="42"/>
      <c r="N62" s="42"/>
      <c r="O62" s="42"/>
      <c r="P62" s="42"/>
      <c r="Q62" s="42"/>
      <c r="R62" s="56"/>
      <c r="S62" s="116"/>
      <c r="T62" s="309"/>
      <c r="U62" s="370"/>
      <c r="V62" s="685"/>
      <c r="W62" s="657"/>
      <c r="X62" s="42"/>
      <c r="Y62" s="42"/>
      <c r="Z62" s="42"/>
      <c r="AA62" s="42"/>
      <c r="AB62" s="42"/>
      <c r="AC62" s="197"/>
      <c r="AD62" s="261"/>
      <c r="AE62" s="60"/>
      <c r="AF62" s="42">
        <f t="shared" si="43"/>
        <v>0</v>
      </c>
      <c r="AG62" s="42" t="str">
        <f t="shared" si="45"/>
        <v xml:space="preserve"> </v>
      </c>
      <c r="AH62" s="61"/>
      <c r="AI62" s="42"/>
      <c r="AJ62" s="197"/>
      <c r="AK62" s="196"/>
      <c r="AL62" s="42"/>
      <c r="AM62" s="42">
        <f t="shared" si="44"/>
        <v>0</v>
      </c>
      <c r="AN62" s="56" t="str">
        <f t="shared" si="11"/>
        <v xml:space="preserve"> </v>
      </c>
      <c r="AO62" s="61"/>
      <c r="AP62" s="42"/>
      <c r="AQ62" s="284"/>
      <c r="AR62" s="218"/>
      <c r="AS62" s="42"/>
      <c r="AT62" s="42"/>
      <c r="AU62" s="42"/>
      <c r="AV62" s="42">
        <f t="shared" si="42"/>
        <v>0</v>
      </c>
      <c r="AW62" s="42" t="str">
        <f t="shared" si="41"/>
        <v xml:space="preserve"> </v>
      </c>
      <c r="AX62" s="42"/>
      <c r="AY62" s="42"/>
      <c r="AZ62" s="197"/>
    </row>
    <row r="63" spans="1:52" ht="19.5" customHeight="1">
      <c r="A63" s="185" t="s">
        <v>284</v>
      </c>
      <c r="B63" s="338">
        <v>1422</v>
      </c>
      <c r="C63" s="198">
        <f t="shared" ref="C63:D67" si="48">L63+AR63</f>
        <v>306.90000000000003</v>
      </c>
      <c r="D63" s="49">
        <f t="shared" si="48"/>
        <v>160.6</v>
      </c>
      <c r="E63" s="49">
        <f t="shared" si="22"/>
        <v>160.6</v>
      </c>
      <c r="F63" s="49">
        <f t="shared" si="47"/>
        <v>0</v>
      </c>
      <c r="G63" s="49">
        <f t="shared" si="3"/>
        <v>-146.30000000000004</v>
      </c>
      <c r="H63" s="49">
        <f t="shared" si="4"/>
        <v>52.329749103942646</v>
      </c>
      <c r="I63" s="56"/>
      <c r="J63" s="56"/>
      <c r="K63" s="309"/>
      <c r="L63" s="198">
        <f t="shared" si="14"/>
        <v>273.3</v>
      </c>
      <c r="M63" s="49">
        <f t="shared" si="15"/>
        <v>146</v>
      </c>
      <c r="N63" s="49">
        <f t="shared" si="7"/>
        <v>146</v>
      </c>
      <c r="O63" s="49">
        <f t="shared" si="8"/>
        <v>0</v>
      </c>
      <c r="P63" s="49">
        <f t="shared" si="0"/>
        <v>-127.30000000000001</v>
      </c>
      <c r="Q63" s="49">
        <f t="shared" si="1"/>
        <v>53.421148920600068</v>
      </c>
      <c r="R63" s="56"/>
      <c r="S63" s="116"/>
      <c r="T63" s="309"/>
      <c r="U63" s="670">
        <v>273.3</v>
      </c>
      <c r="V63" s="688">
        <v>146</v>
      </c>
      <c r="W63" s="726">
        <f t="shared" si="9"/>
        <v>146</v>
      </c>
      <c r="X63" s="49"/>
      <c r="Y63" s="49">
        <f t="shared" si="16"/>
        <v>-127.30000000000001</v>
      </c>
      <c r="Z63" s="49">
        <f t="shared" si="10"/>
        <v>53.421148920600068</v>
      </c>
      <c r="AA63" s="42"/>
      <c r="AB63" s="42"/>
      <c r="AC63" s="197"/>
      <c r="AD63" s="261"/>
      <c r="AE63" s="60"/>
      <c r="AF63" s="42">
        <f t="shared" si="43"/>
        <v>0</v>
      </c>
      <c r="AG63" s="42" t="str">
        <f t="shared" si="45"/>
        <v xml:space="preserve"> </v>
      </c>
      <c r="AH63" s="61"/>
      <c r="AI63" s="42"/>
      <c r="AJ63" s="197"/>
      <c r="AK63" s="261"/>
      <c r="AL63" s="60"/>
      <c r="AM63" s="42">
        <f t="shared" si="44"/>
        <v>0</v>
      </c>
      <c r="AN63" s="56" t="str">
        <f t="shared" si="11"/>
        <v xml:space="preserve"> </v>
      </c>
      <c r="AO63" s="61"/>
      <c r="AP63" s="42"/>
      <c r="AQ63" s="284"/>
      <c r="AR63" s="218">
        <v>33.6</v>
      </c>
      <c r="AS63" s="42">
        <v>14.6</v>
      </c>
      <c r="AT63" s="42">
        <f t="shared" si="13"/>
        <v>14.6</v>
      </c>
      <c r="AU63" s="42"/>
      <c r="AV63" s="42">
        <f t="shared" si="42"/>
        <v>-19</v>
      </c>
      <c r="AW63" s="42">
        <f t="shared" si="41"/>
        <v>43.452380952380949</v>
      </c>
      <c r="AX63" s="42"/>
      <c r="AY63" s="42"/>
      <c r="AZ63" s="197"/>
    </row>
    <row r="64" spans="1:52" ht="31.5" customHeight="1">
      <c r="A64" s="185" t="s">
        <v>285</v>
      </c>
      <c r="B64" s="338">
        <v>1423</v>
      </c>
      <c r="C64" s="198">
        <f t="shared" si="48"/>
        <v>1050.0999999999999</v>
      </c>
      <c r="D64" s="49">
        <f t="shared" si="48"/>
        <v>514.1</v>
      </c>
      <c r="E64" s="49">
        <f t="shared" si="22"/>
        <v>514.1</v>
      </c>
      <c r="F64" s="49">
        <f t="shared" si="47"/>
        <v>0</v>
      </c>
      <c r="G64" s="49">
        <f t="shared" si="3"/>
        <v>-535.99999999999989</v>
      </c>
      <c r="H64" s="49">
        <f t="shared" si="4"/>
        <v>48.957242167412637</v>
      </c>
      <c r="I64" s="56"/>
      <c r="J64" s="56"/>
      <c r="K64" s="309"/>
      <c r="L64" s="198">
        <f t="shared" si="14"/>
        <v>733.8</v>
      </c>
      <c r="M64" s="49">
        <f t="shared" si="15"/>
        <v>364.6</v>
      </c>
      <c r="N64" s="49">
        <f t="shared" si="7"/>
        <v>364.6</v>
      </c>
      <c r="O64" s="49">
        <f t="shared" si="8"/>
        <v>0</v>
      </c>
      <c r="P64" s="49">
        <f t="shared" si="0"/>
        <v>-369.19999999999993</v>
      </c>
      <c r="Q64" s="49">
        <f t="shared" si="1"/>
        <v>49.686563096211508</v>
      </c>
      <c r="R64" s="56"/>
      <c r="S64" s="116"/>
      <c r="T64" s="309"/>
      <c r="U64" s="670">
        <v>733.8</v>
      </c>
      <c r="V64" s="688">
        <v>364.6</v>
      </c>
      <c r="W64" s="726">
        <f t="shared" si="9"/>
        <v>364.6</v>
      </c>
      <c r="X64" s="49"/>
      <c r="Y64" s="49">
        <f t="shared" si="16"/>
        <v>-369.19999999999993</v>
      </c>
      <c r="Z64" s="49">
        <f t="shared" si="10"/>
        <v>49.686563096211508</v>
      </c>
      <c r="AA64" s="42"/>
      <c r="AB64" s="42"/>
      <c r="AC64" s="197"/>
      <c r="AD64" s="261"/>
      <c r="AE64" s="60"/>
      <c r="AF64" s="42">
        <f t="shared" si="43"/>
        <v>0</v>
      </c>
      <c r="AG64" s="42" t="str">
        <f t="shared" si="45"/>
        <v xml:space="preserve"> </v>
      </c>
      <c r="AH64" s="61"/>
      <c r="AI64" s="42"/>
      <c r="AJ64" s="197"/>
      <c r="AK64" s="261"/>
      <c r="AL64" s="60"/>
      <c r="AM64" s="42">
        <f t="shared" si="44"/>
        <v>0</v>
      </c>
      <c r="AN64" s="56" t="str">
        <f t="shared" si="11"/>
        <v xml:space="preserve"> </v>
      </c>
      <c r="AO64" s="61"/>
      <c r="AP64" s="42"/>
      <c r="AQ64" s="284"/>
      <c r="AR64" s="196">
        <v>316.3</v>
      </c>
      <c r="AS64" s="42">
        <v>149.5</v>
      </c>
      <c r="AT64" s="42">
        <f t="shared" si="13"/>
        <v>149.5</v>
      </c>
      <c r="AU64" s="42"/>
      <c r="AV64" s="42">
        <f t="shared" si="42"/>
        <v>-166.8</v>
      </c>
      <c r="AW64" s="42">
        <f t="shared" si="41"/>
        <v>47.265254505216561</v>
      </c>
      <c r="AX64" s="42"/>
      <c r="AY64" s="42"/>
      <c r="AZ64" s="197"/>
    </row>
    <row r="65" spans="1:52" ht="23.25" customHeight="1">
      <c r="A65" s="64" t="s">
        <v>64</v>
      </c>
      <c r="B65" s="336">
        <v>143</v>
      </c>
      <c r="C65" s="196">
        <f t="shared" si="48"/>
        <v>234.8</v>
      </c>
      <c r="D65" s="42">
        <f t="shared" si="48"/>
        <v>85.4</v>
      </c>
      <c r="E65" s="42">
        <f t="shared" si="22"/>
        <v>85.4</v>
      </c>
      <c r="F65" s="42">
        <f t="shared" si="47"/>
        <v>0</v>
      </c>
      <c r="G65" s="42">
        <f t="shared" si="3"/>
        <v>-149.4</v>
      </c>
      <c r="H65" s="42">
        <f t="shared" si="4"/>
        <v>36.371379897785353</v>
      </c>
      <c r="I65" s="56">
        <f t="shared" si="18"/>
        <v>0</v>
      </c>
      <c r="J65" s="56">
        <f t="shared" si="5"/>
        <v>85.4</v>
      </c>
      <c r="K65" s="309" t="str">
        <f t="shared" si="6"/>
        <v xml:space="preserve"> </v>
      </c>
      <c r="L65" s="196">
        <f t="shared" si="14"/>
        <v>184.8</v>
      </c>
      <c r="M65" s="42">
        <f t="shared" si="15"/>
        <v>80.2</v>
      </c>
      <c r="N65" s="42">
        <f t="shared" si="7"/>
        <v>80.2</v>
      </c>
      <c r="O65" s="42">
        <f t="shared" si="8"/>
        <v>0</v>
      </c>
      <c r="P65" s="42">
        <f t="shared" si="0"/>
        <v>-104.60000000000001</v>
      </c>
      <c r="Q65" s="42">
        <f t="shared" si="1"/>
        <v>43.398268398268399</v>
      </c>
      <c r="R65" s="56">
        <f t="shared" si="28"/>
        <v>0</v>
      </c>
      <c r="S65" s="116">
        <f t="shared" si="20"/>
        <v>80.2</v>
      </c>
      <c r="T65" s="309" t="str">
        <f t="shared" si="29"/>
        <v xml:space="preserve"> </v>
      </c>
      <c r="U65" s="370">
        <v>183.4</v>
      </c>
      <c r="V65" s="685">
        <v>77.7</v>
      </c>
      <c r="W65" s="657">
        <f t="shared" si="9"/>
        <v>77.7</v>
      </c>
      <c r="X65" s="42"/>
      <c r="Y65" s="42">
        <f t="shared" si="16"/>
        <v>-105.7</v>
      </c>
      <c r="Z65" s="42">
        <f t="shared" si="10"/>
        <v>42.366412213740453</v>
      </c>
      <c r="AA65" s="42"/>
      <c r="AB65" s="42">
        <f t="shared" si="30"/>
        <v>77.7</v>
      </c>
      <c r="AC65" s="197" t="str">
        <f>IF(AA65&lt;&gt;0,IF(V65/AA65*100&lt;0,"&lt;0",IF(V65/AA65*100&gt;200,"&gt;200",V65/AA65*100))," ")</f>
        <v xml:space="preserve"> </v>
      </c>
      <c r="AD65" s="196"/>
      <c r="AE65" s="42">
        <v>1.3</v>
      </c>
      <c r="AF65" s="42">
        <f t="shared" si="43"/>
        <v>1.3</v>
      </c>
      <c r="AG65" s="42" t="str">
        <f t="shared" si="45"/>
        <v xml:space="preserve"> </v>
      </c>
      <c r="AH65" s="61"/>
      <c r="AI65" s="42">
        <f>AE65-AH65</f>
        <v>1.3</v>
      </c>
      <c r="AJ65" s="197" t="str">
        <f>IF(AH65&lt;&gt;0,IF(AE65/AH65*100&lt;0,"&lt;0",IF(AE65/AH65*100&gt;200,"&gt;200",AE65/AH65*100))," ")</f>
        <v xml:space="preserve"> </v>
      </c>
      <c r="AK65" s="261">
        <v>1.4</v>
      </c>
      <c r="AL65" s="60">
        <v>1.2</v>
      </c>
      <c r="AM65" s="42">
        <f t="shared" si="44"/>
        <v>-0.19999999999999996</v>
      </c>
      <c r="AN65" s="56">
        <f t="shared" si="11"/>
        <v>85.714285714285722</v>
      </c>
      <c r="AO65" s="61"/>
      <c r="AP65" s="42">
        <f t="shared" si="31"/>
        <v>1.2</v>
      </c>
      <c r="AQ65" s="284" t="str">
        <f t="shared" si="12"/>
        <v xml:space="preserve"> </v>
      </c>
      <c r="AR65" s="196">
        <v>50</v>
      </c>
      <c r="AS65" s="42">
        <v>5.2</v>
      </c>
      <c r="AT65" s="42">
        <f t="shared" si="13"/>
        <v>5.2</v>
      </c>
      <c r="AU65" s="42"/>
      <c r="AV65" s="42">
        <f t="shared" ref="AV65:AV76" si="49">AS65-AR65</f>
        <v>-44.8</v>
      </c>
      <c r="AW65" s="42">
        <f t="shared" si="41"/>
        <v>10.4</v>
      </c>
      <c r="AX65" s="42"/>
      <c r="AY65" s="42">
        <f t="shared" si="32"/>
        <v>5.2</v>
      </c>
      <c r="AZ65" s="197" t="str">
        <f>IF(AX65&lt;&gt;0,IF(AS65/AX65*100&lt;0,"&lt;0",IF(AS65/AX65*100&gt;200,"&gt;200",AS65/AX65*100))," ")</f>
        <v xml:space="preserve"> </v>
      </c>
    </row>
    <row r="66" spans="1:52" ht="23.25" customHeight="1">
      <c r="A66" s="64" t="s">
        <v>54</v>
      </c>
      <c r="B66" s="336">
        <v>144</v>
      </c>
      <c r="C66" s="196">
        <f t="shared" si="48"/>
        <v>170.60000000000002</v>
      </c>
      <c r="D66" s="42">
        <f t="shared" si="48"/>
        <v>45</v>
      </c>
      <c r="E66" s="42">
        <f t="shared" si="22"/>
        <v>45</v>
      </c>
      <c r="F66" s="42">
        <f t="shared" si="47"/>
        <v>0</v>
      </c>
      <c r="G66" s="42">
        <f t="shared" si="3"/>
        <v>-125.60000000000002</v>
      </c>
      <c r="H66" s="42">
        <f t="shared" si="4"/>
        <v>26.377491207502928</v>
      </c>
      <c r="I66" s="56">
        <f t="shared" si="18"/>
        <v>0</v>
      </c>
      <c r="J66" s="56">
        <f t="shared" si="5"/>
        <v>45</v>
      </c>
      <c r="K66" s="309" t="str">
        <f t="shared" si="6"/>
        <v xml:space="preserve"> </v>
      </c>
      <c r="L66" s="196">
        <f t="shared" si="14"/>
        <v>28.3</v>
      </c>
      <c r="M66" s="42">
        <f t="shared" si="15"/>
        <v>13.200000000000001</v>
      </c>
      <c r="N66" s="42">
        <f t="shared" si="7"/>
        <v>13.200000000000001</v>
      </c>
      <c r="O66" s="42">
        <f t="shared" si="8"/>
        <v>0</v>
      </c>
      <c r="P66" s="42">
        <f t="shared" si="0"/>
        <v>-15.1</v>
      </c>
      <c r="Q66" s="42">
        <f t="shared" si="1"/>
        <v>46.643109540636047</v>
      </c>
      <c r="R66" s="56">
        <f t="shared" si="28"/>
        <v>0</v>
      </c>
      <c r="S66" s="116">
        <f t="shared" si="20"/>
        <v>13.200000000000001</v>
      </c>
      <c r="T66" s="309" t="str">
        <f t="shared" si="29"/>
        <v xml:space="preserve"> </v>
      </c>
      <c r="U66" s="370">
        <v>28.3</v>
      </c>
      <c r="V66" s="698">
        <f>12.9+0.3</f>
        <v>13.200000000000001</v>
      </c>
      <c r="W66" s="657">
        <f t="shared" si="9"/>
        <v>13.200000000000001</v>
      </c>
      <c r="X66" s="42"/>
      <c r="Y66" s="42">
        <f t="shared" si="16"/>
        <v>-15.1</v>
      </c>
      <c r="Z66" s="42">
        <f t="shared" si="10"/>
        <v>46.643109540636047</v>
      </c>
      <c r="AA66" s="42"/>
      <c r="AB66" s="42">
        <f t="shared" si="30"/>
        <v>13.200000000000001</v>
      </c>
      <c r="AC66" s="197"/>
      <c r="AD66" s="196"/>
      <c r="AE66" s="42"/>
      <c r="AF66" s="42">
        <f t="shared" si="43"/>
        <v>0</v>
      </c>
      <c r="AG66" s="42" t="str">
        <f t="shared" si="45"/>
        <v xml:space="preserve"> </v>
      </c>
      <c r="AH66" s="61"/>
      <c r="AI66" s="42">
        <f t="shared" ref="AI66:AI75" si="50">AE66-AH66</f>
        <v>0</v>
      </c>
      <c r="AJ66" s="197"/>
      <c r="AK66" s="261"/>
      <c r="AL66" s="60"/>
      <c r="AM66" s="42">
        <f t="shared" si="44"/>
        <v>0</v>
      </c>
      <c r="AN66" s="56" t="str">
        <f t="shared" si="11"/>
        <v xml:space="preserve"> </v>
      </c>
      <c r="AO66" s="61"/>
      <c r="AP66" s="42"/>
      <c r="AQ66" s="284" t="str">
        <f t="shared" si="12"/>
        <v xml:space="preserve"> </v>
      </c>
      <c r="AR66" s="218">
        <v>142.30000000000001</v>
      </c>
      <c r="AS66" s="85">
        <v>31.8</v>
      </c>
      <c r="AT66" s="85">
        <f t="shared" si="13"/>
        <v>31.8</v>
      </c>
      <c r="AU66" s="85"/>
      <c r="AV66" s="42">
        <f t="shared" si="49"/>
        <v>-110.50000000000001</v>
      </c>
      <c r="AW66" s="42">
        <f t="shared" si="41"/>
        <v>22.34715390021082</v>
      </c>
      <c r="AX66" s="42"/>
      <c r="AY66" s="42">
        <f t="shared" si="32"/>
        <v>31.8</v>
      </c>
      <c r="AZ66" s="197"/>
    </row>
    <row r="67" spans="1:52" ht="23.25" customHeight="1">
      <c r="A67" s="64" t="s">
        <v>55</v>
      </c>
      <c r="B67" s="336">
        <v>145</v>
      </c>
      <c r="C67" s="196">
        <f t="shared" si="48"/>
        <v>48.899999999999991</v>
      </c>
      <c r="D67" s="42">
        <f t="shared" si="48"/>
        <v>28.9</v>
      </c>
      <c r="E67" s="42">
        <f t="shared" si="22"/>
        <v>22.4</v>
      </c>
      <c r="F67" s="42">
        <f t="shared" si="47"/>
        <v>6.5</v>
      </c>
      <c r="G67" s="42">
        <f t="shared" si="3"/>
        <v>-19.999999999999993</v>
      </c>
      <c r="H67" s="42">
        <f t="shared" si="4"/>
        <v>59.100204498977519</v>
      </c>
      <c r="I67" s="56">
        <f t="shared" si="18"/>
        <v>0</v>
      </c>
      <c r="J67" s="56">
        <f t="shared" si="5"/>
        <v>28.9</v>
      </c>
      <c r="K67" s="309" t="str">
        <f t="shared" si="6"/>
        <v xml:space="preserve"> </v>
      </c>
      <c r="L67" s="196">
        <f t="shared" si="14"/>
        <v>36.599999999999994</v>
      </c>
      <c r="M67" s="42">
        <f t="shared" si="15"/>
        <v>12.200000000000001</v>
      </c>
      <c r="N67" s="42">
        <f t="shared" si="7"/>
        <v>5.7</v>
      </c>
      <c r="O67" s="42">
        <f t="shared" si="8"/>
        <v>6.5</v>
      </c>
      <c r="P67" s="42">
        <f t="shared" si="0"/>
        <v>-24.399999999999991</v>
      </c>
      <c r="Q67" s="42">
        <f t="shared" si="1"/>
        <v>33.333333333333343</v>
      </c>
      <c r="R67" s="56">
        <f t="shared" si="28"/>
        <v>0</v>
      </c>
      <c r="S67" s="116">
        <f t="shared" si="20"/>
        <v>12.200000000000001</v>
      </c>
      <c r="T67" s="309" t="str">
        <f t="shared" si="29"/>
        <v xml:space="preserve"> </v>
      </c>
      <c r="U67" s="370">
        <v>30.5</v>
      </c>
      <c r="V67" s="685">
        <v>9</v>
      </c>
      <c r="W67" s="657">
        <f t="shared" si="9"/>
        <v>2.5</v>
      </c>
      <c r="X67" s="42">
        <v>6.5</v>
      </c>
      <c r="Y67" s="42">
        <f t="shared" si="16"/>
        <v>-21.5</v>
      </c>
      <c r="Z67" s="42">
        <f t="shared" si="10"/>
        <v>29.508196721311474</v>
      </c>
      <c r="AA67" s="42"/>
      <c r="AB67" s="42">
        <f t="shared" si="30"/>
        <v>9</v>
      </c>
      <c r="AC67" s="197" t="str">
        <f>IF(AA67&lt;&gt;0,IF(V67/AA67*100&lt;0,"&lt;0",IF(V67/AA67*100&gt;200,"&gt;200",V67/AA67*100))," ")</f>
        <v xml:space="preserve"> </v>
      </c>
      <c r="AD67" s="196">
        <v>3.3</v>
      </c>
      <c r="AE67" s="42">
        <v>1.4</v>
      </c>
      <c r="AF67" s="42">
        <f t="shared" si="43"/>
        <v>-1.9</v>
      </c>
      <c r="AG67" s="42">
        <f>IF(AD67&lt;&gt;0,IF(AE67/AD67*100&lt;0,"&lt;0",IF(AE67/AD67*100&gt;200,"&gt;200",AE67/AD67*100))," ")</f>
        <v>42.424242424242422</v>
      </c>
      <c r="AH67" s="42"/>
      <c r="AI67" s="42">
        <f t="shared" si="50"/>
        <v>1.4</v>
      </c>
      <c r="AJ67" s="197" t="str">
        <f>IF(AH67&lt;&gt;0,IF(AE67/AH67*100&lt;0,"&lt;0",IF(AE67/AH67*100&gt;200,"&gt;200",AE67/AH67*100))," ")</f>
        <v xml:space="preserve"> </v>
      </c>
      <c r="AK67" s="552">
        <v>2.8</v>
      </c>
      <c r="AL67" s="71">
        <v>1.8</v>
      </c>
      <c r="AM67" s="42">
        <f t="shared" si="44"/>
        <v>-0.99999999999999978</v>
      </c>
      <c r="AN67" s="56">
        <f t="shared" si="11"/>
        <v>64.285714285714292</v>
      </c>
      <c r="AO67" s="42"/>
      <c r="AP67" s="42">
        <f>AL67-AO67</f>
        <v>1.8</v>
      </c>
      <c r="AQ67" s="284" t="str">
        <f t="shared" si="12"/>
        <v xml:space="preserve"> </v>
      </c>
      <c r="AR67" s="196">
        <v>12.3</v>
      </c>
      <c r="AS67" s="42">
        <v>16.7</v>
      </c>
      <c r="AT67" s="42">
        <f t="shared" si="13"/>
        <v>16.7</v>
      </c>
      <c r="AU67" s="42"/>
      <c r="AV67" s="42">
        <f t="shared" si="49"/>
        <v>4.3999999999999986</v>
      </c>
      <c r="AW67" s="42">
        <f t="shared" si="41"/>
        <v>135.77235772357724</v>
      </c>
      <c r="AX67" s="42"/>
      <c r="AY67" s="42">
        <f t="shared" si="32"/>
        <v>16.7</v>
      </c>
      <c r="AZ67" s="197" t="str">
        <f>IF(AX67&lt;&gt;0,IF(AS67/AX67*100&lt;0,"&lt;0",IF(AS67/AX67*100&gt;200,"&gt;200",AS67/AX67*100))," ")</f>
        <v xml:space="preserve"> </v>
      </c>
    </row>
    <row r="68" spans="1:52" ht="23.25" customHeight="1">
      <c r="A68" s="64"/>
      <c r="B68" s="652">
        <v>149</v>
      </c>
      <c r="C68" s="397"/>
      <c r="D68" s="395"/>
      <c r="E68" s="395">
        <f t="shared" si="22"/>
        <v>0</v>
      </c>
      <c r="F68" s="395">
        <f t="shared" si="47"/>
        <v>0</v>
      </c>
      <c r="G68" s="395"/>
      <c r="H68" s="395"/>
      <c r="I68" s="653"/>
      <c r="J68" s="653"/>
      <c r="K68" s="654"/>
      <c r="L68" s="397"/>
      <c r="M68" s="395"/>
      <c r="N68" s="395"/>
      <c r="O68" s="395"/>
      <c r="P68" s="395"/>
      <c r="Q68" s="395"/>
      <c r="R68" s="653"/>
      <c r="S68" s="655"/>
      <c r="T68" s="654"/>
      <c r="U68" s="674"/>
      <c r="V68" s="692"/>
      <c r="W68" s="657"/>
      <c r="X68" s="42"/>
      <c r="Y68" s="395"/>
      <c r="Z68" s="395"/>
      <c r="AA68" s="395"/>
      <c r="AB68" s="395"/>
      <c r="AC68" s="396"/>
      <c r="AD68" s="397"/>
      <c r="AE68" s="395"/>
      <c r="AF68" s="395"/>
      <c r="AG68" s="395"/>
      <c r="AH68" s="395"/>
      <c r="AI68" s="395"/>
      <c r="AJ68" s="396"/>
      <c r="AK68" s="397"/>
      <c r="AL68" s="395"/>
      <c r="AM68" s="395"/>
      <c r="AN68" s="653"/>
      <c r="AO68" s="395"/>
      <c r="AP68" s="395"/>
      <c r="AQ68" s="656"/>
      <c r="AR68" s="397">
        <v>88.2</v>
      </c>
      <c r="AS68" s="395"/>
      <c r="AT68" s="395">
        <f t="shared" si="13"/>
        <v>0</v>
      </c>
      <c r="AU68" s="395"/>
      <c r="AV68" s="395">
        <f t="shared" si="49"/>
        <v>-88.2</v>
      </c>
      <c r="AW68" s="395">
        <f t="shared" si="41"/>
        <v>0</v>
      </c>
      <c r="AX68" s="42"/>
      <c r="AY68" s="42"/>
      <c r="AZ68" s="197"/>
    </row>
    <row r="69" spans="1:52" s="10" customFormat="1" ht="34.5" customHeight="1">
      <c r="A69" s="41" t="s">
        <v>58</v>
      </c>
      <c r="B69" s="334">
        <v>19</v>
      </c>
      <c r="C69" s="263">
        <f t="shared" ref="C69:D75" si="51">L69+AR69</f>
        <v>7902.8</v>
      </c>
      <c r="D69" s="68">
        <f t="shared" si="22"/>
        <v>10730.5</v>
      </c>
      <c r="E69" s="68">
        <f t="shared" si="22"/>
        <v>8186.4000000000005</v>
      </c>
      <c r="F69" s="68">
        <f t="shared" si="47"/>
        <v>0</v>
      </c>
      <c r="G69" s="68">
        <f t="shared" si="3"/>
        <v>2827.7</v>
      </c>
      <c r="H69" s="68">
        <f t="shared" si="4"/>
        <v>135.7809890165511</v>
      </c>
      <c r="I69" s="40">
        <f t="shared" si="18"/>
        <v>0</v>
      </c>
      <c r="J69" s="40">
        <f t="shared" si="5"/>
        <v>10730.5</v>
      </c>
      <c r="K69" s="303" t="str">
        <f t="shared" si="6"/>
        <v xml:space="preserve"> </v>
      </c>
      <c r="L69" s="68">
        <f>L70</f>
        <v>5.8</v>
      </c>
      <c r="M69" s="68">
        <f>M70</f>
        <v>5.8</v>
      </c>
      <c r="N69" s="68">
        <f>N70</f>
        <v>5.8</v>
      </c>
      <c r="O69" s="68">
        <f t="shared" si="8"/>
        <v>0</v>
      </c>
      <c r="P69" s="68">
        <f t="shared" si="0"/>
        <v>0</v>
      </c>
      <c r="Q69" s="68">
        <f t="shared" si="1"/>
        <v>100</v>
      </c>
      <c r="R69" s="40">
        <f t="shared" si="28"/>
        <v>0</v>
      </c>
      <c r="S69" s="110">
        <f t="shared" si="20"/>
        <v>5.8</v>
      </c>
      <c r="T69" s="303" t="str">
        <f t="shared" si="29"/>
        <v xml:space="preserve"> </v>
      </c>
      <c r="U69" s="675">
        <f>U70+U71+U74+U75</f>
        <v>5.8</v>
      </c>
      <c r="V69" s="693">
        <f>V70+V71+V74+V75</f>
        <v>5.8</v>
      </c>
      <c r="W69" s="729">
        <f t="shared" si="9"/>
        <v>5.8</v>
      </c>
      <c r="X69" s="67">
        <f>X70+X71+X74+X75</f>
        <v>0</v>
      </c>
      <c r="Y69" s="68">
        <f t="shared" si="16"/>
        <v>0</v>
      </c>
      <c r="Z69" s="68">
        <f t="shared" si="10"/>
        <v>100</v>
      </c>
      <c r="AA69" s="68">
        <f>AA70+AA71+AA74+AA75</f>
        <v>0</v>
      </c>
      <c r="AB69" s="68">
        <f t="shared" si="30"/>
        <v>5.8</v>
      </c>
      <c r="AC69" s="204" t="str">
        <f>IF(AA69&lt;&gt;0,IF(V69/AA69*100&lt;0,"&lt;0",IF(V69/AA69*100&gt;200,"&gt;200",V69/AA69*100))," ")</f>
        <v xml:space="preserve"> </v>
      </c>
      <c r="AD69" s="263">
        <f>AD70+AD71</f>
        <v>4431.8999999999996</v>
      </c>
      <c r="AE69" s="68">
        <f>AE70+AE71</f>
        <v>3066.9</v>
      </c>
      <c r="AF69" s="42">
        <f t="shared" ref="AF69:AF75" si="52">AE69-AD69</f>
        <v>-1364.9999999999995</v>
      </c>
      <c r="AG69" s="42">
        <f t="shared" ref="AG69:AG75" si="53">IF(AD69&lt;&gt;0,IF(AE69/AD69*100&lt;0,"&lt;0",IF(AE69/AD69*100&gt;200,"&gt;200",AE69/AD69*100))," ")</f>
        <v>69.200568604887309</v>
      </c>
      <c r="AH69" s="68">
        <f>AH70+AH71</f>
        <v>0</v>
      </c>
      <c r="AI69" s="42">
        <f t="shared" si="50"/>
        <v>3066.9</v>
      </c>
      <c r="AJ69" s="204" t="str">
        <f>IF(AH69&lt;&gt;0,IF(AE69/AH69*100&lt;0,"&lt;0",IF(AE69/AH69*100&gt;200,"&gt;200",AE69/AH69*100))," ")</f>
        <v xml:space="preserve"> </v>
      </c>
      <c r="AK69" s="263">
        <f>AK70+AK71</f>
        <v>2319.5</v>
      </c>
      <c r="AL69" s="68">
        <f>AL70+AL71</f>
        <v>1140.4000000000001</v>
      </c>
      <c r="AM69" s="42">
        <f t="shared" ref="AM69:AM75" si="54">AL69-AK69</f>
        <v>-1179.0999999999999</v>
      </c>
      <c r="AN69" s="40">
        <f t="shared" si="11"/>
        <v>49.165768484587197</v>
      </c>
      <c r="AO69" s="68">
        <f>AO70+AO71</f>
        <v>0</v>
      </c>
      <c r="AP69" s="42">
        <f t="shared" ref="AP69:AP75" si="55">AL69-AO69</f>
        <v>1140.4000000000001</v>
      </c>
      <c r="AQ69" s="273" t="str">
        <f t="shared" si="12"/>
        <v xml:space="preserve"> </v>
      </c>
      <c r="AR69" s="194">
        <f>AR70+AR74+AR75</f>
        <v>7897</v>
      </c>
      <c r="AS69" s="39">
        <f>AS70+AS74+AS75</f>
        <v>3973.3</v>
      </c>
      <c r="AT69" s="39">
        <f t="shared" si="13"/>
        <v>3973.3</v>
      </c>
      <c r="AU69" s="39">
        <f>AU70+AU74+AU75</f>
        <v>0</v>
      </c>
      <c r="AV69" s="68">
        <f t="shared" si="49"/>
        <v>-3923.7</v>
      </c>
      <c r="AW69" s="39">
        <f t="shared" si="41"/>
        <v>50.314043307585166</v>
      </c>
      <c r="AX69" s="68">
        <f>AX70+AX71+AX74+AX75</f>
        <v>0</v>
      </c>
      <c r="AY69" s="68">
        <f t="shared" si="32"/>
        <v>3973.3</v>
      </c>
      <c r="AZ69" s="204" t="str">
        <f>IF(AX69&lt;&gt;0,IF(AS69/AX69*100&lt;0,"&lt;0",IF(AS69/AX69*100&gt;200,"&gt;200",AS69/AX69*100))," ")</f>
        <v xml:space="preserve"> </v>
      </c>
    </row>
    <row r="70" spans="1:52" s="10" customFormat="1" ht="23.25" customHeight="1">
      <c r="A70" s="66" t="s">
        <v>59</v>
      </c>
      <c r="B70" s="336">
        <v>191</v>
      </c>
      <c r="C70" s="222">
        <f t="shared" si="51"/>
        <v>7902.8</v>
      </c>
      <c r="D70" s="67">
        <f t="shared" si="51"/>
        <v>3979.1000000000004</v>
      </c>
      <c r="E70" s="67">
        <f t="shared" si="22"/>
        <v>3979.1000000000004</v>
      </c>
      <c r="F70" s="67">
        <f t="shared" si="47"/>
        <v>0</v>
      </c>
      <c r="G70" s="67">
        <f t="shared" si="3"/>
        <v>-3923.7</v>
      </c>
      <c r="H70" s="67">
        <f t="shared" si="4"/>
        <v>50.350508680467684</v>
      </c>
      <c r="I70" s="65">
        <f t="shared" si="18"/>
        <v>0</v>
      </c>
      <c r="J70" s="65">
        <f t="shared" si="5"/>
        <v>3979.1000000000004</v>
      </c>
      <c r="K70" s="225" t="str">
        <f t="shared" si="6"/>
        <v xml:space="preserve"> </v>
      </c>
      <c r="L70" s="222">
        <f t="shared" si="14"/>
        <v>5.8</v>
      </c>
      <c r="M70" s="67">
        <f t="shared" si="15"/>
        <v>5.8</v>
      </c>
      <c r="N70" s="67">
        <f t="shared" si="7"/>
        <v>5.8</v>
      </c>
      <c r="O70" s="67">
        <f t="shared" si="8"/>
        <v>0</v>
      </c>
      <c r="P70" s="67">
        <f t="shared" si="0"/>
        <v>0</v>
      </c>
      <c r="Q70" s="67">
        <f t="shared" si="1"/>
        <v>100</v>
      </c>
      <c r="R70" s="65">
        <f t="shared" si="28"/>
        <v>0</v>
      </c>
      <c r="S70" s="118">
        <f t="shared" si="20"/>
        <v>5.8</v>
      </c>
      <c r="T70" s="225" t="str">
        <f t="shared" si="29"/>
        <v xml:space="preserve"> </v>
      </c>
      <c r="U70" s="675">
        <v>5.8</v>
      </c>
      <c r="V70" s="693">
        <v>5.8</v>
      </c>
      <c r="W70" s="729">
        <f t="shared" si="9"/>
        <v>5.8</v>
      </c>
      <c r="X70" s="67"/>
      <c r="Y70" s="67">
        <f t="shared" si="16"/>
        <v>0</v>
      </c>
      <c r="Z70" s="67">
        <f t="shared" si="10"/>
        <v>100</v>
      </c>
      <c r="AA70" s="67"/>
      <c r="AB70" s="67">
        <f t="shared" si="30"/>
        <v>5.8</v>
      </c>
      <c r="AC70" s="205" t="str">
        <f>IF(AA70&lt;&gt;0,IF(V70/AA70*100&lt;0,"&lt;0",IF(V70/AA70*100&gt;200,"&gt;200",V70/AA70*100))," ")</f>
        <v xml:space="preserve"> </v>
      </c>
      <c r="AD70" s="222"/>
      <c r="AE70" s="67"/>
      <c r="AF70" s="42">
        <f t="shared" si="52"/>
        <v>0</v>
      </c>
      <c r="AG70" s="42" t="str">
        <f t="shared" si="53"/>
        <v xml:space="preserve"> </v>
      </c>
      <c r="AH70" s="67"/>
      <c r="AI70" s="42">
        <f t="shared" si="50"/>
        <v>0</v>
      </c>
      <c r="AJ70" s="205" t="str">
        <f>IF(AH70&lt;&gt;0,IF(AE70/AH70*100&lt;0,"&lt;0",IF(AE70/AH70*100&gt;200,"&gt;200",AE70/AH70*100))," ")</f>
        <v xml:space="preserve"> </v>
      </c>
      <c r="AK70" s="222"/>
      <c r="AL70" s="67"/>
      <c r="AM70" s="42">
        <f t="shared" si="54"/>
        <v>0</v>
      </c>
      <c r="AN70" s="65" t="str">
        <f t="shared" si="11"/>
        <v xml:space="preserve"> </v>
      </c>
      <c r="AO70" s="67"/>
      <c r="AP70" s="42">
        <f t="shared" si="55"/>
        <v>0</v>
      </c>
      <c r="AQ70" s="285" t="str">
        <f t="shared" si="12"/>
        <v xml:space="preserve"> </v>
      </c>
      <c r="AR70" s="196">
        <v>7897</v>
      </c>
      <c r="AS70" s="42">
        <v>3973.3</v>
      </c>
      <c r="AT70" s="42">
        <f t="shared" si="13"/>
        <v>3973.3</v>
      </c>
      <c r="AU70" s="42"/>
      <c r="AV70" s="42">
        <f t="shared" si="49"/>
        <v>-3923.7</v>
      </c>
      <c r="AW70" s="42">
        <f t="shared" si="41"/>
        <v>50.314043307585166</v>
      </c>
      <c r="AX70" s="67"/>
      <c r="AY70" s="67">
        <f t="shared" si="32"/>
        <v>3973.3</v>
      </c>
      <c r="AZ70" s="205" t="str">
        <f>IF(AX70&lt;&gt;0,IF(AS70/AX70*100&lt;0,"&lt;0",IF(AS70/AX70*100&gt;200,"&gt;200",AS70/AX70*100))," ")</f>
        <v xml:space="preserve"> </v>
      </c>
    </row>
    <row r="71" spans="1:52" s="4" customFormat="1" ht="24.75" customHeight="1">
      <c r="A71" s="66" t="s">
        <v>60</v>
      </c>
      <c r="B71" s="341">
        <v>192</v>
      </c>
      <c r="C71" s="237">
        <f t="shared" si="51"/>
        <v>0</v>
      </c>
      <c r="D71" s="72">
        <f t="shared" si="51"/>
        <v>0</v>
      </c>
      <c r="E71" s="72">
        <f>N71+AT71</f>
        <v>0</v>
      </c>
      <c r="F71" s="72">
        <f t="shared" si="47"/>
        <v>0</v>
      </c>
      <c r="G71" s="72">
        <f t="shared" si="3"/>
        <v>0</v>
      </c>
      <c r="H71" s="72" t="str">
        <f t="shared" si="4"/>
        <v xml:space="preserve"> </v>
      </c>
      <c r="I71" s="65">
        <f t="shared" si="18"/>
        <v>0</v>
      </c>
      <c r="J71" s="65">
        <f t="shared" si="5"/>
        <v>0</v>
      </c>
      <c r="K71" s="225" t="str">
        <f t="shared" si="6"/>
        <v xml:space="preserve"> </v>
      </c>
      <c r="L71" s="72">
        <f t="shared" ref="L71:M73" si="56">U71+AD71+AK71-U92</f>
        <v>0</v>
      </c>
      <c r="M71" s="72">
        <f t="shared" si="56"/>
        <v>0</v>
      </c>
      <c r="N71" s="72">
        <f>M71</f>
        <v>0</v>
      </c>
      <c r="O71" s="72">
        <f t="shared" si="8"/>
        <v>0</v>
      </c>
      <c r="P71" s="72">
        <f t="shared" si="0"/>
        <v>0</v>
      </c>
      <c r="Q71" s="72" t="str">
        <f t="shared" si="1"/>
        <v xml:space="preserve"> </v>
      </c>
      <c r="R71" s="65">
        <f t="shared" si="28"/>
        <v>0</v>
      </c>
      <c r="S71" s="118">
        <f t="shared" si="20"/>
        <v>0</v>
      </c>
      <c r="T71" s="225" t="str">
        <f t="shared" si="29"/>
        <v xml:space="preserve"> </v>
      </c>
      <c r="U71" s="676"/>
      <c r="V71" s="694"/>
      <c r="W71" s="730">
        <f t="shared" si="9"/>
        <v>0</v>
      </c>
      <c r="X71" s="72"/>
      <c r="Y71" s="72">
        <f t="shared" si="16"/>
        <v>0</v>
      </c>
      <c r="Z71" s="72" t="str">
        <f t="shared" si="10"/>
        <v xml:space="preserve"> </v>
      </c>
      <c r="AA71" s="72"/>
      <c r="AB71" s="72">
        <f t="shared" si="30"/>
        <v>0</v>
      </c>
      <c r="AC71" s="206" t="str">
        <f>IF(AA71&lt;&gt;0,IF(V71/AA71*100&lt;0,"&lt;0",IF(V71/AA71*100&gt;200,"&gt;200",V71/AA71*100))," ")</f>
        <v xml:space="preserve"> </v>
      </c>
      <c r="AD71" s="237">
        <f>AD72+AD73</f>
        <v>4431.8999999999996</v>
      </c>
      <c r="AE71" s="72">
        <f>AE72+AE73</f>
        <v>3066.9</v>
      </c>
      <c r="AF71" s="42">
        <f t="shared" si="52"/>
        <v>-1364.9999999999995</v>
      </c>
      <c r="AG71" s="42">
        <f t="shared" si="53"/>
        <v>69.200568604887309</v>
      </c>
      <c r="AH71" s="72">
        <f>AH72+AH73</f>
        <v>0</v>
      </c>
      <c r="AI71" s="42">
        <f t="shared" si="50"/>
        <v>3066.9</v>
      </c>
      <c r="AJ71" s="206" t="str">
        <f>IF(AH71&lt;&gt;0,IF(AE71/AH71*100&lt;0,"&lt;0",IF(AE71/AH71*100&gt;200,"&gt;200",AE71/AH71*100))," ")</f>
        <v xml:space="preserve"> </v>
      </c>
      <c r="AK71" s="237">
        <f>AK72+AK73</f>
        <v>2319.5</v>
      </c>
      <c r="AL71" s="72">
        <f>AL72+AL73</f>
        <v>1140.4000000000001</v>
      </c>
      <c r="AM71" s="42">
        <f t="shared" si="54"/>
        <v>-1179.0999999999999</v>
      </c>
      <c r="AN71" s="65">
        <f t="shared" si="11"/>
        <v>49.165768484587197</v>
      </c>
      <c r="AO71" s="72">
        <f>AO72+AO73</f>
        <v>0</v>
      </c>
      <c r="AP71" s="42">
        <f t="shared" si="55"/>
        <v>1140.4000000000001</v>
      </c>
      <c r="AQ71" s="285" t="str">
        <f t="shared" si="12"/>
        <v xml:space="preserve"> </v>
      </c>
      <c r="AR71" s="196"/>
      <c r="AS71" s="42"/>
      <c r="AT71" s="42">
        <f t="shared" si="13"/>
        <v>0</v>
      </c>
      <c r="AU71" s="42"/>
      <c r="AV71" s="42">
        <f t="shared" si="49"/>
        <v>0</v>
      </c>
      <c r="AW71" s="42" t="str">
        <f t="shared" si="41"/>
        <v xml:space="preserve"> </v>
      </c>
      <c r="AX71" s="72"/>
      <c r="AY71" s="72">
        <f t="shared" si="32"/>
        <v>0</v>
      </c>
      <c r="AZ71" s="206" t="str">
        <f>IF(AX71&lt;&gt;0,IF(AS71/AX71*100&lt;0,"&lt;0",IF(AS71/AX71*100&gt;200,"&gt;200",AS71/AX71*100))," ")</f>
        <v xml:space="preserve"> </v>
      </c>
    </row>
    <row r="72" spans="1:52" s="4" customFormat="1" ht="24.75" customHeight="1">
      <c r="A72" s="66" t="s">
        <v>254</v>
      </c>
      <c r="B72" s="341">
        <v>1921</v>
      </c>
      <c r="C72" s="237">
        <f t="shared" si="51"/>
        <v>0</v>
      </c>
      <c r="D72" s="72">
        <f t="shared" si="51"/>
        <v>0</v>
      </c>
      <c r="E72" s="72">
        <f>N72+AT72</f>
        <v>0</v>
      </c>
      <c r="F72" s="72">
        <f t="shared" si="47"/>
        <v>0</v>
      </c>
      <c r="G72" s="72">
        <f t="shared" si="3"/>
        <v>0</v>
      </c>
      <c r="H72" s="72" t="str">
        <f t="shared" si="4"/>
        <v xml:space="preserve"> </v>
      </c>
      <c r="I72" s="65">
        <f t="shared" si="18"/>
        <v>0</v>
      </c>
      <c r="J72" s="65">
        <f t="shared" si="5"/>
        <v>0</v>
      </c>
      <c r="K72" s="225" t="str">
        <f t="shared" si="6"/>
        <v xml:space="preserve"> </v>
      </c>
      <c r="L72" s="72">
        <f t="shared" si="56"/>
        <v>0</v>
      </c>
      <c r="M72" s="72">
        <f t="shared" si="56"/>
        <v>0</v>
      </c>
      <c r="N72" s="72">
        <f>M72</f>
        <v>0</v>
      </c>
      <c r="O72" s="72">
        <f t="shared" si="8"/>
        <v>0</v>
      </c>
      <c r="P72" s="72">
        <f t="shared" si="0"/>
        <v>0</v>
      </c>
      <c r="Q72" s="72" t="str">
        <f t="shared" si="1"/>
        <v xml:space="preserve"> </v>
      </c>
      <c r="R72" s="65">
        <f t="shared" si="28"/>
        <v>0</v>
      </c>
      <c r="S72" s="118">
        <f t="shared" si="20"/>
        <v>0</v>
      </c>
      <c r="T72" s="225" t="str">
        <f t="shared" si="29"/>
        <v xml:space="preserve"> </v>
      </c>
      <c r="U72" s="676"/>
      <c r="V72" s="694"/>
      <c r="W72" s="730">
        <f t="shared" si="9"/>
        <v>0</v>
      </c>
      <c r="X72" s="72"/>
      <c r="Y72" s="72">
        <f t="shared" si="16"/>
        <v>0</v>
      </c>
      <c r="Z72" s="72" t="str">
        <f t="shared" si="10"/>
        <v xml:space="preserve"> </v>
      </c>
      <c r="AA72" s="72"/>
      <c r="AB72" s="72"/>
      <c r="AC72" s="206"/>
      <c r="AD72" s="237">
        <v>4431.8999999999996</v>
      </c>
      <c r="AE72" s="72">
        <v>3066.9</v>
      </c>
      <c r="AF72" s="42">
        <f t="shared" si="52"/>
        <v>-1364.9999999999995</v>
      </c>
      <c r="AG72" s="42">
        <f t="shared" si="53"/>
        <v>69.200568604887309</v>
      </c>
      <c r="AH72" s="72"/>
      <c r="AI72" s="42">
        <f t="shared" si="50"/>
        <v>3066.9</v>
      </c>
      <c r="AJ72" s="206"/>
      <c r="AK72" s="237"/>
      <c r="AL72" s="72"/>
      <c r="AM72" s="42">
        <f t="shared" si="54"/>
        <v>0</v>
      </c>
      <c r="AN72" s="65" t="str">
        <f t="shared" si="11"/>
        <v xml:space="preserve"> </v>
      </c>
      <c r="AO72" s="72"/>
      <c r="AP72" s="42">
        <f t="shared" si="55"/>
        <v>0</v>
      </c>
      <c r="AQ72" s="285" t="str">
        <f t="shared" si="12"/>
        <v xml:space="preserve"> </v>
      </c>
      <c r="AR72" s="196"/>
      <c r="AS72" s="42"/>
      <c r="AT72" s="42">
        <f t="shared" si="13"/>
        <v>0</v>
      </c>
      <c r="AU72" s="42"/>
      <c r="AV72" s="42">
        <f t="shared" si="49"/>
        <v>0</v>
      </c>
      <c r="AW72" s="42" t="str">
        <f t="shared" si="41"/>
        <v xml:space="preserve"> </v>
      </c>
      <c r="AX72" s="72"/>
      <c r="AY72" s="72"/>
      <c r="AZ72" s="206"/>
    </row>
    <row r="73" spans="1:52" s="4" customFormat="1" ht="24.75" customHeight="1">
      <c r="A73" s="66" t="s">
        <v>253</v>
      </c>
      <c r="B73" s="341">
        <v>1922</v>
      </c>
      <c r="C73" s="237">
        <f t="shared" si="51"/>
        <v>0</v>
      </c>
      <c r="D73" s="72">
        <f t="shared" si="51"/>
        <v>0</v>
      </c>
      <c r="E73" s="72">
        <f>N73+AT73</f>
        <v>0</v>
      </c>
      <c r="F73" s="72">
        <f t="shared" si="47"/>
        <v>0</v>
      </c>
      <c r="G73" s="72">
        <f t="shared" si="3"/>
        <v>0</v>
      </c>
      <c r="H73" s="72" t="str">
        <f t="shared" si="4"/>
        <v xml:space="preserve"> </v>
      </c>
      <c r="I73" s="65">
        <f t="shared" si="18"/>
        <v>0</v>
      </c>
      <c r="J73" s="65">
        <f t="shared" si="5"/>
        <v>0</v>
      </c>
      <c r="K73" s="225" t="str">
        <f t="shared" si="6"/>
        <v xml:space="preserve"> </v>
      </c>
      <c r="L73" s="72">
        <f t="shared" si="56"/>
        <v>0</v>
      </c>
      <c r="M73" s="72">
        <f t="shared" si="56"/>
        <v>0</v>
      </c>
      <c r="N73" s="72">
        <f>M73</f>
        <v>0</v>
      </c>
      <c r="O73" s="72">
        <f t="shared" si="8"/>
        <v>0</v>
      </c>
      <c r="P73" s="72">
        <f t="shared" si="0"/>
        <v>0</v>
      </c>
      <c r="Q73" s="72" t="str">
        <f t="shared" si="1"/>
        <v xml:space="preserve"> </v>
      </c>
      <c r="R73" s="65">
        <f t="shared" si="28"/>
        <v>0</v>
      </c>
      <c r="S73" s="118">
        <f t="shared" si="20"/>
        <v>0</v>
      </c>
      <c r="T73" s="225" t="str">
        <f t="shared" si="29"/>
        <v xml:space="preserve"> </v>
      </c>
      <c r="U73" s="676"/>
      <c r="V73" s="694"/>
      <c r="W73" s="730">
        <f t="shared" si="9"/>
        <v>0</v>
      </c>
      <c r="X73" s="72"/>
      <c r="Y73" s="72">
        <f t="shared" si="16"/>
        <v>0</v>
      </c>
      <c r="Z73" s="72" t="str">
        <f t="shared" si="10"/>
        <v xml:space="preserve"> </v>
      </c>
      <c r="AA73" s="72"/>
      <c r="AB73" s="72"/>
      <c r="AC73" s="206"/>
      <c r="AD73" s="237"/>
      <c r="AE73" s="72"/>
      <c r="AF73" s="42">
        <f t="shared" si="52"/>
        <v>0</v>
      </c>
      <c r="AG73" s="42" t="str">
        <f t="shared" si="53"/>
        <v xml:space="preserve"> </v>
      </c>
      <c r="AH73" s="72"/>
      <c r="AI73" s="42">
        <f t="shared" si="50"/>
        <v>0</v>
      </c>
      <c r="AJ73" s="206"/>
      <c r="AK73" s="237">
        <v>2319.5</v>
      </c>
      <c r="AL73" s="72">
        <v>1140.4000000000001</v>
      </c>
      <c r="AM73" s="42">
        <f t="shared" si="54"/>
        <v>-1179.0999999999999</v>
      </c>
      <c r="AN73" s="65">
        <f t="shared" si="11"/>
        <v>49.165768484587197</v>
      </c>
      <c r="AO73" s="72"/>
      <c r="AP73" s="42">
        <f t="shared" si="55"/>
        <v>1140.4000000000001</v>
      </c>
      <c r="AQ73" s="285" t="str">
        <f t="shared" si="12"/>
        <v xml:space="preserve"> </v>
      </c>
      <c r="AR73" s="196"/>
      <c r="AS73" s="42"/>
      <c r="AT73" s="42">
        <f t="shared" si="13"/>
        <v>0</v>
      </c>
      <c r="AU73" s="42"/>
      <c r="AV73" s="42">
        <f t="shared" si="49"/>
        <v>0</v>
      </c>
      <c r="AW73" s="42" t="str">
        <f t="shared" si="41"/>
        <v xml:space="preserve"> </v>
      </c>
      <c r="AX73" s="72"/>
      <c r="AY73" s="72"/>
      <c r="AZ73" s="206"/>
    </row>
    <row r="74" spans="1:52" ht="28.5" customHeight="1">
      <c r="A74" s="66" t="s">
        <v>61</v>
      </c>
      <c r="B74" s="336">
        <v>193</v>
      </c>
      <c r="C74" s="222">
        <f t="shared" si="51"/>
        <v>0</v>
      </c>
      <c r="D74" s="67">
        <f t="shared" si="51"/>
        <v>0</v>
      </c>
      <c r="E74" s="67">
        <f>W74+AE74+AL74+AT74</f>
        <v>0</v>
      </c>
      <c r="F74" s="67">
        <f t="shared" si="47"/>
        <v>0</v>
      </c>
      <c r="G74" s="67">
        <f t="shared" si="3"/>
        <v>0</v>
      </c>
      <c r="H74" s="67" t="str">
        <f t="shared" si="4"/>
        <v xml:space="preserve"> </v>
      </c>
      <c r="I74" s="65">
        <f t="shared" si="18"/>
        <v>0</v>
      </c>
      <c r="J74" s="65">
        <f t="shared" si="5"/>
        <v>0</v>
      </c>
      <c r="K74" s="225" t="str">
        <f t="shared" si="6"/>
        <v xml:space="preserve"> </v>
      </c>
      <c r="L74" s="222">
        <f t="shared" si="14"/>
        <v>0</v>
      </c>
      <c r="M74" s="67">
        <f t="shared" si="15"/>
        <v>0</v>
      </c>
      <c r="N74" s="67">
        <f t="shared" si="7"/>
        <v>0</v>
      </c>
      <c r="O74" s="67">
        <f t="shared" si="8"/>
        <v>0</v>
      </c>
      <c r="P74" s="67">
        <f t="shared" si="0"/>
        <v>0</v>
      </c>
      <c r="Q74" s="67" t="str">
        <f t="shared" si="1"/>
        <v xml:space="preserve"> </v>
      </c>
      <c r="R74" s="65">
        <f t="shared" si="28"/>
        <v>0</v>
      </c>
      <c r="S74" s="118">
        <f t="shared" si="20"/>
        <v>0</v>
      </c>
      <c r="T74" s="225" t="str">
        <f t="shared" si="29"/>
        <v xml:space="preserve"> </v>
      </c>
      <c r="U74" s="401"/>
      <c r="V74" s="695"/>
      <c r="W74" s="729">
        <f t="shared" si="9"/>
        <v>0</v>
      </c>
      <c r="X74" s="67"/>
      <c r="Y74" s="67">
        <f t="shared" si="16"/>
        <v>0</v>
      </c>
      <c r="Z74" s="67" t="str">
        <f t="shared" si="10"/>
        <v xml:space="preserve"> </v>
      </c>
      <c r="AA74" s="67"/>
      <c r="AB74" s="67">
        <f>V74-AA74</f>
        <v>0</v>
      </c>
      <c r="AC74" s="205" t="str">
        <f>IF(AA74&lt;&gt;0,IF(V74/AA74*100&lt;0,"&lt;0",IF(V74/AA74*100&gt;200,"&gt;200",V74/AA74*100))," ")</f>
        <v xml:space="preserve"> </v>
      </c>
      <c r="AD74" s="222"/>
      <c r="AE74" s="67"/>
      <c r="AF74" s="42">
        <f t="shared" si="52"/>
        <v>0</v>
      </c>
      <c r="AG74" s="42" t="str">
        <f t="shared" si="53"/>
        <v xml:space="preserve"> </v>
      </c>
      <c r="AH74" s="67"/>
      <c r="AI74" s="42">
        <f t="shared" si="50"/>
        <v>0</v>
      </c>
      <c r="AJ74" s="205" t="str">
        <f>IF(AH74&lt;&gt;0,IF(AE74/AH74*100&lt;0,"&lt;0",IF(AE74/AH74*100&gt;200,"&gt;200",AE74/AH74*100))," ")</f>
        <v xml:space="preserve"> </v>
      </c>
      <c r="AK74" s="222"/>
      <c r="AL74" s="67"/>
      <c r="AM74" s="42">
        <f t="shared" si="54"/>
        <v>0</v>
      </c>
      <c r="AN74" s="65" t="str">
        <f t="shared" si="11"/>
        <v xml:space="preserve"> </v>
      </c>
      <c r="AO74" s="67"/>
      <c r="AP74" s="42">
        <f t="shared" si="55"/>
        <v>0</v>
      </c>
      <c r="AQ74" s="285" t="str">
        <f t="shared" si="12"/>
        <v xml:space="preserve"> </v>
      </c>
      <c r="AR74" s="196"/>
      <c r="AS74" s="42"/>
      <c r="AT74" s="42">
        <f t="shared" si="13"/>
        <v>0</v>
      </c>
      <c r="AU74" s="42"/>
      <c r="AV74" s="42">
        <f t="shared" si="49"/>
        <v>0</v>
      </c>
      <c r="AW74" s="42" t="str">
        <f t="shared" si="41"/>
        <v xml:space="preserve"> </v>
      </c>
      <c r="AX74" s="67"/>
      <c r="AY74" s="67">
        <f>AS74-AX74</f>
        <v>0</v>
      </c>
      <c r="AZ74" s="205" t="str">
        <f>IF(AX74&lt;&gt;0,IF(AS74/AX74*100&lt;0,"&lt;0",IF(AS74/AX74*100&gt;200,"&gt;200",AS74/AX74*100))," ")</f>
        <v xml:space="preserve"> </v>
      </c>
    </row>
    <row r="75" spans="1:52" ht="30.75" customHeight="1">
      <c r="A75" s="66" t="s">
        <v>62</v>
      </c>
      <c r="B75" s="336">
        <v>194</v>
      </c>
      <c r="C75" s="222">
        <f t="shared" si="51"/>
        <v>0</v>
      </c>
      <c r="D75" s="67">
        <f t="shared" si="51"/>
        <v>0</v>
      </c>
      <c r="E75" s="67">
        <f>W75+AE75+AL75+AT75</f>
        <v>0</v>
      </c>
      <c r="F75" s="67">
        <f t="shared" si="47"/>
        <v>0</v>
      </c>
      <c r="G75" s="67">
        <f t="shared" si="3"/>
        <v>0</v>
      </c>
      <c r="H75" s="67" t="str">
        <f t="shared" si="4"/>
        <v xml:space="preserve"> </v>
      </c>
      <c r="I75" s="65">
        <f t="shared" si="18"/>
        <v>0</v>
      </c>
      <c r="J75" s="65">
        <f t="shared" si="5"/>
        <v>0</v>
      </c>
      <c r="K75" s="225" t="str">
        <f t="shared" si="6"/>
        <v xml:space="preserve"> </v>
      </c>
      <c r="L75" s="222">
        <f t="shared" si="14"/>
        <v>0</v>
      </c>
      <c r="M75" s="67">
        <f t="shared" si="15"/>
        <v>0</v>
      </c>
      <c r="N75" s="67">
        <f t="shared" si="7"/>
        <v>0</v>
      </c>
      <c r="O75" s="67">
        <f t="shared" si="8"/>
        <v>0</v>
      </c>
      <c r="P75" s="67">
        <f t="shared" si="0"/>
        <v>0</v>
      </c>
      <c r="Q75" s="67" t="str">
        <f t="shared" si="1"/>
        <v xml:space="preserve"> </v>
      </c>
      <c r="R75" s="65">
        <f>AA75+AH75+AO75</f>
        <v>0</v>
      </c>
      <c r="S75" s="118">
        <f t="shared" ref="S75:S99" si="57">M75-R75</f>
        <v>0</v>
      </c>
      <c r="T75" s="225" t="str">
        <f t="shared" ref="T75:T96" si="58">IF(R75&lt;&gt;0,IF(M75/R75*100&lt;0,"&lt;0",IF(M75/R75*100&gt;200,"&gt;200",M75/R75*100))," ")</f>
        <v xml:space="preserve"> </v>
      </c>
      <c r="U75" s="401"/>
      <c r="V75" s="695"/>
      <c r="W75" s="729">
        <f t="shared" si="9"/>
        <v>0</v>
      </c>
      <c r="X75" s="67"/>
      <c r="Y75" s="67">
        <f t="shared" si="16"/>
        <v>0</v>
      </c>
      <c r="Z75" s="67" t="str">
        <f t="shared" si="10"/>
        <v xml:space="preserve"> </v>
      </c>
      <c r="AA75" s="67"/>
      <c r="AB75" s="67">
        <f>V75-AA75</f>
        <v>0</v>
      </c>
      <c r="AC75" s="205" t="str">
        <f>IF(AA75&lt;&gt;0,IF(V75/AA75*100&lt;0,"&lt;0",IF(V75/AA75*100&gt;200,"&gt;200",V75/AA75*100))," ")</f>
        <v xml:space="preserve"> </v>
      </c>
      <c r="AD75" s="222"/>
      <c r="AE75" s="67"/>
      <c r="AF75" s="42">
        <f t="shared" si="52"/>
        <v>0</v>
      </c>
      <c r="AG75" s="42" t="str">
        <f t="shared" si="53"/>
        <v xml:space="preserve"> </v>
      </c>
      <c r="AH75" s="67"/>
      <c r="AI75" s="42">
        <f t="shared" si="50"/>
        <v>0</v>
      </c>
      <c r="AJ75" s="205" t="str">
        <f>IF(AH75&lt;&gt;0,IF(AE75/AH75*100&lt;0,"&lt;0",IF(AE75/AH75*100&gt;200,"&gt;200",AE75/AH75*100))," ")</f>
        <v xml:space="preserve"> </v>
      </c>
      <c r="AK75" s="222"/>
      <c r="AL75" s="67"/>
      <c r="AM75" s="42">
        <f t="shared" si="54"/>
        <v>0</v>
      </c>
      <c r="AN75" s="65" t="str">
        <f t="shared" si="11"/>
        <v xml:space="preserve"> </v>
      </c>
      <c r="AO75" s="67"/>
      <c r="AP75" s="42">
        <f t="shared" si="55"/>
        <v>0</v>
      </c>
      <c r="AQ75" s="285" t="str">
        <f t="shared" si="12"/>
        <v xml:space="preserve"> </v>
      </c>
      <c r="AR75" s="196"/>
      <c r="AS75" s="42"/>
      <c r="AT75" s="42">
        <f t="shared" si="13"/>
        <v>0</v>
      </c>
      <c r="AU75" s="42"/>
      <c r="AV75" s="42">
        <f t="shared" si="49"/>
        <v>0</v>
      </c>
      <c r="AW75" s="42" t="str">
        <f t="shared" si="41"/>
        <v xml:space="preserve"> </v>
      </c>
      <c r="AX75" s="67"/>
      <c r="AY75" s="67">
        <f>AS75-AX75</f>
        <v>0</v>
      </c>
      <c r="AZ75" s="205" t="str">
        <f>IF(AX75&lt;&gt;0,IF(AS75/AX75*100&lt;0,"&lt;0",IF(AS75/AX75*100&gt;200,"&gt;200",AS75/AX75*100))," ")</f>
        <v xml:space="preserve"> </v>
      </c>
    </row>
    <row r="76" spans="1:52" s="23" customFormat="1" ht="28.5" customHeight="1">
      <c r="A76" s="38" t="s">
        <v>67</v>
      </c>
      <c r="B76" s="333" t="s">
        <v>66</v>
      </c>
      <c r="C76" s="37">
        <f>L76+AR76-C91</f>
        <v>47860.4</v>
      </c>
      <c r="D76" s="37">
        <f>M76+AS76-D91</f>
        <v>21709.4</v>
      </c>
      <c r="E76" s="37">
        <f>N76+AT76-E91</f>
        <v>21001.9</v>
      </c>
      <c r="F76" s="37">
        <f t="shared" si="47"/>
        <v>707.49999999999989</v>
      </c>
      <c r="G76" s="37">
        <f t="shared" si="3"/>
        <v>-26151</v>
      </c>
      <c r="H76" s="207">
        <f t="shared" si="4"/>
        <v>45.359838196086955</v>
      </c>
      <c r="I76" s="608">
        <f>R76+AX76-I91</f>
        <v>0</v>
      </c>
      <c r="J76" s="37">
        <f t="shared" si="5"/>
        <v>21709.4</v>
      </c>
      <c r="K76" s="207" t="str">
        <f t="shared" si="6"/>
        <v xml:space="preserve"> </v>
      </c>
      <c r="L76" s="36">
        <f>U76+AD76+AK76-L92</f>
        <v>43312.5</v>
      </c>
      <c r="M76" s="36">
        <f>V76+AE76+AL76-M92</f>
        <v>20542</v>
      </c>
      <c r="N76" s="36">
        <f>W76+AE76+AL76-N92</f>
        <v>19904.899999999998</v>
      </c>
      <c r="O76" s="36">
        <f t="shared" si="8"/>
        <v>637.09999999999991</v>
      </c>
      <c r="P76" s="36">
        <f t="shared" si="0"/>
        <v>-22770.5</v>
      </c>
      <c r="Q76" s="36">
        <f t="shared" si="1"/>
        <v>47.427417027417029</v>
      </c>
      <c r="R76" s="37">
        <f>R78+R95</f>
        <v>0</v>
      </c>
      <c r="S76" s="109">
        <f t="shared" si="57"/>
        <v>20542</v>
      </c>
      <c r="T76" s="207" t="str">
        <f t="shared" si="58"/>
        <v xml:space="preserve"> </v>
      </c>
      <c r="U76" s="622">
        <f>U78+U95</f>
        <v>31254.5</v>
      </c>
      <c r="V76" s="683">
        <f>V78+V95</f>
        <v>15074.5</v>
      </c>
      <c r="W76" s="721">
        <f t="shared" si="9"/>
        <v>14437.4</v>
      </c>
      <c r="X76" s="722">
        <f>X78+X95</f>
        <v>637.09999999999991</v>
      </c>
      <c r="Y76" s="36">
        <f t="shared" si="16"/>
        <v>-16180</v>
      </c>
      <c r="Z76" s="36">
        <f t="shared" si="10"/>
        <v>48.231454670527448</v>
      </c>
      <c r="AA76" s="36">
        <f>AA78+AA95</f>
        <v>0</v>
      </c>
      <c r="AB76" s="36">
        <f>V76-AA76</f>
        <v>15074.5</v>
      </c>
      <c r="AC76" s="193" t="str">
        <f>IF(AA76&lt;&gt;0,IF(V76/AA76*100&lt;0,"&lt;0",IF(V76/AA76*100&gt;200,"&gt;200",V76/AA76*100))," ")</f>
        <v xml:space="preserve"> </v>
      </c>
      <c r="AD76" s="192">
        <f>AD78+AD95</f>
        <v>13649.300000000001</v>
      </c>
      <c r="AE76" s="36">
        <f>AE78+AE95</f>
        <v>7431.7999999999993</v>
      </c>
      <c r="AF76" s="36">
        <f>AE76-AD76</f>
        <v>-6217.5000000000018</v>
      </c>
      <c r="AG76" s="36">
        <f>IF(AD76&lt;&gt;0,IF(AE76/AD76*100&lt;0,"&lt;0",IF(AE76/AD76*100&gt;200,"&gt;200",AE76/AD76*100))," ")</f>
        <v>54.448213461496188</v>
      </c>
      <c r="AH76" s="36">
        <f>AH78+AH95</f>
        <v>0</v>
      </c>
      <c r="AI76" s="36">
        <f>AE76-AH76</f>
        <v>7431.7999999999993</v>
      </c>
      <c r="AJ76" s="193" t="str">
        <f>IF(AH76&lt;&gt;0,IF(AE76/AH76*100&lt;0,"&lt;0",IF(AE76/AH76*100&gt;200,"&gt;200",AE76/AH76*100))," ")</f>
        <v xml:space="preserve"> </v>
      </c>
      <c r="AK76" s="192">
        <f>AK78+AK95</f>
        <v>5160.0999999999995</v>
      </c>
      <c r="AL76" s="36">
        <f>AL78+AL95</f>
        <v>2243</v>
      </c>
      <c r="AM76" s="36">
        <f>AL76-AK76</f>
        <v>-2917.0999999999995</v>
      </c>
      <c r="AN76" s="37">
        <f t="shared" si="11"/>
        <v>43.468149842057329</v>
      </c>
      <c r="AO76" s="36">
        <f>AO78+AO95</f>
        <v>0</v>
      </c>
      <c r="AP76" s="36">
        <f>AL76-AO76</f>
        <v>2243</v>
      </c>
      <c r="AQ76" s="272" t="str">
        <f t="shared" si="12"/>
        <v xml:space="preserve"> </v>
      </c>
      <c r="AR76" s="192">
        <f>AR78+AR95</f>
        <v>11888.9</v>
      </c>
      <c r="AS76" s="36">
        <f>AS78+AS95</f>
        <v>5146.5</v>
      </c>
      <c r="AT76" s="36">
        <f t="shared" si="13"/>
        <v>5076.1000000000004</v>
      </c>
      <c r="AU76" s="36">
        <f>AU78+AU95</f>
        <v>70.399999999999991</v>
      </c>
      <c r="AV76" s="36">
        <f t="shared" si="49"/>
        <v>-6742.4</v>
      </c>
      <c r="AW76" s="36">
        <f>IF(AR76&lt;&gt;0,IF(AS76/AR76*100&lt;0,"&lt;0",IF(AS76/AR76*100&gt;200,"&gt;200",AS76/AR76*100))," ")</f>
        <v>43.288277300675418</v>
      </c>
      <c r="AX76" s="36">
        <f>AX78+AX95</f>
        <v>0</v>
      </c>
      <c r="AY76" s="36">
        <f>AS76-AX76</f>
        <v>5146.5</v>
      </c>
      <c r="AZ76" s="207" t="str">
        <f>IF(AX76&lt;&gt;0,IF(AS76/AX76*100&lt;0,"&lt;0",IF(AS76/AX76*100&gt;200,"&gt;200",AS76/AX76*100))," ")</f>
        <v xml:space="preserve"> </v>
      </c>
    </row>
    <row r="77" spans="1:52" ht="17.25" customHeight="1">
      <c r="A77" s="133" t="s">
        <v>23</v>
      </c>
      <c r="B77" s="342"/>
      <c r="C77" s="313"/>
      <c r="D77" s="74"/>
      <c r="E77" s="74"/>
      <c r="F77" s="74"/>
      <c r="G77" s="74"/>
      <c r="H77" s="74"/>
      <c r="I77" s="74"/>
      <c r="J77" s="74"/>
      <c r="K77" s="209"/>
      <c r="L77" s="208"/>
      <c r="M77" s="73"/>
      <c r="N77" s="73"/>
      <c r="O77" s="73"/>
      <c r="P77" s="73"/>
      <c r="Q77" s="73" t="str">
        <f t="shared" si="1"/>
        <v xml:space="preserve"> </v>
      </c>
      <c r="R77" s="74"/>
      <c r="S77" s="120"/>
      <c r="T77" s="209"/>
      <c r="U77" s="715"/>
      <c r="V77" s="696"/>
      <c r="W77" s="731"/>
      <c r="X77" s="77"/>
      <c r="Y77" s="73"/>
      <c r="Z77" s="73" t="str">
        <f t="shared" si="10"/>
        <v xml:space="preserve"> </v>
      </c>
      <c r="AA77" s="73"/>
      <c r="AB77" s="73"/>
      <c r="AC77" s="267"/>
      <c r="AD77" s="208"/>
      <c r="AE77" s="73"/>
      <c r="AF77" s="73"/>
      <c r="AG77" s="73"/>
      <c r="AH77" s="73"/>
      <c r="AI77" s="73"/>
      <c r="AJ77" s="267"/>
      <c r="AK77" s="208"/>
      <c r="AL77" s="73"/>
      <c r="AM77" s="73"/>
      <c r="AN77" s="74" t="str">
        <f t="shared" si="11"/>
        <v xml:space="preserve"> </v>
      </c>
      <c r="AO77" s="73"/>
      <c r="AP77" s="73"/>
      <c r="AQ77" s="287" t="str">
        <f t="shared" si="12"/>
        <v xml:space="preserve"> </v>
      </c>
      <c r="AR77" s="208"/>
      <c r="AS77" s="73"/>
      <c r="AT77" s="73"/>
      <c r="AU77" s="73"/>
      <c r="AV77" s="167"/>
      <c r="AW77" s="168"/>
      <c r="AX77" s="73"/>
      <c r="AY77" s="73"/>
      <c r="AZ77" s="209"/>
    </row>
    <row r="78" spans="1:52" ht="25.5" customHeight="1">
      <c r="A78" s="325" t="s">
        <v>68</v>
      </c>
      <c r="B78" s="343">
        <v>2</v>
      </c>
      <c r="C78" s="565">
        <f>C79+C80+C81+C86+C87+C88+C89</f>
        <v>42101.9</v>
      </c>
      <c r="D78" s="565">
        <f>D79+D80+D81+D86+D87+D88+D89</f>
        <v>20196.700000000004</v>
      </c>
      <c r="E78" s="565">
        <f>E79+E80+E81+E86+E87+E88+E89</f>
        <v>20001.2</v>
      </c>
      <c r="F78" s="565">
        <f t="shared" ref="F78:F109" si="59">O78+AU78</f>
        <v>195.5</v>
      </c>
      <c r="G78" s="565">
        <f t="shared" si="3"/>
        <v>-21905.199999999997</v>
      </c>
      <c r="H78" s="565">
        <f t="shared" si="4"/>
        <v>47.970994183160386</v>
      </c>
      <c r="I78" s="565">
        <f t="shared" si="18"/>
        <v>0</v>
      </c>
      <c r="J78" s="565">
        <f t="shared" si="5"/>
        <v>20196.700000000004</v>
      </c>
      <c r="K78" s="566" t="str">
        <f t="shared" si="6"/>
        <v xml:space="preserve"> </v>
      </c>
      <c r="L78" s="170">
        <f>L79+L80+L81+L86+L87+L88+L89+L91</f>
        <v>39942.199999999997</v>
      </c>
      <c r="M78" s="170">
        <f>M79+M80+M81+M86+M87+M88+M89+M91</f>
        <v>19669.899999999998</v>
      </c>
      <c r="N78" s="170">
        <f>N79+N80+N81+N86+N87+N88+N89+N91</f>
        <v>19476.2</v>
      </c>
      <c r="O78" s="170">
        <f t="shared" ref="O78:O140" si="60">X78</f>
        <v>193.7</v>
      </c>
      <c r="P78" s="170">
        <f t="shared" si="0"/>
        <v>-20272.3</v>
      </c>
      <c r="Q78" s="170">
        <f t="shared" si="1"/>
        <v>49.245910340441931</v>
      </c>
      <c r="R78" s="565">
        <f>R79+R80+R81+R86+R88+R89+R91</f>
        <v>0</v>
      </c>
      <c r="S78" s="567">
        <f t="shared" si="57"/>
        <v>19669.899999999998</v>
      </c>
      <c r="T78" s="566" t="str">
        <f t="shared" si="58"/>
        <v xml:space="preserve"> </v>
      </c>
      <c r="U78" s="716">
        <f>U79+U80+U81+U86+U87+U88+U89+U90</f>
        <v>27969.200000000001</v>
      </c>
      <c r="V78" s="697">
        <f>V79+V80+V81+V86+V87+V88+V89+V90</f>
        <v>14216.1</v>
      </c>
      <c r="W78" s="723">
        <f t="shared" ref="W78:W140" si="61">V78-X78</f>
        <v>14022.4</v>
      </c>
      <c r="X78" s="724">
        <f>X79+X80+X81+X86+X87+X88+X89+X90</f>
        <v>193.7</v>
      </c>
      <c r="Y78" s="170">
        <f t="shared" si="16"/>
        <v>-13753.1</v>
      </c>
      <c r="Z78" s="170">
        <f t="shared" si="10"/>
        <v>50.827696180083805</v>
      </c>
      <c r="AA78" s="568">
        <f>AA79+AA80+AA81+AA86+AA88+AA89+AA90</f>
        <v>0</v>
      </c>
      <c r="AB78" s="568">
        <f>V78-AA78</f>
        <v>14216.1</v>
      </c>
      <c r="AC78" s="569" t="str">
        <f>IF(AA78&lt;&gt;0,IF(V78/AA78*100&lt;0,"&lt;0",IF(V78/AA78*100&gt;200,"&gt;200",V78/AA78*100))," ")</f>
        <v xml:space="preserve"> </v>
      </c>
      <c r="AD78" s="210">
        <f>AD79+AD80+AD81+AD86+AD87+AD88+AD89+AD90</f>
        <v>13636.000000000002</v>
      </c>
      <c r="AE78" s="170">
        <f>AE79+AE80+AE81+AE86+AE87+AE88+AE89+AE90</f>
        <v>7427.5999999999995</v>
      </c>
      <c r="AF78" s="170">
        <f>AE78-AD78</f>
        <v>-6208.4000000000024</v>
      </c>
      <c r="AG78" s="170">
        <f>IF(AD78&lt;&gt;0,IF(AE78/AD78*100&lt;0,"&lt;0",IF(AE78/AD78*100&gt;200,"&gt;200",AE78/AD78*100))," ")</f>
        <v>54.470519213845691</v>
      </c>
      <c r="AH78" s="568">
        <f>AH79+AH80+AH81+AH86+AH88+AH89+AH90</f>
        <v>0</v>
      </c>
      <c r="AI78" s="568">
        <f>AE78-AH78</f>
        <v>7427.5999999999995</v>
      </c>
      <c r="AJ78" s="569" t="str">
        <f>IF(AH78&lt;&gt;0,IF(AE78/AH78*100&lt;0,"&lt;0",IF(AE78/AH78*100&gt;200,"&gt;200",AE78/AH78*100))," ")</f>
        <v xml:space="preserve"> </v>
      </c>
      <c r="AK78" s="210">
        <f>AK79+AK80+AK81+AK86+AK87+AK88+AK89+AK90</f>
        <v>5088.3999999999996</v>
      </c>
      <c r="AL78" s="170">
        <f>AL79+AL80+AL81+AL86+AL87+AL88+AL89+AL90</f>
        <v>2233.5</v>
      </c>
      <c r="AM78" s="170">
        <f>AL78-AK78</f>
        <v>-2854.8999999999996</v>
      </c>
      <c r="AN78" s="565">
        <f t="shared" si="11"/>
        <v>43.893954877761189</v>
      </c>
      <c r="AO78" s="568">
        <f>AO79+AO80+AO81+AO86+AO88+AO89+AO90</f>
        <v>0</v>
      </c>
      <c r="AP78" s="568">
        <f>AL78-AO78</f>
        <v>2233.5</v>
      </c>
      <c r="AQ78" s="570" t="str">
        <f t="shared" si="12"/>
        <v xml:space="preserve"> </v>
      </c>
      <c r="AR78" s="210">
        <f>AR79+AR80+AR81+AR86+AR87+AR88+AR89+AR90</f>
        <v>9500.6999999999989</v>
      </c>
      <c r="AS78" s="170">
        <f>AS79+AS80+AS81+AS86+AS87+AS88+AS89+AS90</f>
        <v>4505.8999999999996</v>
      </c>
      <c r="AT78" s="170">
        <f t="shared" ref="AT78:AT140" si="62">AS78-AU78</f>
        <v>4504.0999999999995</v>
      </c>
      <c r="AU78" s="170">
        <f>AU79+AU80+AU81+AU86+AU87+AU88+AU89+AU90</f>
        <v>1.7999999999999998</v>
      </c>
      <c r="AV78" s="170">
        <f t="shared" ref="AV78:AV94" si="63">AS78-AR78</f>
        <v>-4994.7999999999993</v>
      </c>
      <c r="AW78" s="170">
        <f t="shared" si="41"/>
        <v>47.42703169240162</v>
      </c>
      <c r="AX78" s="75">
        <f>AX79+AX80+AX81+AX86+AX88+AX89+AX90</f>
        <v>0</v>
      </c>
      <c r="AY78" s="76">
        <f>AS78-AX78</f>
        <v>4505.8999999999996</v>
      </c>
      <c r="AZ78" s="211" t="str">
        <f>IF(AX78&lt;&gt;0,IF(AS78/AX78*100&lt;0,"&lt;0",IF(AS78/AX78*100&gt;200,"&gt;200",AS78/AX78*100))," ")</f>
        <v xml:space="preserve"> </v>
      </c>
    </row>
    <row r="79" spans="1:52" ht="25.5" customHeight="1">
      <c r="A79" s="79" t="s">
        <v>236</v>
      </c>
      <c r="B79" s="344">
        <v>21</v>
      </c>
      <c r="C79" s="314">
        <f t="shared" ref="C79:C94" si="64">L79+AR79</f>
        <v>11164.5</v>
      </c>
      <c r="D79" s="78">
        <f>M79+AS79</f>
        <v>5615.8</v>
      </c>
      <c r="E79" s="78">
        <f t="shared" ref="E79:E105" si="65">W79+AE79+AL79+AT79</f>
        <v>5615.5</v>
      </c>
      <c r="F79" s="78">
        <f t="shared" si="59"/>
        <v>0.3</v>
      </c>
      <c r="G79" s="78">
        <f t="shared" si="3"/>
        <v>-5548.7</v>
      </c>
      <c r="H79" s="78">
        <f t="shared" si="4"/>
        <v>50.300506068341619</v>
      </c>
      <c r="I79" s="78">
        <f t="shared" si="18"/>
        <v>0</v>
      </c>
      <c r="J79" s="78">
        <f t="shared" si="5"/>
        <v>5615.8</v>
      </c>
      <c r="K79" s="212" t="str">
        <f t="shared" si="6"/>
        <v xml:space="preserve"> </v>
      </c>
      <c r="L79" s="196">
        <f t="shared" ref="L79:L95" si="66">U79+AD79+AK79</f>
        <v>5053.8</v>
      </c>
      <c r="M79" s="42">
        <f>V79+AE79+AL79</f>
        <v>2523.5</v>
      </c>
      <c r="N79" s="42">
        <f t="shared" ref="N79:N140" si="67">W79+AE79+AL79</f>
        <v>2523.5</v>
      </c>
      <c r="O79" s="42">
        <f t="shared" si="60"/>
        <v>0</v>
      </c>
      <c r="P79" s="42">
        <f t="shared" si="0"/>
        <v>-2530.3000000000002</v>
      </c>
      <c r="Q79" s="42">
        <f t="shared" si="1"/>
        <v>49.932723890933559</v>
      </c>
      <c r="R79" s="78">
        <f t="shared" ref="R79:R99" si="68">AA79+AH79+AO79</f>
        <v>0</v>
      </c>
      <c r="S79" s="121">
        <f t="shared" si="57"/>
        <v>2523.5</v>
      </c>
      <c r="T79" s="212" t="str">
        <f t="shared" si="58"/>
        <v xml:space="preserve"> </v>
      </c>
      <c r="U79" s="711">
        <v>4895.6000000000004</v>
      </c>
      <c r="V79" s="685">
        <v>2442.1</v>
      </c>
      <c r="W79" s="657">
        <f t="shared" si="61"/>
        <v>2442.1</v>
      </c>
      <c r="X79" s="42"/>
      <c r="Y79" s="42">
        <f t="shared" si="16"/>
        <v>-2453.5000000000005</v>
      </c>
      <c r="Z79" s="42">
        <f t="shared" si="10"/>
        <v>49.883568919029322</v>
      </c>
      <c r="AA79" s="77"/>
      <c r="AB79" s="77">
        <f>V79-AA79</f>
        <v>2442.1</v>
      </c>
      <c r="AC79" s="268" t="str">
        <f>IF(AA79&lt;&gt;0,IF(V79/AA79*100&lt;0,"&lt;0",IF(V79/AA79*100&gt;200,"&gt;200",V79/AA79*100))," ")</f>
        <v xml:space="preserve"> </v>
      </c>
      <c r="AD79" s="196">
        <v>108</v>
      </c>
      <c r="AE79" s="42">
        <v>58.1</v>
      </c>
      <c r="AF79" s="42">
        <f>AE79-AD79</f>
        <v>-49.9</v>
      </c>
      <c r="AG79" s="42">
        <f>IF(AD79&lt;&gt;0,IF(AE79/AD79*100&lt;0,"&lt;0",IF(AE79/AD79*100&gt;200,"&gt;200",AE79/AD79*100))," ")</f>
        <v>53.796296296296298</v>
      </c>
      <c r="AH79" s="77"/>
      <c r="AI79" s="77">
        <f>AE79-AH79</f>
        <v>58.1</v>
      </c>
      <c r="AJ79" s="268" t="str">
        <f>IF(AH79&lt;&gt;0,IF(AE79/AH79*100&lt;0,"&lt;0",IF(AE79/AH79*100&gt;200,"&gt;200",AE79/AH79*100))," ")</f>
        <v xml:space="preserve"> </v>
      </c>
      <c r="AK79" s="196">
        <v>50.2</v>
      </c>
      <c r="AL79" s="42">
        <v>23.3</v>
      </c>
      <c r="AM79" s="42">
        <f>AL79-AK79</f>
        <v>-26.900000000000002</v>
      </c>
      <c r="AN79" s="78">
        <f t="shared" si="11"/>
        <v>46.414342629482071</v>
      </c>
      <c r="AO79" s="77"/>
      <c r="AP79" s="77">
        <f>AL79-AO79</f>
        <v>23.3</v>
      </c>
      <c r="AQ79" s="288" t="str">
        <f t="shared" si="12"/>
        <v xml:space="preserve"> </v>
      </c>
      <c r="AR79" s="196">
        <v>6110.7</v>
      </c>
      <c r="AS79" s="42">
        <v>3092.3</v>
      </c>
      <c r="AT79" s="42">
        <f t="shared" si="62"/>
        <v>3092</v>
      </c>
      <c r="AU79" s="42">
        <v>0.3</v>
      </c>
      <c r="AV79" s="42">
        <f t="shared" si="63"/>
        <v>-3018.3999999999996</v>
      </c>
      <c r="AW79" s="49">
        <f t="shared" si="41"/>
        <v>50.604677041910094</v>
      </c>
      <c r="AX79" s="77"/>
      <c r="AY79" s="77">
        <f>AS79-AX79</f>
        <v>3092.3</v>
      </c>
      <c r="AZ79" s="212" t="str">
        <f>IF(AX79&lt;&gt;0,IF(AS79/AX79*100&lt;0,"&lt;0",IF(AS79/AX79*100&gt;200,"&gt;200",AS79/AX79*100))," ")</f>
        <v xml:space="preserve"> </v>
      </c>
    </row>
    <row r="80" spans="1:52" ht="25.5" customHeight="1">
      <c r="A80" s="79" t="s">
        <v>235</v>
      </c>
      <c r="B80" s="344">
        <v>22</v>
      </c>
      <c r="C80" s="314">
        <f t="shared" si="64"/>
        <v>9651.1</v>
      </c>
      <c r="D80" s="78">
        <f>M80+AS80</f>
        <v>3893.3999999999996</v>
      </c>
      <c r="E80" s="78">
        <f t="shared" si="65"/>
        <v>3817.2999999999997</v>
      </c>
      <c r="F80" s="78">
        <f t="shared" si="59"/>
        <v>76.099999999999994</v>
      </c>
      <c r="G80" s="78">
        <f t="shared" si="3"/>
        <v>-5757.7000000000007</v>
      </c>
      <c r="H80" s="78">
        <f t="shared" si="4"/>
        <v>40.341515474919952</v>
      </c>
      <c r="I80" s="78">
        <f t="shared" si="18"/>
        <v>0</v>
      </c>
      <c r="J80" s="78">
        <f t="shared" si="5"/>
        <v>3893.3999999999996</v>
      </c>
      <c r="K80" s="212" t="str">
        <f t="shared" si="6"/>
        <v xml:space="preserve"> </v>
      </c>
      <c r="L80" s="196">
        <f t="shared" si="66"/>
        <v>7265.5</v>
      </c>
      <c r="M80" s="42">
        <f>V80+AE80+AL80</f>
        <v>2954.2</v>
      </c>
      <c r="N80" s="42">
        <f t="shared" si="67"/>
        <v>2878.2</v>
      </c>
      <c r="O80" s="42">
        <f t="shared" si="60"/>
        <v>76</v>
      </c>
      <c r="P80" s="42">
        <f t="shared" ref="P80:P145" si="69">M80-L80</f>
        <v>-4311.3</v>
      </c>
      <c r="Q80" s="42">
        <f t="shared" ref="Q80:Q145" si="70">IF(L80&lt;&gt;0,IF(M80/L80*100&lt;0,"&lt;0",IF(M80/L80*100&gt;200,"&gt;200",M80/L80*100))," ")</f>
        <v>40.660656527424131</v>
      </c>
      <c r="R80" s="78">
        <f t="shared" si="68"/>
        <v>0</v>
      </c>
      <c r="S80" s="121">
        <f t="shared" si="57"/>
        <v>2954.2</v>
      </c>
      <c r="T80" s="212" t="str">
        <f t="shared" si="58"/>
        <v xml:space="preserve"> </v>
      </c>
      <c r="U80" s="711">
        <v>2070</v>
      </c>
      <c r="V80" s="698">
        <f>704.4+21.2</f>
        <v>725.6</v>
      </c>
      <c r="W80" s="657">
        <f t="shared" si="61"/>
        <v>649.6</v>
      </c>
      <c r="X80" s="741">
        <f>54.8+21.2</f>
        <v>76</v>
      </c>
      <c r="Y80" s="42">
        <f t="shared" si="16"/>
        <v>-1344.4</v>
      </c>
      <c r="Z80" s="42">
        <f t="shared" si="10"/>
        <v>35.053140096618357</v>
      </c>
      <c r="AA80" s="77"/>
      <c r="AB80" s="77">
        <f>V80-AA80</f>
        <v>725.6</v>
      </c>
      <c r="AC80" s="268" t="str">
        <f>IF(AA80&lt;&gt;0,IF(V80/AA80*100&lt;0,"&lt;0",IF(V80/AA80*100&gt;200,"&gt;200",V80/AA80*100))," ")</f>
        <v xml:space="preserve"> </v>
      </c>
      <c r="AD80" s="196">
        <v>157.6</v>
      </c>
      <c r="AE80" s="42">
        <v>18.600000000000001</v>
      </c>
      <c r="AF80" s="42">
        <f>AE80-AD80</f>
        <v>-139</v>
      </c>
      <c r="AG80" s="42">
        <f>IF(AD80&lt;&gt;0,IF(AE80/AD80*100&lt;0,"&lt;0",IF(AE80/AD80*100&gt;200,"&gt;200",AE80/AD80*100))," ")</f>
        <v>11.802030456852792</v>
      </c>
      <c r="AH80" s="77"/>
      <c r="AI80" s="77">
        <f>AE80-AH80</f>
        <v>18.600000000000001</v>
      </c>
      <c r="AJ80" s="268" t="str">
        <f>IF(AH80&lt;&gt;0,IF(AE80/AH80*100&lt;0,"&lt;0",IF(AE80/AH80*100&gt;200,"&gt;200",AE80/AH80*100))," ")</f>
        <v xml:space="preserve"> </v>
      </c>
      <c r="AK80" s="196">
        <v>5037.8999999999996</v>
      </c>
      <c r="AL80" s="42">
        <v>2210</v>
      </c>
      <c r="AM80" s="42">
        <f>AL80-AK80</f>
        <v>-2827.8999999999996</v>
      </c>
      <c r="AN80" s="78">
        <f t="shared" si="11"/>
        <v>43.867484467734577</v>
      </c>
      <c r="AO80" s="77"/>
      <c r="AP80" s="77">
        <f>AL80-AO80</f>
        <v>2210</v>
      </c>
      <c r="AQ80" s="288" t="str">
        <f t="shared" si="12"/>
        <v xml:space="preserve"> </v>
      </c>
      <c r="AR80" s="196">
        <v>2385.6</v>
      </c>
      <c r="AS80" s="42">
        <v>939.2</v>
      </c>
      <c r="AT80" s="42">
        <f t="shared" si="62"/>
        <v>939.1</v>
      </c>
      <c r="AU80" s="42">
        <v>0.1</v>
      </c>
      <c r="AV80" s="42">
        <f t="shared" si="63"/>
        <v>-1446.3999999999999</v>
      </c>
      <c r="AW80" s="49">
        <f t="shared" si="41"/>
        <v>39.369550637156273</v>
      </c>
      <c r="AX80" s="77"/>
      <c r="AY80" s="77">
        <f>AS80-AX80</f>
        <v>939.2</v>
      </c>
      <c r="AZ80" s="212" t="str">
        <f>IF(AX80&lt;&gt;0,IF(AS80/AX80*100&lt;0,"&lt;0",IF(AS80/AX80*100&gt;200,"&gt;200",AS80/AX80*100))," ")</f>
        <v xml:space="preserve"> </v>
      </c>
    </row>
    <row r="81" spans="1:52" ht="25.5" customHeight="1">
      <c r="A81" s="79" t="s">
        <v>234</v>
      </c>
      <c r="B81" s="344">
        <v>24</v>
      </c>
      <c r="C81" s="314">
        <f t="shared" si="64"/>
        <v>1216</v>
      </c>
      <c r="D81" s="78">
        <f>M81+AS81</f>
        <v>921.5</v>
      </c>
      <c r="E81" s="78">
        <f t="shared" si="65"/>
        <v>921.5</v>
      </c>
      <c r="F81" s="78">
        <f t="shared" si="59"/>
        <v>0</v>
      </c>
      <c r="G81" s="78">
        <f t="shared" si="3"/>
        <v>-294.5</v>
      </c>
      <c r="H81" s="78">
        <f t="shared" si="4"/>
        <v>75.78125</v>
      </c>
      <c r="I81" s="78">
        <f t="shared" si="18"/>
        <v>0</v>
      </c>
      <c r="J81" s="78">
        <f t="shared" si="5"/>
        <v>921.5</v>
      </c>
      <c r="K81" s="212" t="str">
        <f t="shared" si="6"/>
        <v xml:space="preserve"> </v>
      </c>
      <c r="L81" s="196">
        <f t="shared" si="66"/>
        <v>1147.5</v>
      </c>
      <c r="M81" s="42">
        <f>V81+AE81+AL81</f>
        <v>880.9</v>
      </c>
      <c r="N81" s="42">
        <f t="shared" si="67"/>
        <v>880.9</v>
      </c>
      <c r="O81" s="42">
        <f t="shared" si="60"/>
        <v>0</v>
      </c>
      <c r="P81" s="42">
        <f t="shared" si="69"/>
        <v>-266.60000000000002</v>
      </c>
      <c r="Q81" s="42">
        <f t="shared" si="70"/>
        <v>76.766884531590406</v>
      </c>
      <c r="R81" s="78">
        <f t="shared" si="68"/>
        <v>0</v>
      </c>
      <c r="S81" s="121">
        <f t="shared" si="57"/>
        <v>880.9</v>
      </c>
      <c r="T81" s="212" t="str">
        <f t="shared" si="58"/>
        <v xml:space="preserve"> </v>
      </c>
      <c r="U81" s="711">
        <v>1147.5</v>
      </c>
      <c r="V81" s="685">
        <v>880.9</v>
      </c>
      <c r="W81" s="657">
        <f t="shared" si="61"/>
        <v>880.9</v>
      </c>
      <c r="X81" s="42">
        <f>X83+X84</f>
        <v>0</v>
      </c>
      <c r="Y81" s="42">
        <f t="shared" si="16"/>
        <v>-266.60000000000002</v>
      </c>
      <c r="Z81" s="42">
        <f t="shared" si="10"/>
        <v>76.766884531590406</v>
      </c>
      <c r="AA81" s="77">
        <f>AA83+AA84</f>
        <v>0</v>
      </c>
      <c r="AB81" s="77">
        <f>V81-AA81</f>
        <v>880.9</v>
      </c>
      <c r="AC81" s="268" t="str">
        <f>IF(AA81&lt;&gt;0,IF(V81/AA81*100&lt;0,"&lt;0",IF(V81/AA81*100&gt;200,"&gt;200",V81/AA81*100))," ")</f>
        <v xml:space="preserve"> </v>
      </c>
      <c r="AD81" s="196"/>
      <c r="AE81" s="42"/>
      <c r="AF81" s="42">
        <f>AE81-AD81</f>
        <v>0</v>
      </c>
      <c r="AG81" s="42" t="str">
        <f>IF(AD81&lt;&gt;0,IF(AE81/AD81*100&lt;0,"&lt;0",IF(AE81/AD81*100&gt;200,"&gt;200",AE81/AD81*100))," ")</f>
        <v xml:space="preserve"> </v>
      </c>
      <c r="AH81" s="77"/>
      <c r="AI81" s="77">
        <f>AE81-AH81</f>
        <v>0</v>
      </c>
      <c r="AJ81" s="268" t="str">
        <f>IF(AH81&lt;&gt;0,IF(AE81/AH81*100&lt;0,"&lt;0",IF(AE81/AH81*100&gt;200,"&gt;200",AE81/AH81*100))," ")</f>
        <v xml:space="preserve"> </v>
      </c>
      <c r="AK81" s="196"/>
      <c r="AL81" s="42"/>
      <c r="AM81" s="42">
        <f>AL81-AK81</f>
        <v>0</v>
      </c>
      <c r="AN81" s="78" t="str">
        <f t="shared" si="11"/>
        <v xml:space="preserve"> </v>
      </c>
      <c r="AO81" s="77"/>
      <c r="AP81" s="77">
        <f>AL81-AO81</f>
        <v>0</v>
      </c>
      <c r="AQ81" s="288" t="str">
        <f t="shared" si="12"/>
        <v xml:space="preserve"> </v>
      </c>
      <c r="AR81" s="196">
        <v>68.5</v>
      </c>
      <c r="AS81" s="657">
        <v>40.6</v>
      </c>
      <c r="AT81" s="42">
        <f t="shared" si="62"/>
        <v>40.6</v>
      </c>
      <c r="AU81" s="42">
        <f>AU83+AU84+AU85</f>
        <v>0</v>
      </c>
      <c r="AV81" s="42">
        <f t="shared" si="63"/>
        <v>-27.9</v>
      </c>
      <c r="AW81" s="49">
        <f t="shared" si="41"/>
        <v>59.270072992700726</v>
      </c>
      <c r="AX81" s="77"/>
      <c r="AY81" s="77">
        <f>AS81-AX81</f>
        <v>40.6</v>
      </c>
      <c r="AZ81" s="212" t="str">
        <f>IF(AX81&lt;&gt;0,IF(AS81/AX81*100&lt;0,"&lt;0",IF(AS81/AX81*100&gt;200,"&gt;200",AS81/AX81*100))," ")</f>
        <v xml:space="preserve"> </v>
      </c>
    </row>
    <row r="82" spans="1:52" ht="18" customHeight="1">
      <c r="A82" s="132" t="s">
        <v>4</v>
      </c>
      <c r="B82" s="344"/>
      <c r="C82" s="314"/>
      <c r="D82" s="78"/>
      <c r="E82" s="78">
        <f t="shared" si="65"/>
        <v>0</v>
      </c>
      <c r="F82" s="78">
        <f t="shared" si="59"/>
        <v>0</v>
      </c>
      <c r="G82" s="78"/>
      <c r="H82" s="78"/>
      <c r="I82" s="78"/>
      <c r="J82" s="78"/>
      <c r="K82" s="212"/>
      <c r="L82" s="226"/>
      <c r="M82" s="77"/>
      <c r="N82" s="77"/>
      <c r="O82" s="77"/>
      <c r="P82" s="77"/>
      <c r="Q82" s="77" t="str">
        <f t="shared" si="70"/>
        <v xml:space="preserve"> </v>
      </c>
      <c r="R82" s="78"/>
      <c r="S82" s="121"/>
      <c r="T82" s="212"/>
      <c r="U82" s="710"/>
      <c r="V82" s="699"/>
      <c r="W82" s="731"/>
      <c r="X82" s="77"/>
      <c r="Y82" s="77"/>
      <c r="Z82" s="77"/>
      <c r="AA82" s="77"/>
      <c r="AB82" s="77"/>
      <c r="AC82" s="268"/>
      <c r="AD82" s="196"/>
      <c r="AE82" s="42"/>
      <c r="AF82" s="42"/>
      <c r="AG82" s="42"/>
      <c r="AH82" s="77"/>
      <c r="AI82" s="77"/>
      <c r="AJ82" s="268"/>
      <c r="AK82" s="196"/>
      <c r="AL82" s="42"/>
      <c r="AM82" s="42"/>
      <c r="AN82" s="78"/>
      <c r="AO82" s="77"/>
      <c r="AP82" s="77"/>
      <c r="AQ82" s="288"/>
      <c r="AR82" s="196"/>
      <c r="AS82" s="42"/>
      <c r="AT82" s="42">
        <f t="shared" si="62"/>
        <v>0</v>
      </c>
      <c r="AU82" s="42"/>
      <c r="AV82" s="42"/>
      <c r="AW82" s="49"/>
      <c r="AX82" s="77"/>
      <c r="AY82" s="77"/>
      <c r="AZ82" s="212"/>
    </row>
    <row r="83" spans="1:52" s="8" customFormat="1" ht="25.5" customHeight="1">
      <c r="A83" s="321" t="s">
        <v>245</v>
      </c>
      <c r="B83" s="345">
        <v>241</v>
      </c>
      <c r="C83" s="314">
        <f t="shared" si="64"/>
        <v>322.3</v>
      </c>
      <c r="D83" s="154">
        <f t="shared" ref="D83:D96" si="71">M83+AS83</f>
        <v>166.60000000000002</v>
      </c>
      <c r="E83" s="154">
        <f t="shared" si="65"/>
        <v>166.60000000000002</v>
      </c>
      <c r="F83" s="154">
        <f t="shared" si="59"/>
        <v>0</v>
      </c>
      <c r="G83" s="154">
        <f t="shared" si="3"/>
        <v>-155.69999999999999</v>
      </c>
      <c r="H83" s="154">
        <f t="shared" si="4"/>
        <v>51.690971144896068</v>
      </c>
      <c r="I83" s="154">
        <f t="shared" si="18"/>
        <v>0</v>
      </c>
      <c r="J83" s="154">
        <f t="shared" si="5"/>
        <v>166.60000000000002</v>
      </c>
      <c r="K83" s="213" t="str">
        <f t="shared" si="6"/>
        <v xml:space="preserve"> </v>
      </c>
      <c r="L83" s="198">
        <f t="shared" si="66"/>
        <v>269.5</v>
      </c>
      <c r="M83" s="49">
        <f t="shared" ref="M83:M96" si="72">V83+AE83+AL83</f>
        <v>133.80000000000001</v>
      </c>
      <c r="N83" s="49">
        <f t="shared" si="67"/>
        <v>133.80000000000001</v>
      </c>
      <c r="O83" s="49">
        <f t="shared" si="60"/>
        <v>0</v>
      </c>
      <c r="P83" s="49">
        <f t="shared" si="69"/>
        <v>-135.69999999999999</v>
      </c>
      <c r="Q83" s="49">
        <f t="shared" si="70"/>
        <v>49.647495361781083</v>
      </c>
      <c r="R83" s="154">
        <f t="shared" si="68"/>
        <v>0</v>
      </c>
      <c r="S83" s="155">
        <f t="shared" si="57"/>
        <v>133.80000000000001</v>
      </c>
      <c r="T83" s="213" t="str">
        <f t="shared" si="58"/>
        <v xml:space="preserve"> </v>
      </c>
      <c r="U83" s="712">
        <v>269.5</v>
      </c>
      <c r="V83" s="688">
        <v>133.80000000000001</v>
      </c>
      <c r="W83" s="726">
        <f t="shared" si="61"/>
        <v>133.80000000000001</v>
      </c>
      <c r="X83" s="49"/>
      <c r="Y83" s="49">
        <f t="shared" si="16"/>
        <v>-135.69999999999999</v>
      </c>
      <c r="Z83" s="49">
        <f t="shared" ref="Z83:Z147" si="73">IF(U83&lt;&gt;0,IF(V83/U83*100&lt;0,"&lt;0",IF(V83/U83*100&gt;200,"&gt;200",V83/U83*100))," ")</f>
        <v>49.647495361781083</v>
      </c>
      <c r="AA83" s="77"/>
      <c r="AB83" s="77">
        <f>V83-AA83</f>
        <v>133.80000000000001</v>
      </c>
      <c r="AC83" s="268" t="str">
        <f>IF(AA83&lt;&gt;0,IF(V83/AA83*100&lt;0,"&lt;0",IF(V83/AA83*100&gt;200,"&gt;200",V83/AA83*100))," ")</f>
        <v xml:space="preserve"> </v>
      </c>
      <c r="AD83" s="196"/>
      <c r="AE83" s="42"/>
      <c r="AF83" s="42"/>
      <c r="AG83" s="42"/>
      <c r="AH83" s="77"/>
      <c r="AI83" s="77"/>
      <c r="AJ83" s="268"/>
      <c r="AK83" s="196"/>
      <c r="AL83" s="42"/>
      <c r="AM83" s="42"/>
      <c r="AN83" s="317" t="str">
        <f t="shared" si="11"/>
        <v xml:space="preserve"> </v>
      </c>
      <c r="AO83" s="77"/>
      <c r="AP83" s="77"/>
      <c r="AQ83" s="289" t="str">
        <f t="shared" si="12"/>
        <v xml:space="preserve"> </v>
      </c>
      <c r="AR83" s="200">
        <v>52.8</v>
      </c>
      <c r="AS83" s="47">
        <v>32.799999999999997</v>
      </c>
      <c r="AT83" s="47">
        <f t="shared" si="62"/>
        <v>32.799999999999997</v>
      </c>
      <c r="AU83" s="611"/>
      <c r="AV83" s="49">
        <f t="shared" si="63"/>
        <v>-20</v>
      </c>
      <c r="AW83" s="49">
        <f t="shared" si="41"/>
        <v>62.121212121212125</v>
      </c>
      <c r="AX83" s="77"/>
      <c r="AY83" s="77"/>
      <c r="AZ83" s="213"/>
    </row>
    <row r="84" spans="1:52" s="8" customFormat="1" ht="25.5" customHeight="1">
      <c r="A84" s="321" t="s">
        <v>246</v>
      </c>
      <c r="B84" s="345">
        <v>242</v>
      </c>
      <c r="C84" s="314">
        <f t="shared" si="64"/>
        <v>886.9</v>
      </c>
      <c r="D84" s="154">
        <f t="shared" si="71"/>
        <v>753</v>
      </c>
      <c r="E84" s="154">
        <f t="shared" si="65"/>
        <v>753</v>
      </c>
      <c r="F84" s="154">
        <f t="shared" si="59"/>
        <v>0</v>
      </c>
      <c r="G84" s="154">
        <f t="shared" si="3"/>
        <v>-133.89999999999998</v>
      </c>
      <c r="H84" s="154">
        <f t="shared" si="4"/>
        <v>84.902469275002829</v>
      </c>
      <c r="I84" s="154">
        <f t="shared" si="18"/>
        <v>0</v>
      </c>
      <c r="J84" s="154">
        <f t="shared" si="5"/>
        <v>753</v>
      </c>
      <c r="K84" s="213" t="str">
        <f t="shared" si="6"/>
        <v xml:space="preserve"> </v>
      </c>
      <c r="L84" s="198">
        <f t="shared" si="66"/>
        <v>878</v>
      </c>
      <c r="M84" s="49">
        <f t="shared" si="72"/>
        <v>747</v>
      </c>
      <c r="N84" s="49">
        <f t="shared" si="67"/>
        <v>747</v>
      </c>
      <c r="O84" s="49">
        <f t="shared" si="60"/>
        <v>0</v>
      </c>
      <c r="P84" s="49">
        <f t="shared" si="69"/>
        <v>-131</v>
      </c>
      <c r="Q84" s="49">
        <f t="shared" si="70"/>
        <v>85.079726651480641</v>
      </c>
      <c r="R84" s="154">
        <f t="shared" si="68"/>
        <v>0</v>
      </c>
      <c r="S84" s="155">
        <f t="shared" si="57"/>
        <v>747</v>
      </c>
      <c r="T84" s="213" t="str">
        <f t="shared" si="58"/>
        <v xml:space="preserve"> </v>
      </c>
      <c r="U84" s="712">
        <v>878</v>
      </c>
      <c r="V84" s="688">
        <v>747</v>
      </c>
      <c r="W84" s="726">
        <f t="shared" si="61"/>
        <v>747</v>
      </c>
      <c r="X84" s="49"/>
      <c r="Y84" s="49">
        <f t="shared" ref="Y84:Y149" si="74">V84-U84</f>
        <v>-131</v>
      </c>
      <c r="Z84" s="49">
        <f t="shared" si="73"/>
        <v>85.079726651480641</v>
      </c>
      <c r="AA84" s="77"/>
      <c r="AB84" s="77">
        <f>V84-AA84</f>
        <v>747</v>
      </c>
      <c r="AC84" s="268" t="str">
        <f>IF(AA84&lt;&gt;0,IF(V84/AA84*100&lt;0,"&lt;0",IF(V84/AA84*100&gt;200,"&gt;200",V84/AA84*100))," ")</f>
        <v xml:space="preserve"> </v>
      </c>
      <c r="AD84" s="196"/>
      <c r="AE84" s="42"/>
      <c r="AF84" s="42"/>
      <c r="AG84" s="42"/>
      <c r="AH84" s="77"/>
      <c r="AI84" s="77"/>
      <c r="AJ84" s="268"/>
      <c r="AK84" s="196"/>
      <c r="AL84" s="42"/>
      <c r="AM84" s="42"/>
      <c r="AN84" s="317" t="str">
        <f t="shared" si="11"/>
        <v xml:space="preserve"> </v>
      </c>
      <c r="AO84" s="77"/>
      <c r="AP84" s="77"/>
      <c r="AQ84" s="289" t="str">
        <f t="shared" si="12"/>
        <v xml:space="preserve"> </v>
      </c>
      <c r="AR84" s="200">
        <v>8.9</v>
      </c>
      <c r="AS84" s="47">
        <v>6</v>
      </c>
      <c r="AT84" s="47">
        <f t="shared" si="62"/>
        <v>6</v>
      </c>
      <c r="AU84" s="49"/>
      <c r="AV84" s="49">
        <f t="shared" si="63"/>
        <v>-2.9000000000000004</v>
      </c>
      <c r="AW84" s="49">
        <f t="shared" si="41"/>
        <v>67.415730337078656</v>
      </c>
      <c r="AX84" s="77"/>
      <c r="AY84" s="77"/>
      <c r="AZ84" s="213"/>
    </row>
    <row r="85" spans="1:52" s="8" customFormat="1" ht="32.25" customHeight="1">
      <c r="A85" s="326" t="s">
        <v>258</v>
      </c>
      <c r="B85" s="345">
        <v>243</v>
      </c>
      <c r="C85" s="314">
        <f t="shared" si="64"/>
        <v>6.7</v>
      </c>
      <c r="D85" s="154">
        <f t="shared" si="71"/>
        <v>1.7</v>
      </c>
      <c r="E85" s="154">
        <f t="shared" si="65"/>
        <v>1.7</v>
      </c>
      <c r="F85" s="154">
        <f t="shared" si="59"/>
        <v>0</v>
      </c>
      <c r="G85" s="154">
        <f t="shared" si="3"/>
        <v>-5</v>
      </c>
      <c r="H85" s="154">
        <f t="shared" si="4"/>
        <v>25.373134328358208</v>
      </c>
      <c r="I85" s="154"/>
      <c r="J85" s="154"/>
      <c r="K85" s="213"/>
      <c r="L85" s="198">
        <f t="shared" si="66"/>
        <v>0</v>
      </c>
      <c r="M85" s="49">
        <f t="shared" si="72"/>
        <v>0</v>
      </c>
      <c r="N85" s="49">
        <f t="shared" si="67"/>
        <v>0</v>
      </c>
      <c r="O85" s="49">
        <f t="shared" si="60"/>
        <v>0</v>
      </c>
      <c r="P85" s="49">
        <f t="shared" si="69"/>
        <v>0</v>
      </c>
      <c r="Q85" s="49" t="str">
        <f t="shared" si="70"/>
        <v xml:space="preserve"> </v>
      </c>
      <c r="R85" s="154"/>
      <c r="S85" s="155"/>
      <c r="T85" s="213"/>
      <c r="U85" s="712"/>
      <c r="V85" s="688"/>
      <c r="W85" s="726">
        <f t="shared" si="61"/>
        <v>0</v>
      </c>
      <c r="X85" s="49"/>
      <c r="Y85" s="49">
        <f t="shared" si="74"/>
        <v>0</v>
      </c>
      <c r="Z85" s="49" t="str">
        <f t="shared" si="73"/>
        <v xml:space="preserve"> </v>
      </c>
      <c r="AA85" s="77"/>
      <c r="AB85" s="77"/>
      <c r="AC85" s="268"/>
      <c r="AD85" s="196"/>
      <c r="AE85" s="42"/>
      <c r="AF85" s="42"/>
      <c r="AG85" s="42"/>
      <c r="AH85" s="77"/>
      <c r="AI85" s="77"/>
      <c r="AJ85" s="268"/>
      <c r="AK85" s="196"/>
      <c r="AL85" s="42"/>
      <c r="AM85" s="42"/>
      <c r="AN85" s="317"/>
      <c r="AO85" s="77"/>
      <c r="AP85" s="77"/>
      <c r="AQ85" s="289"/>
      <c r="AR85" s="200">
        <v>6.7</v>
      </c>
      <c r="AS85" s="47">
        <v>1.7</v>
      </c>
      <c r="AT85" s="47">
        <f t="shared" si="62"/>
        <v>1.7</v>
      </c>
      <c r="AU85" s="49"/>
      <c r="AV85" s="49">
        <f t="shared" si="63"/>
        <v>-5</v>
      </c>
      <c r="AW85" s="49">
        <f t="shared" si="41"/>
        <v>25.373134328358208</v>
      </c>
      <c r="AX85" s="77"/>
      <c r="AY85" s="77"/>
      <c r="AZ85" s="213"/>
    </row>
    <row r="86" spans="1:52" ht="25.5" customHeight="1">
      <c r="A86" s="79" t="s">
        <v>237</v>
      </c>
      <c r="B86" s="344">
        <v>25</v>
      </c>
      <c r="C86" s="314">
        <f t="shared" si="64"/>
        <v>2558.6000000000004</v>
      </c>
      <c r="D86" s="154">
        <f t="shared" si="71"/>
        <v>937.1</v>
      </c>
      <c r="E86" s="154">
        <f t="shared" si="65"/>
        <v>921.1</v>
      </c>
      <c r="F86" s="154">
        <f t="shared" si="59"/>
        <v>16</v>
      </c>
      <c r="G86" s="154">
        <f t="shared" si="3"/>
        <v>-1621.5000000000005</v>
      </c>
      <c r="H86" s="78">
        <f t="shared" si="4"/>
        <v>36.625498319393415</v>
      </c>
      <c r="I86" s="78">
        <f t="shared" si="18"/>
        <v>0</v>
      </c>
      <c r="J86" s="78">
        <f t="shared" si="5"/>
        <v>937.1</v>
      </c>
      <c r="K86" s="212" t="str">
        <f t="shared" si="6"/>
        <v xml:space="preserve"> </v>
      </c>
      <c r="L86" s="198">
        <f t="shared" si="66"/>
        <v>2199.8000000000002</v>
      </c>
      <c r="M86" s="49">
        <f t="shared" si="72"/>
        <v>770</v>
      </c>
      <c r="N86" s="49">
        <f t="shared" si="67"/>
        <v>754</v>
      </c>
      <c r="O86" s="49">
        <f t="shared" si="60"/>
        <v>16</v>
      </c>
      <c r="P86" s="42">
        <f t="shared" si="69"/>
        <v>-1429.8000000000002</v>
      </c>
      <c r="Q86" s="42">
        <f t="shared" si="70"/>
        <v>35.003182107464312</v>
      </c>
      <c r="R86" s="78">
        <f t="shared" si="68"/>
        <v>0</v>
      </c>
      <c r="S86" s="121">
        <f t="shared" si="57"/>
        <v>770</v>
      </c>
      <c r="T86" s="212" t="str">
        <f t="shared" si="58"/>
        <v xml:space="preserve"> </v>
      </c>
      <c r="U86" s="711">
        <v>2199.8000000000002</v>
      </c>
      <c r="V86" s="698">
        <f>764.7+5.3</f>
        <v>770</v>
      </c>
      <c r="W86" s="657">
        <f t="shared" si="61"/>
        <v>754</v>
      </c>
      <c r="X86" s="741">
        <f>10.7+5.3</f>
        <v>16</v>
      </c>
      <c r="Y86" s="42">
        <f t="shared" si="74"/>
        <v>-1429.8000000000002</v>
      </c>
      <c r="Z86" s="42">
        <f t="shared" si="73"/>
        <v>35.003182107464312</v>
      </c>
      <c r="AA86" s="77"/>
      <c r="AB86" s="77">
        <f>V86-AA86</f>
        <v>770</v>
      </c>
      <c r="AC86" s="268" t="str">
        <f>IF(AA86&lt;&gt;0,IF(V86/AA86*100&lt;0,"&lt;0",IF(V86/AA86*100&gt;200,"&gt;200",V86/AA86*100))," ")</f>
        <v xml:space="preserve"> </v>
      </c>
      <c r="AD86" s="196"/>
      <c r="AE86" s="42"/>
      <c r="AF86" s="42">
        <f>AE86-AD86</f>
        <v>0</v>
      </c>
      <c r="AG86" s="42" t="str">
        <f>IF(AD86&lt;&gt;0,IF(AE86/AD86*100&lt;0,"&lt;0",IF(AE86/AD86*100&gt;200,"&gt;200",AE86/AD86*100))," ")</f>
        <v xml:space="preserve"> </v>
      </c>
      <c r="AH86" s="77"/>
      <c r="AI86" s="77">
        <f>AE86-AH86</f>
        <v>0</v>
      </c>
      <c r="AJ86" s="268" t="str">
        <f>IF(AH86&lt;&gt;0,IF(AE86/AH86*100&lt;0,"&lt;0",IF(AE86/AH86*100&gt;200,"&gt;200",AE86/AH86*100))," ")</f>
        <v xml:space="preserve"> </v>
      </c>
      <c r="AK86" s="196"/>
      <c r="AL86" s="42"/>
      <c r="AM86" s="42">
        <f>AL86-AK86</f>
        <v>0</v>
      </c>
      <c r="AN86" s="78" t="str">
        <f t="shared" si="11"/>
        <v xml:space="preserve"> </v>
      </c>
      <c r="AO86" s="77"/>
      <c r="AP86" s="77">
        <f>AL86-AO86</f>
        <v>0</v>
      </c>
      <c r="AQ86" s="288" t="str">
        <f t="shared" si="12"/>
        <v xml:space="preserve"> </v>
      </c>
      <c r="AR86" s="196">
        <v>358.8</v>
      </c>
      <c r="AS86" s="42">
        <v>167.1</v>
      </c>
      <c r="AT86" s="42">
        <f t="shared" si="62"/>
        <v>167.1</v>
      </c>
      <c r="AU86" s="42"/>
      <c r="AV86" s="42">
        <f t="shared" si="63"/>
        <v>-191.70000000000002</v>
      </c>
      <c r="AW86" s="49">
        <f t="shared" si="41"/>
        <v>46.57190635451505</v>
      </c>
      <c r="AX86" s="77"/>
      <c r="AY86" s="77">
        <f>AS86-AX86</f>
        <v>167.1</v>
      </c>
      <c r="AZ86" s="212" t="str">
        <f>IF(AX86&lt;&gt;0,IF(AS86/AX86*100&lt;0,"&lt;0",IF(AS86/AX86*100&gt;200,"&gt;200",AS86/AX86*100))," ")</f>
        <v xml:space="preserve"> </v>
      </c>
    </row>
    <row r="87" spans="1:52" ht="25.5" customHeight="1">
      <c r="A87" s="79" t="s">
        <v>326</v>
      </c>
      <c r="B87" s="344">
        <v>26</v>
      </c>
      <c r="C87" s="314">
        <f t="shared" si="64"/>
        <v>90.699999999999989</v>
      </c>
      <c r="D87" s="78">
        <f t="shared" si="71"/>
        <v>27.099999999999998</v>
      </c>
      <c r="E87" s="78">
        <f t="shared" si="65"/>
        <v>6.7</v>
      </c>
      <c r="F87" s="78">
        <f t="shared" si="59"/>
        <v>20.399999999999999</v>
      </c>
      <c r="G87" s="78">
        <f t="shared" si="3"/>
        <v>-63.599999999999994</v>
      </c>
      <c r="H87" s="78">
        <f t="shared" si="4"/>
        <v>29.878721058434397</v>
      </c>
      <c r="I87" s="78"/>
      <c r="J87" s="78"/>
      <c r="K87" s="212"/>
      <c r="L87" s="196">
        <f t="shared" si="66"/>
        <v>83.1</v>
      </c>
      <c r="M87" s="42">
        <f t="shared" si="72"/>
        <v>20.399999999999999</v>
      </c>
      <c r="N87" s="42">
        <f t="shared" si="67"/>
        <v>0</v>
      </c>
      <c r="O87" s="42">
        <f t="shared" si="60"/>
        <v>20.399999999999999</v>
      </c>
      <c r="P87" s="42">
        <f t="shared" si="69"/>
        <v>-62.699999999999996</v>
      </c>
      <c r="Q87" s="42">
        <f t="shared" si="70"/>
        <v>24.548736462093864</v>
      </c>
      <c r="R87" s="78"/>
      <c r="S87" s="121"/>
      <c r="T87" s="212"/>
      <c r="U87" s="711">
        <v>83.1</v>
      </c>
      <c r="V87" s="685">
        <v>20.399999999999999</v>
      </c>
      <c r="W87" s="657">
        <f t="shared" si="61"/>
        <v>0</v>
      </c>
      <c r="X87" s="42">
        <v>20.399999999999999</v>
      </c>
      <c r="Y87" s="42">
        <f t="shared" si="74"/>
        <v>-62.699999999999996</v>
      </c>
      <c r="Z87" s="42">
        <f t="shared" si="73"/>
        <v>24.548736462093864</v>
      </c>
      <c r="AA87" s="77"/>
      <c r="AB87" s="77"/>
      <c r="AC87" s="268"/>
      <c r="AD87" s="196"/>
      <c r="AE87" s="42"/>
      <c r="AF87" s="42">
        <f>AE87-AD87</f>
        <v>0</v>
      </c>
      <c r="AG87" s="42" t="str">
        <f>IF(AD87&lt;&gt;0,IF(AE87/AD87*100&lt;0,"&lt;0",IF(AE87/AD87*100&gt;200,"&gt;200",AE87/AD87*100))," ")</f>
        <v xml:space="preserve"> </v>
      </c>
      <c r="AH87" s="77"/>
      <c r="AI87" s="77"/>
      <c r="AJ87" s="268"/>
      <c r="AK87" s="196"/>
      <c r="AL87" s="42"/>
      <c r="AM87" s="42">
        <f>AL87-AK87</f>
        <v>0</v>
      </c>
      <c r="AN87" s="78" t="str">
        <f t="shared" si="11"/>
        <v xml:space="preserve"> </v>
      </c>
      <c r="AO87" s="77"/>
      <c r="AP87" s="77"/>
      <c r="AQ87" s="288"/>
      <c r="AR87" s="196">
        <v>7.6</v>
      </c>
      <c r="AS87" s="42">
        <v>6.7</v>
      </c>
      <c r="AT87" s="42">
        <f t="shared" si="62"/>
        <v>6.7</v>
      </c>
      <c r="AU87" s="42"/>
      <c r="AV87" s="42">
        <f t="shared" si="63"/>
        <v>-0.89999999999999947</v>
      </c>
      <c r="AW87" s="49">
        <f t="shared" si="41"/>
        <v>88.15789473684211</v>
      </c>
      <c r="AX87" s="77"/>
      <c r="AY87" s="77"/>
      <c r="AZ87" s="212"/>
    </row>
    <row r="88" spans="1:52" ht="25.5" customHeight="1">
      <c r="A88" s="79" t="s">
        <v>233</v>
      </c>
      <c r="B88" s="344">
        <v>27</v>
      </c>
      <c r="C88" s="314">
        <f t="shared" si="64"/>
        <v>14976.1</v>
      </c>
      <c r="D88" s="78">
        <f t="shared" si="71"/>
        <v>8171.9</v>
      </c>
      <c r="E88" s="78">
        <f t="shared" si="65"/>
        <v>8171.9</v>
      </c>
      <c r="F88" s="78">
        <f t="shared" si="59"/>
        <v>0</v>
      </c>
      <c r="G88" s="78">
        <f>D88-C88</f>
        <v>-6804.2000000000007</v>
      </c>
      <c r="H88" s="78">
        <f>IF(C88&lt;&gt;0,IF(D88/C88*100&lt;0,"&lt;0",IF(D88/C88*100&gt;200,"&gt;200",D88/C88*100))," ")</f>
        <v>54.566275599121262</v>
      </c>
      <c r="I88" s="78">
        <f t="shared" si="18"/>
        <v>0</v>
      </c>
      <c r="J88" s="78">
        <f t="shared" ref="J88:J153" si="75">D88-I88</f>
        <v>8171.9</v>
      </c>
      <c r="K88" s="212" t="str">
        <f t="shared" ref="K88:K153" si="76">IF(I88&lt;&gt;0,IF(D88/I88*100&lt;0,"&lt;0",IF(D88/I88*100&gt;200,"&gt;200",D88/I88*100))," ")</f>
        <v xml:space="preserve"> </v>
      </c>
      <c r="L88" s="196">
        <f t="shared" si="66"/>
        <v>14530.4</v>
      </c>
      <c r="M88" s="42">
        <f t="shared" si="72"/>
        <v>7949.9</v>
      </c>
      <c r="N88" s="42">
        <f t="shared" si="67"/>
        <v>7949.9</v>
      </c>
      <c r="O88" s="42">
        <f t="shared" si="60"/>
        <v>0</v>
      </c>
      <c r="P88" s="42">
        <f t="shared" si="69"/>
        <v>-6580.5</v>
      </c>
      <c r="Q88" s="42">
        <f t="shared" si="70"/>
        <v>54.712189616252815</v>
      </c>
      <c r="R88" s="78">
        <f t="shared" si="68"/>
        <v>0</v>
      </c>
      <c r="S88" s="121">
        <f t="shared" si="57"/>
        <v>7949.9</v>
      </c>
      <c r="T88" s="212" t="str">
        <f t="shared" si="58"/>
        <v xml:space="preserve"> </v>
      </c>
      <c r="U88" s="711">
        <v>1160.9000000000001</v>
      </c>
      <c r="V88" s="685">
        <v>599.5</v>
      </c>
      <c r="W88" s="657">
        <f t="shared" si="61"/>
        <v>599.5</v>
      </c>
      <c r="X88" s="42"/>
      <c r="Y88" s="42">
        <f t="shared" si="74"/>
        <v>-561.40000000000009</v>
      </c>
      <c r="Z88" s="42">
        <f t="shared" si="73"/>
        <v>51.640968214316473</v>
      </c>
      <c r="AA88" s="77"/>
      <c r="AB88" s="77">
        <f t="shared" ref="AB88:AB96" si="77">V88-AA88</f>
        <v>599.5</v>
      </c>
      <c r="AC88" s="268" t="str">
        <f t="shared" ref="AC88:AC96" si="78">IF(AA88&lt;&gt;0,IF(V88/AA88*100&lt;0,"&lt;0",IF(V88/AA88*100&gt;200,"&gt;200",V88/AA88*100))," ")</f>
        <v xml:space="preserve"> </v>
      </c>
      <c r="AD88" s="196">
        <v>13369.2</v>
      </c>
      <c r="AE88" s="42">
        <v>7350.2</v>
      </c>
      <c r="AF88" s="42">
        <f>AE88-AD88</f>
        <v>-6019.0000000000009</v>
      </c>
      <c r="AG88" s="42">
        <f>IF(AD88&lt;&gt;0,IF(AE88/AD88*100&lt;0,"&lt;0",IF(AE88/AD88*100&gt;200,"&gt;200",AE88/AD88*100))," ")</f>
        <v>54.978607545702054</v>
      </c>
      <c r="AH88" s="77"/>
      <c r="AI88" s="77">
        <f>AE88-AH88</f>
        <v>7350.2</v>
      </c>
      <c r="AJ88" s="268" t="str">
        <f>IF(AH88&lt;&gt;0,IF(AE88/AH88*100&lt;0,"&lt;0",IF(AE88/AH88*100&gt;200,"&gt;200",AE88/AH88*100))," ")</f>
        <v xml:space="preserve"> </v>
      </c>
      <c r="AK88" s="196">
        <v>0.3</v>
      </c>
      <c r="AL88" s="42">
        <v>0.2</v>
      </c>
      <c r="AM88" s="42">
        <f>AL88-AK88</f>
        <v>-9.9999999999999978E-2</v>
      </c>
      <c r="AN88" s="78">
        <f>IF(AK88&lt;&gt;0,IF(AL88/AK88*100&lt;0,"&lt;0",IF(AL88/AK88*100&gt;200,"&gt;200",AL88/AK88*100))," ")</f>
        <v>66.666666666666671</v>
      </c>
      <c r="AO88" s="77"/>
      <c r="AP88" s="77">
        <f>AL88-AO88</f>
        <v>0.2</v>
      </c>
      <c r="AQ88" s="288" t="str">
        <f t="shared" ref="AQ88:AQ153" si="79">IF(AO88&lt;&gt;0,IF(AL88/AO88*100&lt;0,"&lt;0",IF(AL88/AO88*100&gt;200,"&gt;200",AL88/AO88*100))," ")</f>
        <v xml:space="preserve"> </v>
      </c>
      <c r="AR88" s="196">
        <v>445.7</v>
      </c>
      <c r="AS88" s="42">
        <v>222</v>
      </c>
      <c r="AT88" s="42">
        <f t="shared" si="62"/>
        <v>222</v>
      </c>
      <c r="AU88" s="42"/>
      <c r="AV88" s="42">
        <f t="shared" si="63"/>
        <v>-223.7</v>
      </c>
      <c r="AW88" s="49">
        <f t="shared" si="41"/>
        <v>49.809288759255104</v>
      </c>
      <c r="AX88" s="77"/>
      <c r="AY88" s="77">
        <f>AS88-AX88</f>
        <v>222</v>
      </c>
      <c r="AZ88" s="212" t="str">
        <f>IF(AX88&lt;&gt;0,IF(AS88/AX88*100&lt;0,"&lt;0",IF(AS88/AX88*100&gt;200,"&gt;200",AS88/AX88*100))," ")</f>
        <v xml:space="preserve"> </v>
      </c>
    </row>
    <row r="89" spans="1:52" ht="25.5" customHeight="1">
      <c r="A89" s="79" t="s">
        <v>232</v>
      </c>
      <c r="B89" s="344">
        <v>28</v>
      </c>
      <c r="C89" s="314">
        <f t="shared" si="64"/>
        <v>2444.8999999999996</v>
      </c>
      <c r="D89" s="78">
        <f t="shared" si="71"/>
        <v>629.90000000000009</v>
      </c>
      <c r="E89" s="78">
        <f t="shared" si="65"/>
        <v>547.20000000000005</v>
      </c>
      <c r="F89" s="78">
        <f t="shared" si="59"/>
        <v>82.7</v>
      </c>
      <c r="G89" s="78">
        <f t="shared" ref="G89:G153" si="80">D89-C89</f>
        <v>-1814.9999999999995</v>
      </c>
      <c r="H89" s="78">
        <f>IF(C89&lt;&gt;0,IF(D89/C89*100&lt;0,"&lt;0",IF(D89/C89*100&gt;200,"&gt;200",D89/C89*100))," ")</f>
        <v>25.763834921673695</v>
      </c>
      <c r="I89" s="78">
        <f t="shared" si="18"/>
        <v>0</v>
      </c>
      <c r="J89" s="78">
        <f t="shared" si="75"/>
        <v>629.90000000000009</v>
      </c>
      <c r="K89" s="212" t="str">
        <f t="shared" si="76"/>
        <v xml:space="preserve"> </v>
      </c>
      <c r="L89" s="196">
        <f t="shared" si="66"/>
        <v>2326.8999999999996</v>
      </c>
      <c r="M89" s="42">
        <f t="shared" si="72"/>
        <v>597.70000000000005</v>
      </c>
      <c r="N89" s="42">
        <f t="shared" si="67"/>
        <v>516.40000000000009</v>
      </c>
      <c r="O89" s="42">
        <f t="shared" si="60"/>
        <v>81.3</v>
      </c>
      <c r="P89" s="42">
        <f t="shared" si="69"/>
        <v>-1729.1999999999996</v>
      </c>
      <c r="Q89" s="42">
        <f t="shared" si="70"/>
        <v>25.686535734238692</v>
      </c>
      <c r="R89" s="78">
        <f t="shared" si="68"/>
        <v>0</v>
      </c>
      <c r="S89" s="121">
        <f t="shared" si="57"/>
        <v>597.70000000000005</v>
      </c>
      <c r="T89" s="212" t="str">
        <f t="shared" si="58"/>
        <v xml:space="preserve"> </v>
      </c>
      <c r="U89" s="711">
        <v>2325.6999999999998</v>
      </c>
      <c r="V89" s="685">
        <v>597</v>
      </c>
      <c r="W89" s="657">
        <f t="shared" si="61"/>
        <v>515.70000000000005</v>
      </c>
      <c r="X89" s="42">
        <v>81.3</v>
      </c>
      <c r="Y89" s="42">
        <f t="shared" si="74"/>
        <v>-1728.6999999999998</v>
      </c>
      <c r="Z89" s="42">
        <f t="shared" si="73"/>
        <v>25.669690845766869</v>
      </c>
      <c r="AA89" s="77"/>
      <c r="AB89" s="77">
        <f t="shared" si="77"/>
        <v>597</v>
      </c>
      <c r="AC89" s="268" t="str">
        <f t="shared" si="78"/>
        <v xml:space="preserve"> </v>
      </c>
      <c r="AD89" s="196">
        <v>1.2</v>
      </c>
      <c r="AE89" s="42">
        <v>0.7</v>
      </c>
      <c r="AF89" s="42">
        <f>AE89-AD89</f>
        <v>-0.5</v>
      </c>
      <c r="AG89" s="42">
        <f>IF(AD89&lt;&gt;0,IF(AE89/AD89*100&lt;0,"&lt;0",IF(AE89/AD89*100&gt;200,"&gt;200",AE89/AD89*100))," ")</f>
        <v>58.333333333333336</v>
      </c>
      <c r="AH89" s="77"/>
      <c r="AI89" s="77">
        <f>AE89-AH89</f>
        <v>0.7</v>
      </c>
      <c r="AJ89" s="268" t="str">
        <f>IF(AH89&lt;&gt;0,IF(AE89/AH89*100&lt;0,"&lt;0",IF(AE89/AH89*100&gt;200,"&gt;200",AE89/AH89*100))," ")</f>
        <v xml:space="preserve"> </v>
      </c>
      <c r="AK89" s="196"/>
      <c r="AL89" s="42"/>
      <c r="AM89" s="42">
        <f>AL89-AK89</f>
        <v>0</v>
      </c>
      <c r="AN89" s="78" t="str">
        <f t="shared" ref="AN89:AN153" si="81">IF(AK89&lt;&gt;0,IF(AL89/AK89*100&lt;0,"&lt;0",IF(AL89/AK89*100&gt;200,"&gt;200",AL89/AK89*100))," ")</f>
        <v xml:space="preserve"> </v>
      </c>
      <c r="AO89" s="77"/>
      <c r="AP89" s="77">
        <f>AL89-AO89</f>
        <v>0</v>
      </c>
      <c r="AQ89" s="288" t="str">
        <f t="shared" si="79"/>
        <v xml:space="preserve"> </v>
      </c>
      <c r="AR89" s="196">
        <v>118</v>
      </c>
      <c r="AS89" s="42">
        <v>32.200000000000003</v>
      </c>
      <c r="AT89" s="42">
        <f t="shared" si="62"/>
        <v>30.800000000000004</v>
      </c>
      <c r="AU89" s="42">
        <v>1.4</v>
      </c>
      <c r="AV89" s="42">
        <f t="shared" si="63"/>
        <v>-85.8</v>
      </c>
      <c r="AW89" s="49">
        <f t="shared" si="41"/>
        <v>27.288135593220343</v>
      </c>
      <c r="AX89" s="77"/>
      <c r="AY89" s="77">
        <f>AS89-AX89</f>
        <v>32.200000000000003</v>
      </c>
      <c r="AZ89" s="212" t="str">
        <f>IF(AX89&lt;&gt;0,IF(AS89/AX89*100&lt;0,"&lt;0",IF(AS89/AX89*100&gt;200,"&gt;200",AS89/AX89*100))," ")</f>
        <v xml:space="preserve"> </v>
      </c>
    </row>
    <row r="90" spans="1:52" ht="31.5" customHeight="1">
      <c r="A90" s="50" t="s">
        <v>231</v>
      </c>
      <c r="B90" s="344">
        <v>29</v>
      </c>
      <c r="C90" s="314">
        <f t="shared" si="64"/>
        <v>14092.399999999998</v>
      </c>
      <c r="D90" s="78">
        <f t="shared" si="71"/>
        <v>8186.4000000000005</v>
      </c>
      <c r="E90" s="78">
        <f t="shared" si="65"/>
        <v>8186.4000000000005</v>
      </c>
      <c r="F90" s="78">
        <f t="shared" si="59"/>
        <v>0</v>
      </c>
      <c r="G90" s="78">
        <f t="shared" si="80"/>
        <v>-5905.9999999999973</v>
      </c>
      <c r="H90" s="78">
        <f t="shared" ref="H90:H153" si="82">IF(C90&lt;&gt;0,IF(D90/C90*100&lt;0,"&lt;0",IF(D90/C90*100&gt;200,"&gt;200",D90/C90*100))," ")</f>
        <v>58.090885867559827</v>
      </c>
      <c r="I90" s="78">
        <f t="shared" ref="I90:I155" si="83">R90+AX90</f>
        <v>0</v>
      </c>
      <c r="J90" s="78">
        <f t="shared" si="75"/>
        <v>8186.4000000000005</v>
      </c>
      <c r="K90" s="212" t="str">
        <f t="shared" si="76"/>
        <v xml:space="preserve"> </v>
      </c>
      <c r="L90" s="196">
        <f>L91+L92</f>
        <v>14086.599999999999</v>
      </c>
      <c r="M90" s="42">
        <f t="shared" si="72"/>
        <v>8180.6</v>
      </c>
      <c r="N90" s="42">
        <f t="shared" si="67"/>
        <v>8180.6</v>
      </c>
      <c r="O90" s="42">
        <f t="shared" si="60"/>
        <v>0</v>
      </c>
      <c r="P90" s="42">
        <f t="shared" si="69"/>
        <v>-5905.9999999999982</v>
      </c>
      <c r="Q90" s="42">
        <f t="shared" si="70"/>
        <v>58.073630258543588</v>
      </c>
      <c r="R90" s="78">
        <f>R91+R92</f>
        <v>0</v>
      </c>
      <c r="S90" s="111">
        <f t="shared" si="57"/>
        <v>8180.6</v>
      </c>
      <c r="T90" s="215" t="str">
        <f t="shared" si="58"/>
        <v xml:space="preserve"> </v>
      </c>
      <c r="U90" s="711">
        <f>U91+U92</f>
        <v>14086.599999999999</v>
      </c>
      <c r="V90" s="685">
        <f>V91+V92</f>
        <v>8180.6</v>
      </c>
      <c r="W90" s="657">
        <f t="shared" si="61"/>
        <v>8180.6</v>
      </c>
      <c r="X90" s="42">
        <f>X91+X92</f>
        <v>0</v>
      </c>
      <c r="Y90" s="42">
        <f t="shared" si="74"/>
        <v>-5905.9999999999982</v>
      </c>
      <c r="Z90" s="42">
        <f t="shared" si="73"/>
        <v>58.073630258543588</v>
      </c>
      <c r="AA90" s="77">
        <f>AA91+AA92</f>
        <v>0</v>
      </c>
      <c r="AB90" s="77">
        <f t="shared" si="77"/>
        <v>8180.6</v>
      </c>
      <c r="AC90" s="268" t="str">
        <f t="shared" si="78"/>
        <v xml:space="preserve"> </v>
      </c>
      <c r="AD90" s="196"/>
      <c r="AE90" s="42"/>
      <c r="AF90" s="42">
        <f>AE90-AD90</f>
        <v>0</v>
      </c>
      <c r="AG90" s="42" t="str">
        <f>IF(AD90&lt;&gt;0,IF(AE90/AD90*100&lt;0,"&lt;0",IF(AE90/AD90*100&gt;200,"&gt;200",AE90/AD90*100))," ")</f>
        <v xml:space="preserve"> </v>
      </c>
      <c r="AH90" s="77"/>
      <c r="AI90" s="77">
        <f>AE90-AH90</f>
        <v>0</v>
      </c>
      <c r="AJ90" s="268" t="str">
        <f>IF(AH90&lt;&gt;0,IF(AE90/AH90*100&lt;0,"&lt;0",IF(AE90/AH90*100&gt;200,"&gt;200",AE90/AH90*100))," ")</f>
        <v xml:space="preserve"> </v>
      </c>
      <c r="AK90" s="196"/>
      <c r="AL90" s="42"/>
      <c r="AM90" s="42">
        <f>AL90-AK90</f>
        <v>0</v>
      </c>
      <c r="AN90" s="43" t="str">
        <f t="shared" si="81"/>
        <v xml:space="preserve"> </v>
      </c>
      <c r="AO90" s="77"/>
      <c r="AP90" s="77">
        <f>AL90-AO90</f>
        <v>0</v>
      </c>
      <c r="AQ90" s="278" t="str">
        <f t="shared" si="79"/>
        <v xml:space="preserve"> </v>
      </c>
      <c r="AR90" s="743">
        <f>AR91</f>
        <v>5.8</v>
      </c>
      <c r="AS90" s="744">
        <f>AS91</f>
        <v>5.8</v>
      </c>
      <c r="AT90" s="744">
        <f t="shared" si="62"/>
        <v>5.8</v>
      </c>
      <c r="AU90" s="85">
        <f>AU91</f>
        <v>0</v>
      </c>
      <c r="AV90" s="85">
        <f t="shared" si="63"/>
        <v>0</v>
      </c>
      <c r="AW90" s="47">
        <f t="shared" si="41"/>
        <v>100</v>
      </c>
      <c r="AX90" s="77"/>
      <c r="AY90" s="77">
        <f>AS90-AX90</f>
        <v>5.8</v>
      </c>
      <c r="AZ90" s="215" t="str">
        <f>IF(AX90&lt;&gt;0,IF(AS90/AX90*100&lt;0,"&lt;0",IF(AS90/AX90*100&gt;200,"&gt;200",AS90/AX90*100))," ")</f>
        <v xml:space="preserve"> </v>
      </c>
    </row>
    <row r="91" spans="1:52" ht="31.5" customHeight="1">
      <c r="A91" s="318" t="s">
        <v>247</v>
      </c>
      <c r="B91" s="344">
        <v>291</v>
      </c>
      <c r="C91" s="314">
        <f t="shared" si="64"/>
        <v>7341</v>
      </c>
      <c r="D91" s="43">
        <f t="shared" si="71"/>
        <v>3979.1000000000004</v>
      </c>
      <c r="E91" s="43">
        <f t="shared" si="65"/>
        <v>3979.1000000000004</v>
      </c>
      <c r="F91" s="43">
        <f t="shared" si="59"/>
        <v>0</v>
      </c>
      <c r="G91" s="43">
        <f t="shared" si="80"/>
        <v>-3361.8999999999996</v>
      </c>
      <c r="H91" s="43">
        <f t="shared" si="82"/>
        <v>54.203786950006815</v>
      </c>
      <c r="I91" s="43">
        <f t="shared" si="83"/>
        <v>0</v>
      </c>
      <c r="J91" s="43">
        <f t="shared" si="75"/>
        <v>3979.1000000000004</v>
      </c>
      <c r="K91" s="215" t="str">
        <f t="shared" si="76"/>
        <v xml:space="preserve"> </v>
      </c>
      <c r="L91" s="196">
        <f t="shared" si="66"/>
        <v>7335.2</v>
      </c>
      <c r="M91" s="42">
        <f t="shared" si="72"/>
        <v>3973.3</v>
      </c>
      <c r="N91" s="42">
        <f t="shared" si="67"/>
        <v>3973.3</v>
      </c>
      <c r="O91" s="42">
        <f t="shared" si="60"/>
        <v>0</v>
      </c>
      <c r="P91" s="42">
        <f t="shared" si="69"/>
        <v>-3361.8999999999996</v>
      </c>
      <c r="Q91" s="42">
        <f t="shared" si="70"/>
        <v>54.167575526229697</v>
      </c>
      <c r="R91" s="43">
        <f t="shared" si="68"/>
        <v>0</v>
      </c>
      <c r="S91" s="111">
        <f t="shared" si="57"/>
        <v>3973.3</v>
      </c>
      <c r="T91" s="215" t="str">
        <f t="shared" si="58"/>
        <v xml:space="preserve"> </v>
      </c>
      <c r="U91" s="711">
        <v>7335.2</v>
      </c>
      <c r="V91" s="685">
        <v>3973.3</v>
      </c>
      <c r="W91" s="657">
        <f t="shared" si="61"/>
        <v>3973.3</v>
      </c>
      <c r="X91" s="42"/>
      <c r="Y91" s="42">
        <f t="shared" si="74"/>
        <v>-3361.8999999999996</v>
      </c>
      <c r="Z91" s="42">
        <f t="shared" si="73"/>
        <v>54.167575526229697</v>
      </c>
      <c r="AA91" s="77"/>
      <c r="AB91" s="77">
        <f t="shared" si="77"/>
        <v>3973.3</v>
      </c>
      <c r="AC91" s="268" t="str">
        <f t="shared" si="78"/>
        <v xml:space="preserve"> </v>
      </c>
      <c r="AD91" s="196"/>
      <c r="AE91" s="42"/>
      <c r="AF91" s="42"/>
      <c r="AG91" s="42"/>
      <c r="AH91" s="77"/>
      <c r="AI91" s="77"/>
      <c r="AJ91" s="268"/>
      <c r="AK91" s="196"/>
      <c r="AL91" s="42"/>
      <c r="AM91" s="42"/>
      <c r="AN91" s="257" t="str">
        <f t="shared" si="81"/>
        <v xml:space="preserve"> </v>
      </c>
      <c r="AO91" s="77"/>
      <c r="AP91" s="77"/>
      <c r="AQ91" s="290" t="str">
        <f t="shared" si="79"/>
        <v xml:space="preserve"> </v>
      </c>
      <c r="AR91" s="745">
        <v>5.8</v>
      </c>
      <c r="AS91" s="741">
        <v>5.8</v>
      </c>
      <c r="AT91" s="741">
        <f t="shared" si="62"/>
        <v>5.8</v>
      </c>
      <c r="AU91" s="42"/>
      <c r="AV91" s="42">
        <f t="shared" si="63"/>
        <v>0</v>
      </c>
      <c r="AW91" s="49">
        <f t="shared" si="41"/>
        <v>100</v>
      </c>
      <c r="AX91" s="77"/>
      <c r="AY91" s="77"/>
      <c r="AZ91" s="215"/>
    </row>
    <row r="92" spans="1:52" ht="31.5" customHeight="1">
      <c r="A92" s="80" t="s">
        <v>250</v>
      </c>
      <c r="B92" s="344">
        <v>292</v>
      </c>
      <c r="C92" s="314">
        <f t="shared" si="64"/>
        <v>6751.4</v>
      </c>
      <c r="D92" s="43">
        <f t="shared" si="71"/>
        <v>4207.3</v>
      </c>
      <c r="E92" s="43">
        <f t="shared" si="65"/>
        <v>4207.3</v>
      </c>
      <c r="F92" s="43">
        <f t="shared" si="59"/>
        <v>0</v>
      </c>
      <c r="G92" s="43">
        <f t="shared" si="80"/>
        <v>-2544.0999999999995</v>
      </c>
      <c r="H92" s="43">
        <f t="shared" si="82"/>
        <v>62.317445270610548</v>
      </c>
      <c r="I92" s="43">
        <f t="shared" si="83"/>
        <v>0</v>
      </c>
      <c r="J92" s="43">
        <f t="shared" si="75"/>
        <v>4207.3</v>
      </c>
      <c r="K92" s="215" t="str">
        <f t="shared" si="76"/>
        <v xml:space="preserve"> </v>
      </c>
      <c r="L92" s="196">
        <f t="shared" si="66"/>
        <v>6751.4</v>
      </c>
      <c r="M92" s="42">
        <f t="shared" si="72"/>
        <v>4207.3</v>
      </c>
      <c r="N92" s="42">
        <f t="shared" si="67"/>
        <v>4207.3</v>
      </c>
      <c r="O92" s="42">
        <f t="shared" si="60"/>
        <v>0</v>
      </c>
      <c r="P92" s="42">
        <f t="shared" si="69"/>
        <v>-2544.0999999999995</v>
      </c>
      <c r="Q92" s="42">
        <f t="shared" si="70"/>
        <v>62.317445270610548</v>
      </c>
      <c r="R92" s="43">
        <f t="shared" si="68"/>
        <v>0</v>
      </c>
      <c r="S92" s="111">
        <f t="shared" si="57"/>
        <v>4207.3</v>
      </c>
      <c r="T92" s="215" t="str">
        <f t="shared" si="58"/>
        <v xml:space="preserve"> </v>
      </c>
      <c r="U92" s="711">
        <f>U93+U94</f>
        <v>6751.4</v>
      </c>
      <c r="V92" s="685">
        <f>V93+V94</f>
        <v>4207.3</v>
      </c>
      <c r="W92" s="657">
        <f t="shared" si="61"/>
        <v>4207.3</v>
      </c>
      <c r="X92" s="42">
        <f>X93+X94</f>
        <v>0</v>
      </c>
      <c r="Y92" s="42">
        <f t="shared" si="74"/>
        <v>-2544.0999999999995</v>
      </c>
      <c r="Z92" s="42">
        <f t="shared" si="73"/>
        <v>62.317445270610548</v>
      </c>
      <c r="AA92" s="77">
        <f>AA93+AA94</f>
        <v>0</v>
      </c>
      <c r="AB92" s="77">
        <f t="shared" si="77"/>
        <v>4207.3</v>
      </c>
      <c r="AC92" s="268" t="str">
        <f t="shared" si="78"/>
        <v xml:space="preserve"> </v>
      </c>
      <c r="AD92" s="196"/>
      <c r="AE92" s="42"/>
      <c r="AF92" s="42"/>
      <c r="AG92" s="42"/>
      <c r="AH92" s="77"/>
      <c r="AI92" s="77"/>
      <c r="AJ92" s="268"/>
      <c r="AK92" s="196"/>
      <c r="AL92" s="42"/>
      <c r="AM92" s="42"/>
      <c r="AN92" s="179" t="str">
        <f t="shared" si="81"/>
        <v xml:space="preserve"> </v>
      </c>
      <c r="AO92" s="77"/>
      <c r="AP92" s="77"/>
      <c r="AQ92" s="291" t="str">
        <f t="shared" si="79"/>
        <v xml:space="preserve"> </v>
      </c>
      <c r="AR92" s="216"/>
      <c r="AS92" s="169"/>
      <c r="AT92" s="169">
        <f t="shared" si="62"/>
        <v>0</v>
      </c>
      <c r="AU92" s="169"/>
      <c r="AV92" s="42">
        <f t="shared" si="63"/>
        <v>0</v>
      </c>
      <c r="AW92" s="49" t="str">
        <f t="shared" si="41"/>
        <v xml:space="preserve"> </v>
      </c>
      <c r="AX92" s="77"/>
      <c r="AY92" s="77"/>
      <c r="AZ92" s="215"/>
    </row>
    <row r="93" spans="1:52" ht="31.5" customHeight="1">
      <c r="A93" s="80" t="s">
        <v>248</v>
      </c>
      <c r="B93" s="344">
        <v>2921</v>
      </c>
      <c r="C93" s="314">
        <f t="shared" si="64"/>
        <v>4431.8999999999996</v>
      </c>
      <c r="D93" s="43">
        <f t="shared" si="71"/>
        <v>3066.9</v>
      </c>
      <c r="E93" s="43">
        <f t="shared" si="65"/>
        <v>3066.9</v>
      </c>
      <c r="F93" s="43">
        <f t="shared" si="59"/>
        <v>0</v>
      </c>
      <c r="G93" s="43">
        <f t="shared" si="80"/>
        <v>-1364.9999999999995</v>
      </c>
      <c r="H93" s="43">
        <f t="shared" si="82"/>
        <v>69.200568604887309</v>
      </c>
      <c r="I93" s="43">
        <f t="shared" si="83"/>
        <v>0</v>
      </c>
      <c r="J93" s="43">
        <f t="shared" si="75"/>
        <v>3066.9</v>
      </c>
      <c r="K93" s="215" t="str">
        <f t="shared" si="76"/>
        <v xml:space="preserve"> </v>
      </c>
      <c r="L93" s="196">
        <f t="shared" si="66"/>
        <v>4431.8999999999996</v>
      </c>
      <c r="M93" s="42">
        <f t="shared" si="72"/>
        <v>3066.9</v>
      </c>
      <c r="N93" s="42">
        <f t="shared" si="67"/>
        <v>3066.9</v>
      </c>
      <c r="O93" s="42">
        <f t="shared" si="60"/>
        <v>0</v>
      </c>
      <c r="P93" s="42">
        <f t="shared" si="69"/>
        <v>-1364.9999999999995</v>
      </c>
      <c r="Q93" s="42">
        <f t="shared" si="70"/>
        <v>69.200568604887309</v>
      </c>
      <c r="R93" s="43">
        <f t="shared" si="68"/>
        <v>0</v>
      </c>
      <c r="S93" s="111">
        <f t="shared" si="57"/>
        <v>3066.9</v>
      </c>
      <c r="T93" s="215" t="str">
        <f t="shared" si="58"/>
        <v xml:space="preserve"> </v>
      </c>
      <c r="U93" s="711">
        <v>4431.8999999999996</v>
      </c>
      <c r="V93" s="685">
        <v>3066.9</v>
      </c>
      <c r="W93" s="657">
        <f t="shared" si="61"/>
        <v>3066.9</v>
      </c>
      <c r="X93" s="42"/>
      <c r="Y93" s="42">
        <f t="shared" si="74"/>
        <v>-1364.9999999999995</v>
      </c>
      <c r="Z93" s="42">
        <f t="shared" si="73"/>
        <v>69.200568604887309</v>
      </c>
      <c r="AA93" s="77"/>
      <c r="AB93" s="77">
        <f t="shared" si="77"/>
        <v>3066.9</v>
      </c>
      <c r="AC93" s="268" t="str">
        <f t="shared" si="78"/>
        <v xml:space="preserve"> </v>
      </c>
      <c r="AD93" s="196"/>
      <c r="AE93" s="42"/>
      <c r="AF93" s="42"/>
      <c r="AG93" s="42"/>
      <c r="AH93" s="77"/>
      <c r="AI93" s="77"/>
      <c r="AJ93" s="268"/>
      <c r="AK93" s="196"/>
      <c r="AL93" s="42"/>
      <c r="AM93" s="42"/>
      <c r="AN93" s="179" t="str">
        <f t="shared" si="81"/>
        <v xml:space="preserve"> </v>
      </c>
      <c r="AO93" s="77"/>
      <c r="AP93" s="77"/>
      <c r="AQ93" s="291" t="str">
        <f t="shared" si="79"/>
        <v xml:space="preserve"> </v>
      </c>
      <c r="AR93" s="196"/>
      <c r="AS93" s="42"/>
      <c r="AT93" s="42">
        <f t="shared" si="62"/>
        <v>0</v>
      </c>
      <c r="AU93" s="42"/>
      <c r="AV93" s="42">
        <f t="shared" si="63"/>
        <v>0</v>
      </c>
      <c r="AW93" s="49" t="str">
        <f t="shared" si="41"/>
        <v xml:space="preserve"> </v>
      </c>
      <c r="AX93" s="77"/>
      <c r="AY93" s="77"/>
      <c r="AZ93" s="215"/>
    </row>
    <row r="94" spans="1:52" ht="31.5" customHeight="1">
      <c r="A94" s="80" t="s">
        <v>249</v>
      </c>
      <c r="B94" s="344">
        <v>2922</v>
      </c>
      <c r="C94" s="314">
        <f t="shared" si="64"/>
        <v>2319.5</v>
      </c>
      <c r="D94" s="43">
        <f t="shared" si="71"/>
        <v>1140.4000000000001</v>
      </c>
      <c r="E94" s="43">
        <f t="shared" si="65"/>
        <v>1140.4000000000001</v>
      </c>
      <c r="F94" s="43">
        <f t="shared" si="59"/>
        <v>0</v>
      </c>
      <c r="G94" s="43">
        <f t="shared" si="80"/>
        <v>-1179.0999999999999</v>
      </c>
      <c r="H94" s="43">
        <f t="shared" si="82"/>
        <v>49.165768484587197</v>
      </c>
      <c r="I94" s="43">
        <f t="shared" si="83"/>
        <v>0</v>
      </c>
      <c r="J94" s="43">
        <f t="shared" si="75"/>
        <v>1140.4000000000001</v>
      </c>
      <c r="K94" s="215" t="str">
        <f t="shared" si="76"/>
        <v xml:space="preserve"> </v>
      </c>
      <c r="L94" s="196">
        <f t="shared" si="66"/>
        <v>2319.5</v>
      </c>
      <c r="M94" s="42">
        <f t="shared" si="72"/>
        <v>1140.4000000000001</v>
      </c>
      <c r="N94" s="42">
        <f t="shared" si="67"/>
        <v>1140.4000000000001</v>
      </c>
      <c r="O94" s="42">
        <f t="shared" si="60"/>
        <v>0</v>
      </c>
      <c r="P94" s="42">
        <f t="shared" si="69"/>
        <v>-1179.0999999999999</v>
      </c>
      <c r="Q94" s="42">
        <f t="shared" si="70"/>
        <v>49.165768484587197</v>
      </c>
      <c r="R94" s="43">
        <f t="shared" si="68"/>
        <v>0</v>
      </c>
      <c r="S94" s="111">
        <f t="shared" si="57"/>
        <v>1140.4000000000001</v>
      </c>
      <c r="T94" s="215" t="str">
        <f t="shared" si="58"/>
        <v xml:space="preserve"> </v>
      </c>
      <c r="U94" s="711">
        <v>2319.5</v>
      </c>
      <c r="V94" s="685">
        <v>1140.4000000000001</v>
      </c>
      <c r="W94" s="657">
        <f t="shared" si="61"/>
        <v>1140.4000000000001</v>
      </c>
      <c r="X94" s="42"/>
      <c r="Y94" s="42">
        <f t="shared" si="74"/>
        <v>-1179.0999999999999</v>
      </c>
      <c r="Z94" s="42">
        <f t="shared" si="73"/>
        <v>49.165768484587197</v>
      </c>
      <c r="AA94" s="77"/>
      <c r="AB94" s="77">
        <f t="shared" si="77"/>
        <v>1140.4000000000001</v>
      </c>
      <c r="AC94" s="268" t="str">
        <f t="shared" si="78"/>
        <v xml:space="preserve"> </v>
      </c>
      <c r="AD94" s="226"/>
      <c r="AE94" s="77"/>
      <c r="AF94" s="77"/>
      <c r="AG94" s="77"/>
      <c r="AH94" s="77"/>
      <c r="AI94" s="77"/>
      <c r="AJ94" s="268"/>
      <c r="AK94" s="226"/>
      <c r="AL94" s="77"/>
      <c r="AM94" s="77"/>
      <c r="AN94" s="179" t="str">
        <f t="shared" si="81"/>
        <v xml:space="preserve"> </v>
      </c>
      <c r="AO94" s="77"/>
      <c r="AP94" s="77"/>
      <c r="AQ94" s="291" t="str">
        <f t="shared" si="79"/>
        <v xml:space="preserve"> </v>
      </c>
      <c r="AR94" s="216"/>
      <c r="AS94" s="169"/>
      <c r="AT94" s="169">
        <f t="shared" si="62"/>
        <v>0</v>
      </c>
      <c r="AU94" s="169"/>
      <c r="AV94" s="42">
        <f t="shared" si="63"/>
        <v>0</v>
      </c>
      <c r="AW94" s="49" t="str">
        <f t="shared" si="41"/>
        <v xml:space="preserve"> </v>
      </c>
      <c r="AX94" s="77"/>
      <c r="AY94" s="77"/>
      <c r="AZ94" s="215"/>
    </row>
    <row r="95" spans="1:52" ht="25.5" customHeight="1">
      <c r="A95" s="327" t="s">
        <v>222</v>
      </c>
      <c r="B95" s="343">
        <v>3</v>
      </c>
      <c r="C95" s="210">
        <f>L95+AR95</f>
        <v>5758.5</v>
      </c>
      <c r="D95" s="170">
        <f t="shared" si="71"/>
        <v>1512.7</v>
      </c>
      <c r="E95" s="170">
        <f t="shared" si="65"/>
        <v>1000.7</v>
      </c>
      <c r="F95" s="170">
        <f t="shared" si="59"/>
        <v>512</v>
      </c>
      <c r="G95" s="170">
        <f t="shared" si="80"/>
        <v>-4245.8</v>
      </c>
      <c r="H95" s="170">
        <f t="shared" si="82"/>
        <v>26.268993661543803</v>
      </c>
      <c r="I95" s="170">
        <f t="shared" si="83"/>
        <v>0</v>
      </c>
      <c r="J95" s="170">
        <f t="shared" si="75"/>
        <v>1512.7</v>
      </c>
      <c r="K95" s="571" t="str">
        <f t="shared" si="76"/>
        <v xml:space="preserve"> </v>
      </c>
      <c r="L95" s="210">
        <f t="shared" si="66"/>
        <v>3370.2999999999997</v>
      </c>
      <c r="M95" s="170">
        <f t="shared" si="72"/>
        <v>872.10000000000014</v>
      </c>
      <c r="N95" s="170">
        <f t="shared" si="67"/>
        <v>428.7000000000001</v>
      </c>
      <c r="O95" s="170">
        <f t="shared" si="60"/>
        <v>443.4</v>
      </c>
      <c r="P95" s="170">
        <f t="shared" si="69"/>
        <v>-2498.1999999999998</v>
      </c>
      <c r="Q95" s="170">
        <f t="shared" si="70"/>
        <v>25.876034774352437</v>
      </c>
      <c r="R95" s="170">
        <f t="shared" si="68"/>
        <v>0</v>
      </c>
      <c r="S95" s="572">
        <f t="shared" si="57"/>
        <v>872.10000000000014</v>
      </c>
      <c r="T95" s="571" t="str">
        <f t="shared" si="58"/>
        <v xml:space="preserve"> </v>
      </c>
      <c r="U95" s="717">
        <f>U96+U99+U100+U102+U103+U104+U105</f>
        <v>3285.2999999999997</v>
      </c>
      <c r="V95" s="697">
        <f>V96+V99+V100+V102+V103+V104+V105</f>
        <v>858.40000000000009</v>
      </c>
      <c r="W95" s="723">
        <f t="shared" si="61"/>
        <v>415.00000000000011</v>
      </c>
      <c r="X95" s="724">
        <f>X96+X99+X100+X102+X103+X104+X105</f>
        <v>443.4</v>
      </c>
      <c r="Y95" s="170">
        <f t="shared" si="74"/>
        <v>-2426.8999999999996</v>
      </c>
      <c r="Z95" s="170">
        <f t="shared" si="73"/>
        <v>26.128511855842696</v>
      </c>
      <c r="AA95" s="170">
        <f>AA96+AA99+AA100+AA102+AA103+AA104+AA105</f>
        <v>0</v>
      </c>
      <c r="AB95" s="170">
        <f t="shared" si="77"/>
        <v>858.40000000000009</v>
      </c>
      <c r="AC95" s="571" t="str">
        <f t="shared" si="78"/>
        <v xml:space="preserve"> </v>
      </c>
      <c r="AD95" s="210">
        <f>AD96+AD99+AD100+AD102+AD103+AD104+AD105</f>
        <v>13.299999999999999</v>
      </c>
      <c r="AE95" s="170">
        <f>AE96+AE99+AE100+AE102+AE103+AE104+AE105</f>
        <v>4.2</v>
      </c>
      <c r="AF95" s="170">
        <f>AE95-AD95</f>
        <v>-9.0999999999999979</v>
      </c>
      <c r="AG95" s="170">
        <f>IF(AD95&lt;&gt;0,IF(AE95/AD95*100&lt;0,"&lt;0",IF(AE95/AD95*100&gt;200,"&gt;200",AE95/AD95*100))," ")</f>
        <v>31.578947368421055</v>
      </c>
      <c r="AH95" s="170">
        <f>AH96+AH99+AH100+AH102+AH103+AH104+AH105</f>
        <v>0</v>
      </c>
      <c r="AI95" s="170">
        <f>AE95-AH95</f>
        <v>4.2</v>
      </c>
      <c r="AJ95" s="571" t="str">
        <f>IF(AH95&lt;&gt;0,IF(AE95/AH95*100&lt;0,"&lt;0",IF(AE95/AH95*100&gt;200,"&gt;200",AE95/AH95*100))," ")</f>
        <v xml:space="preserve"> </v>
      </c>
      <c r="AK95" s="210">
        <f>AK96+AK99+AK100+AK102+AK103+AK104+AK105</f>
        <v>71.699999999999989</v>
      </c>
      <c r="AL95" s="170">
        <f>AL96+AL99+AL100+AL102+AL103+AL104+AL105</f>
        <v>9.5</v>
      </c>
      <c r="AM95" s="170">
        <f t="shared" ref="AM95:AM101" si="84">AL95-AK95</f>
        <v>-62.199999999999989</v>
      </c>
      <c r="AN95" s="170">
        <f t="shared" si="81"/>
        <v>13.249651324965134</v>
      </c>
      <c r="AO95" s="170">
        <f>AO96+AO99+AO100+AO102+AO103+AO104+AO105</f>
        <v>0</v>
      </c>
      <c r="AP95" s="170">
        <f>AL95-AO95</f>
        <v>9.5</v>
      </c>
      <c r="AQ95" s="573" t="str">
        <f t="shared" si="79"/>
        <v xml:space="preserve"> </v>
      </c>
      <c r="AR95" s="210">
        <f>AR96+AR99+AR100+AR102+AR103+AR104+AR105</f>
        <v>2388.2000000000003</v>
      </c>
      <c r="AS95" s="170">
        <f>AS96+AS99+AS100+AS102+AS103+AS104+AS105</f>
        <v>640.59999999999991</v>
      </c>
      <c r="AT95" s="170">
        <f t="shared" si="62"/>
        <v>571.99999999999989</v>
      </c>
      <c r="AU95" s="170">
        <f>AU96+AU99+AU100+AU102+AU103+AU104+AU105</f>
        <v>68.599999999999994</v>
      </c>
      <c r="AV95" s="171">
        <f t="shared" ref="AV95:AV149" si="85">AS95-AR95</f>
        <v>-1747.6000000000004</v>
      </c>
      <c r="AW95" s="170">
        <f t="shared" si="41"/>
        <v>26.823549116489399</v>
      </c>
      <c r="AX95" s="75">
        <f>AX96+AX99+AX100+AX102+AX103+AX104+AX105</f>
        <v>0</v>
      </c>
      <c r="AY95" s="75">
        <f>AS95-AX95</f>
        <v>640.59999999999991</v>
      </c>
      <c r="AZ95" s="217" t="str">
        <f>IF(AX95&lt;&gt;0,IF(AS95/AX95*100&lt;0,"&lt;0",IF(AS95/AX95*100&gt;200,"&gt;200",AS95/AX95*100))," ")</f>
        <v xml:space="preserve"> </v>
      </c>
    </row>
    <row r="96" spans="1:52" ht="25.5" customHeight="1">
      <c r="A96" s="79" t="s">
        <v>223</v>
      </c>
      <c r="B96" s="344">
        <v>31</v>
      </c>
      <c r="C96" s="314">
        <f>L96+AR96</f>
        <v>3890.3999999999996</v>
      </c>
      <c r="D96" s="78">
        <f t="shared" si="71"/>
        <v>829.9</v>
      </c>
      <c r="E96" s="78">
        <f t="shared" si="65"/>
        <v>348.29999999999995</v>
      </c>
      <c r="F96" s="78">
        <f t="shared" si="59"/>
        <v>481.6</v>
      </c>
      <c r="G96" s="78">
        <f t="shared" si="80"/>
        <v>-3060.4999999999995</v>
      </c>
      <c r="H96" s="78">
        <f t="shared" si="82"/>
        <v>21.331996709849889</v>
      </c>
      <c r="I96" s="78">
        <f t="shared" si="83"/>
        <v>0</v>
      </c>
      <c r="J96" s="78">
        <f t="shared" si="75"/>
        <v>829.9</v>
      </c>
      <c r="K96" s="212" t="str">
        <f t="shared" si="76"/>
        <v xml:space="preserve"> </v>
      </c>
      <c r="L96" s="196">
        <f>U96+AD96+AK96</f>
        <v>2324.1999999999998</v>
      </c>
      <c r="M96" s="42">
        <f t="shared" si="72"/>
        <v>518</v>
      </c>
      <c r="N96" s="42">
        <f t="shared" si="67"/>
        <v>104.99999999999997</v>
      </c>
      <c r="O96" s="42">
        <f t="shared" si="60"/>
        <v>413</v>
      </c>
      <c r="P96" s="42">
        <f t="shared" si="69"/>
        <v>-1806.1999999999998</v>
      </c>
      <c r="Q96" s="42">
        <f t="shared" si="70"/>
        <v>22.287238619740126</v>
      </c>
      <c r="R96" s="78">
        <f t="shared" si="68"/>
        <v>0</v>
      </c>
      <c r="S96" s="121">
        <f t="shared" si="57"/>
        <v>518</v>
      </c>
      <c r="T96" s="212" t="str">
        <f t="shared" si="58"/>
        <v xml:space="preserve"> </v>
      </c>
      <c r="U96" s="711">
        <v>2242.5</v>
      </c>
      <c r="V96" s="698">
        <f>505.7+0.4</f>
        <v>506.09999999999997</v>
      </c>
      <c r="W96" s="657">
        <f t="shared" si="61"/>
        <v>93.099999999999966</v>
      </c>
      <c r="X96" s="741">
        <f>412.7+0.3</f>
        <v>413</v>
      </c>
      <c r="Y96" s="42">
        <f t="shared" si="74"/>
        <v>-1736.4</v>
      </c>
      <c r="Z96" s="42">
        <f t="shared" si="73"/>
        <v>22.568561872909697</v>
      </c>
      <c r="AA96" s="77"/>
      <c r="AB96" s="77">
        <f t="shared" si="77"/>
        <v>506.09999999999997</v>
      </c>
      <c r="AC96" s="268" t="str">
        <f t="shared" si="78"/>
        <v xml:space="preserve"> </v>
      </c>
      <c r="AD96" s="196">
        <v>11.1</v>
      </c>
      <c r="AE96" s="42">
        <v>2.9</v>
      </c>
      <c r="AF96" s="42">
        <f>AE96-AD96</f>
        <v>-8.1999999999999993</v>
      </c>
      <c r="AG96" s="42">
        <f>IF(AD96&lt;&gt;0,IF(AE96/AD96*100&lt;0,"&lt;0",IF(AE96/AD96*100&gt;200,"&gt;200",AE96/AD96*100))," ")</f>
        <v>26.126126126126124</v>
      </c>
      <c r="AH96" s="77"/>
      <c r="AI96" s="77">
        <f>AE96-AH96</f>
        <v>2.9</v>
      </c>
      <c r="AJ96" s="268" t="str">
        <f>IF(AH96&lt;&gt;0,IF(AE96/AH96*100&lt;0,"&lt;0",IF(AE96/AH96*100&gt;200,"&gt;200",AE96/AH96*100))," ")</f>
        <v xml:space="preserve"> </v>
      </c>
      <c r="AK96" s="196">
        <v>70.599999999999994</v>
      </c>
      <c r="AL96" s="42">
        <v>9</v>
      </c>
      <c r="AM96" s="42">
        <f t="shared" si="84"/>
        <v>-61.599999999999994</v>
      </c>
      <c r="AN96" s="78">
        <f t="shared" si="81"/>
        <v>12.747875354107649</v>
      </c>
      <c r="AO96" s="77"/>
      <c r="AP96" s="77">
        <f>AL96-AO96</f>
        <v>9</v>
      </c>
      <c r="AQ96" s="288" t="str">
        <f t="shared" si="79"/>
        <v xml:space="preserve"> </v>
      </c>
      <c r="AR96" s="218">
        <v>1566.2</v>
      </c>
      <c r="AS96" s="85">
        <v>311.89999999999998</v>
      </c>
      <c r="AT96" s="85">
        <f t="shared" si="62"/>
        <v>243.29999999999998</v>
      </c>
      <c r="AU96" s="85">
        <v>68.599999999999994</v>
      </c>
      <c r="AV96" s="95">
        <f t="shared" si="85"/>
        <v>-1254.3000000000002</v>
      </c>
      <c r="AW96" s="85">
        <f t="shared" si="41"/>
        <v>19.91444259992338</v>
      </c>
      <c r="AX96" s="77"/>
      <c r="AY96" s="77">
        <f>AS96-AX96</f>
        <v>311.89999999999998</v>
      </c>
      <c r="AZ96" s="212" t="str">
        <f>IF(AX96&lt;&gt;0,IF(AS96/AX96*100&lt;0,"&lt;0",IF(AS96/AX96*100&gt;200,"&gt;200",AS96/AX96*100))," ")</f>
        <v xml:space="preserve"> </v>
      </c>
    </row>
    <row r="97" spans="1:52" ht="21.75" customHeight="1">
      <c r="A97" s="132" t="s">
        <v>15</v>
      </c>
      <c r="B97" s="344"/>
      <c r="C97" s="314"/>
      <c r="D97" s="78"/>
      <c r="E97" s="78">
        <f t="shared" si="65"/>
        <v>0</v>
      </c>
      <c r="F97" s="78">
        <f t="shared" si="59"/>
        <v>0</v>
      </c>
      <c r="G97" s="78"/>
      <c r="H97" s="78"/>
      <c r="I97" s="78"/>
      <c r="J97" s="78"/>
      <c r="K97" s="212"/>
      <c r="L97" s="196"/>
      <c r="M97" s="42"/>
      <c r="N97" s="42">
        <f t="shared" si="67"/>
        <v>0</v>
      </c>
      <c r="O97" s="42">
        <f t="shared" si="60"/>
        <v>0</v>
      </c>
      <c r="P97" s="42">
        <f t="shared" si="69"/>
        <v>0</v>
      </c>
      <c r="Q97" s="42" t="str">
        <f t="shared" si="70"/>
        <v xml:space="preserve"> </v>
      </c>
      <c r="R97" s="78"/>
      <c r="S97" s="121"/>
      <c r="T97" s="212"/>
      <c r="U97" s="711"/>
      <c r="V97" s="685"/>
      <c r="W97" s="657"/>
      <c r="X97" s="42"/>
      <c r="Y97" s="42">
        <f t="shared" si="74"/>
        <v>0</v>
      </c>
      <c r="Z97" s="42" t="str">
        <f t="shared" si="73"/>
        <v xml:space="preserve"> </v>
      </c>
      <c r="AA97" s="77"/>
      <c r="AB97" s="77"/>
      <c r="AC97" s="268"/>
      <c r="AD97" s="196"/>
      <c r="AE97" s="42"/>
      <c r="AF97" s="42"/>
      <c r="AG97" s="42"/>
      <c r="AH97" s="77"/>
      <c r="AI97" s="77"/>
      <c r="AJ97" s="268"/>
      <c r="AK97" s="198"/>
      <c r="AL97" s="49"/>
      <c r="AM97" s="42">
        <f t="shared" si="84"/>
        <v>0</v>
      </c>
      <c r="AN97" s="78"/>
      <c r="AO97" s="77"/>
      <c r="AP97" s="77"/>
      <c r="AQ97" s="288"/>
      <c r="AR97" s="218"/>
      <c r="AS97" s="85"/>
      <c r="AT97" s="85"/>
      <c r="AU97" s="85"/>
      <c r="AV97" s="95"/>
      <c r="AW97" s="85"/>
      <c r="AX97" s="77"/>
      <c r="AY97" s="77"/>
      <c r="AZ97" s="212"/>
    </row>
    <row r="98" spans="1:52" ht="25.5" customHeight="1">
      <c r="A98" s="320" t="s">
        <v>243</v>
      </c>
      <c r="B98" s="345">
        <v>3192</v>
      </c>
      <c r="C98" s="315">
        <f t="shared" ref="C98:D105" si="86">L98+AR98</f>
        <v>1965.4</v>
      </c>
      <c r="D98" s="154">
        <f t="shared" si="86"/>
        <v>456.59999999999997</v>
      </c>
      <c r="E98" s="154">
        <f t="shared" si="65"/>
        <v>100.1</v>
      </c>
      <c r="F98" s="154">
        <f t="shared" si="59"/>
        <v>356.5</v>
      </c>
      <c r="G98" s="154">
        <f t="shared" si="80"/>
        <v>-1508.8000000000002</v>
      </c>
      <c r="H98" s="154">
        <f t="shared" si="82"/>
        <v>23.231912078966111</v>
      </c>
      <c r="I98" s="154">
        <f t="shared" si="83"/>
        <v>0</v>
      </c>
      <c r="J98" s="154">
        <f t="shared" si="75"/>
        <v>456.59999999999997</v>
      </c>
      <c r="K98" s="213" t="str">
        <f t="shared" si="76"/>
        <v xml:space="preserve"> </v>
      </c>
      <c r="L98" s="198">
        <f>U98+AD98+AK98</f>
        <v>1445.9</v>
      </c>
      <c r="M98" s="49">
        <f>V98+AE98+AL98</f>
        <v>330.09999999999997</v>
      </c>
      <c r="N98" s="49">
        <f t="shared" si="67"/>
        <v>25.599999999999987</v>
      </c>
      <c r="O98" s="49">
        <f t="shared" si="60"/>
        <v>304.5</v>
      </c>
      <c r="P98" s="49">
        <f t="shared" si="69"/>
        <v>-1115.8000000000002</v>
      </c>
      <c r="Q98" s="49">
        <f t="shared" si="70"/>
        <v>22.830071235908427</v>
      </c>
      <c r="R98" s="154">
        <f t="shared" si="68"/>
        <v>0</v>
      </c>
      <c r="S98" s="155">
        <f t="shared" si="57"/>
        <v>330.09999999999997</v>
      </c>
      <c r="T98" s="213"/>
      <c r="U98" s="712">
        <v>1428.2</v>
      </c>
      <c r="V98" s="688">
        <v>325.7</v>
      </c>
      <c r="W98" s="726">
        <f t="shared" si="61"/>
        <v>21.199999999999989</v>
      </c>
      <c r="X98" s="49">
        <v>304.5</v>
      </c>
      <c r="Y98" s="49">
        <f t="shared" si="74"/>
        <v>-1102.5</v>
      </c>
      <c r="Z98" s="49">
        <f t="shared" si="73"/>
        <v>22.804929281613219</v>
      </c>
      <c r="AA98" s="77"/>
      <c r="AB98" s="77"/>
      <c r="AC98" s="268"/>
      <c r="AD98" s="198">
        <v>5.5</v>
      </c>
      <c r="AE98" s="49">
        <v>2</v>
      </c>
      <c r="AF98" s="49">
        <f t="shared" ref="AF98:AF131" si="87">AE98-AD98</f>
        <v>-3.5</v>
      </c>
      <c r="AG98" s="49">
        <f t="shared" ref="AG98:AG131" si="88">IF(AD98&lt;&gt;0,IF(AE98/AD98*100&lt;0,"&lt;0",IF(AE98/AD98*100&gt;200,"&gt;200",AE98/AD98*100))," ")</f>
        <v>36.363636363636367</v>
      </c>
      <c r="AH98" s="77"/>
      <c r="AI98" s="77"/>
      <c r="AJ98" s="268"/>
      <c r="AK98" s="198">
        <v>12.2</v>
      </c>
      <c r="AL98" s="49">
        <v>2.4</v>
      </c>
      <c r="AM98" s="42">
        <f t="shared" si="84"/>
        <v>-9.7999999999999989</v>
      </c>
      <c r="AN98" s="78">
        <f t="shared" si="81"/>
        <v>19.672131147540984</v>
      </c>
      <c r="AO98" s="77"/>
      <c r="AP98" s="77"/>
      <c r="AQ98" s="288" t="str">
        <f t="shared" si="79"/>
        <v xml:space="preserve"> </v>
      </c>
      <c r="AR98" s="218">
        <v>519.5</v>
      </c>
      <c r="AS98" s="85">
        <v>126.5</v>
      </c>
      <c r="AT98" s="85">
        <f t="shared" si="62"/>
        <v>74.5</v>
      </c>
      <c r="AU98" s="85">
        <v>52</v>
      </c>
      <c r="AV98" s="95">
        <f t="shared" si="85"/>
        <v>-393</v>
      </c>
      <c r="AW98" s="85">
        <f t="shared" si="41"/>
        <v>24.350336862367662</v>
      </c>
      <c r="AX98" s="77"/>
      <c r="AY98" s="77"/>
      <c r="AZ98" s="212"/>
    </row>
    <row r="99" spans="1:52" ht="25.5" customHeight="1">
      <c r="A99" s="79" t="s">
        <v>224</v>
      </c>
      <c r="B99" s="344">
        <v>32</v>
      </c>
      <c r="C99" s="314">
        <f t="shared" si="86"/>
        <v>12.4</v>
      </c>
      <c r="D99" s="78">
        <f t="shared" si="86"/>
        <v>0.3</v>
      </c>
      <c r="E99" s="78">
        <f t="shared" si="65"/>
        <v>0.3</v>
      </c>
      <c r="F99" s="78">
        <f t="shared" si="59"/>
        <v>0</v>
      </c>
      <c r="G99" s="78">
        <f t="shared" si="80"/>
        <v>-12.1</v>
      </c>
      <c r="H99" s="78">
        <f t="shared" si="82"/>
        <v>2.4193548387096775</v>
      </c>
      <c r="I99" s="78">
        <f t="shared" si="83"/>
        <v>0</v>
      </c>
      <c r="J99" s="78">
        <f t="shared" si="75"/>
        <v>0.3</v>
      </c>
      <c r="K99" s="212" t="str">
        <f t="shared" si="76"/>
        <v xml:space="preserve"> </v>
      </c>
      <c r="L99" s="196">
        <f t="shared" ref="L99:L163" si="89">U99+AD99+AK99</f>
        <v>12.4</v>
      </c>
      <c r="M99" s="42">
        <f>V99+AE99+AL99</f>
        <v>0.3</v>
      </c>
      <c r="N99" s="42">
        <f t="shared" si="67"/>
        <v>0.3</v>
      </c>
      <c r="O99" s="42">
        <f t="shared" si="60"/>
        <v>0</v>
      </c>
      <c r="P99" s="42">
        <f t="shared" si="69"/>
        <v>-12.1</v>
      </c>
      <c r="Q99" s="42">
        <f t="shared" si="70"/>
        <v>2.4193548387096775</v>
      </c>
      <c r="R99" s="78">
        <f t="shared" si="68"/>
        <v>0</v>
      </c>
      <c r="S99" s="121">
        <f t="shared" si="57"/>
        <v>0.3</v>
      </c>
      <c r="T99" s="212" t="str">
        <f t="shared" ref="T99:T131" si="90">IF(R99&lt;&gt;0,IF(M99/R99*100&lt;0,"&lt;0",IF(M99/R99*100&gt;200,"&gt;200",M99/R99*100))," ")</f>
        <v xml:space="preserve"> </v>
      </c>
      <c r="U99" s="711">
        <v>12.4</v>
      </c>
      <c r="V99" s="685">
        <v>0.3</v>
      </c>
      <c r="W99" s="657">
        <f t="shared" si="61"/>
        <v>0.3</v>
      </c>
      <c r="X99" s="42"/>
      <c r="Y99" s="42">
        <f t="shared" si="74"/>
        <v>-12.1</v>
      </c>
      <c r="Z99" s="42">
        <f t="shared" si="73"/>
        <v>2.4193548387096775</v>
      </c>
      <c r="AA99" s="77"/>
      <c r="AB99" s="77">
        <f t="shared" ref="AB99:AB131" si="91">V99-AA99</f>
        <v>0.3</v>
      </c>
      <c r="AC99" s="268" t="str">
        <f t="shared" ref="AC99:AC131" si="92">IF(AA99&lt;&gt;0,IF(V99/AA99*100&lt;0,"&lt;0",IF(V99/AA99*100&gt;200,"&gt;200",V99/AA99*100))," ")</f>
        <v xml:space="preserve"> </v>
      </c>
      <c r="AD99" s="198"/>
      <c r="AE99" s="49"/>
      <c r="AF99" s="49">
        <f t="shared" si="87"/>
        <v>0</v>
      </c>
      <c r="AG99" s="49" t="str">
        <f t="shared" si="88"/>
        <v xml:space="preserve"> </v>
      </c>
      <c r="AH99" s="77"/>
      <c r="AI99" s="77">
        <f t="shared" ref="AI99:AI131" si="93">AE99-AH99</f>
        <v>0</v>
      </c>
      <c r="AJ99" s="268" t="str">
        <f t="shared" ref="AJ99:AJ131" si="94">IF(AH99&lt;&gt;0,IF(AE99/AH99*100&lt;0,"&lt;0",IF(AE99/AH99*100&gt;200,"&gt;200",AE99/AH99*100))," ")</f>
        <v xml:space="preserve"> </v>
      </c>
      <c r="AK99" s="198"/>
      <c r="AL99" s="49"/>
      <c r="AM99" s="42">
        <f t="shared" si="84"/>
        <v>0</v>
      </c>
      <c r="AN99" s="78" t="str">
        <f t="shared" si="81"/>
        <v xml:space="preserve"> </v>
      </c>
      <c r="AO99" s="77"/>
      <c r="AP99" s="77">
        <f t="shared" ref="AP99:AP131" si="95">AL99-AO99</f>
        <v>0</v>
      </c>
      <c r="AQ99" s="288" t="str">
        <f t="shared" si="79"/>
        <v xml:space="preserve"> </v>
      </c>
      <c r="AR99" s="218"/>
      <c r="AS99" s="85"/>
      <c r="AT99" s="85">
        <f t="shared" si="62"/>
        <v>0</v>
      </c>
      <c r="AU99" s="85"/>
      <c r="AV99" s="95">
        <f t="shared" si="85"/>
        <v>0</v>
      </c>
      <c r="AW99" s="85" t="str">
        <f t="shared" si="41"/>
        <v xml:space="preserve"> </v>
      </c>
      <c r="AX99" s="77"/>
      <c r="AY99" s="77">
        <f>AS99-AX99</f>
        <v>0</v>
      </c>
      <c r="AZ99" s="212" t="str">
        <f>IF(AX99&lt;&gt;0,IF(AS99/AX99*100&lt;0,"&lt;0",IF(AS99/AX99*100&gt;200,"&gt;200",AS99/AX99*100))," ")</f>
        <v xml:space="preserve"> </v>
      </c>
    </row>
    <row r="100" spans="1:52" ht="25.5" customHeight="1">
      <c r="A100" s="79" t="s">
        <v>225</v>
      </c>
      <c r="B100" s="344">
        <v>33</v>
      </c>
      <c r="C100" s="314">
        <f t="shared" si="86"/>
        <v>1865.6000000000001</v>
      </c>
      <c r="D100" s="78">
        <f t="shared" si="86"/>
        <v>705.6</v>
      </c>
      <c r="E100" s="78">
        <f t="shared" si="65"/>
        <v>704.40000000000009</v>
      </c>
      <c r="F100" s="78">
        <f t="shared" si="59"/>
        <v>1.2</v>
      </c>
      <c r="G100" s="78">
        <f t="shared" si="80"/>
        <v>-1160</v>
      </c>
      <c r="H100" s="78">
        <f t="shared" si="82"/>
        <v>37.821612349914233</v>
      </c>
      <c r="I100" s="78">
        <f t="shared" si="83"/>
        <v>0</v>
      </c>
      <c r="J100" s="78">
        <f t="shared" si="75"/>
        <v>705.6</v>
      </c>
      <c r="K100" s="212" t="str">
        <f t="shared" si="76"/>
        <v xml:space="preserve"> </v>
      </c>
      <c r="L100" s="196">
        <f t="shared" si="89"/>
        <v>833.7</v>
      </c>
      <c r="M100" s="42">
        <f>V100+AE100+AL100</f>
        <v>324.40000000000003</v>
      </c>
      <c r="N100" s="42">
        <f t="shared" si="67"/>
        <v>323.20000000000005</v>
      </c>
      <c r="O100" s="42">
        <f t="shared" si="60"/>
        <v>1.2</v>
      </c>
      <c r="P100" s="42">
        <f t="shared" si="69"/>
        <v>-509.3</v>
      </c>
      <c r="Q100" s="42">
        <f t="shared" si="70"/>
        <v>38.910879213146217</v>
      </c>
      <c r="R100" s="78">
        <f t="shared" ref="R100:R131" si="96">AA100+AH100+AO100</f>
        <v>0</v>
      </c>
      <c r="S100" s="121">
        <f t="shared" ref="S100:S131" si="97">M100-R100</f>
        <v>324.40000000000003</v>
      </c>
      <c r="T100" s="212" t="str">
        <f t="shared" si="90"/>
        <v xml:space="preserve"> </v>
      </c>
      <c r="U100" s="711">
        <v>830.6</v>
      </c>
      <c r="V100" s="685">
        <v>322.8</v>
      </c>
      <c r="W100" s="657">
        <f t="shared" si="61"/>
        <v>321.60000000000002</v>
      </c>
      <c r="X100" s="42">
        <v>1.2</v>
      </c>
      <c r="Y100" s="42">
        <f t="shared" si="74"/>
        <v>-507.8</v>
      </c>
      <c r="Z100" s="42">
        <f t="shared" si="73"/>
        <v>38.863472188779198</v>
      </c>
      <c r="AA100" s="77"/>
      <c r="AB100" s="77">
        <f t="shared" si="91"/>
        <v>322.8</v>
      </c>
      <c r="AC100" s="268" t="str">
        <f t="shared" si="92"/>
        <v xml:space="preserve"> </v>
      </c>
      <c r="AD100" s="370">
        <v>2</v>
      </c>
      <c r="AE100" s="42">
        <v>1.1000000000000001</v>
      </c>
      <c r="AF100" s="42">
        <f t="shared" si="87"/>
        <v>-0.89999999999999991</v>
      </c>
      <c r="AG100" s="42">
        <f t="shared" si="88"/>
        <v>55.000000000000007</v>
      </c>
      <c r="AH100" s="77"/>
      <c r="AI100" s="77">
        <f t="shared" si="93"/>
        <v>1.1000000000000001</v>
      </c>
      <c r="AJ100" s="268" t="str">
        <f t="shared" si="94"/>
        <v xml:space="preserve"> </v>
      </c>
      <c r="AK100" s="196">
        <v>1.1000000000000001</v>
      </c>
      <c r="AL100" s="42">
        <v>0.5</v>
      </c>
      <c r="AM100" s="42">
        <f t="shared" si="84"/>
        <v>-0.60000000000000009</v>
      </c>
      <c r="AN100" s="78">
        <f t="shared" si="81"/>
        <v>45.454545454545453</v>
      </c>
      <c r="AO100" s="77"/>
      <c r="AP100" s="77">
        <f t="shared" si="95"/>
        <v>0.5</v>
      </c>
      <c r="AQ100" s="288" t="str">
        <f t="shared" si="79"/>
        <v xml:space="preserve"> </v>
      </c>
      <c r="AR100" s="218">
        <v>1031.9000000000001</v>
      </c>
      <c r="AS100" s="85">
        <v>381.2</v>
      </c>
      <c r="AT100" s="85">
        <f t="shared" si="62"/>
        <v>381.2</v>
      </c>
      <c r="AU100" s="85"/>
      <c r="AV100" s="95">
        <f t="shared" si="85"/>
        <v>-650.70000000000005</v>
      </c>
      <c r="AW100" s="85">
        <f t="shared" si="41"/>
        <v>36.941564105048933</v>
      </c>
      <c r="AX100" s="77"/>
      <c r="AY100" s="77">
        <f>AS100-AX100</f>
        <v>381.2</v>
      </c>
      <c r="AZ100" s="212" t="str">
        <f>IF(AX100&lt;&gt;0,IF(AS100/AX100*100&lt;0,"&lt;0",IF(AS100/AX100*100&gt;200,"&gt;200",AS100/AX100*100))," ")</f>
        <v xml:space="preserve"> </v>
      </c>
    </row>
    <row r="101" spans="1:52" ht="32.25" customHeight="1">
      <c r="A101" s="79" t="s">
        <v>296</v>
      </c>
      <c r="B101" s="369" t="s">
        <v>297</v>
      </c>
      <c r="C101" s="314">
        <f t="shared" si="86"/>
        <v>2.4999999999999716</v>
      </c>
      <c r="D101" s="78">
        <f t="shared" si="86"/>
        <v>-22.8</v>
      </c>
      <c r="E101" s="78">
        <f t="shared" si="65"/>
        <v>-52</v>
      </c>
      <c r="F101" s="78">
        <f t="shared" si="59"/>
        <v>29.2</v>
      </c>
      <c r="G101" s="78">
        <f t="shared" si="80"/>
        <v>-25.299999999999972</v>
      </c>
      <c r="H101" s="78" t="str">
        <f t="shared" si="82"/>
        <v>&lt;0</v>
      </c>
      <c r="I101" s="78"/>
      <c r="J101" s="78"/>
      <c r="K101" s="212"/>
      <c r="L101" s="196">
        <f t="shared" si="89"/>
        <v>212.39999999999998</v>
      </c>
      <c r="M101" s="42">
        <f>V101+AE101+AL101</f>
        <v>29.7</v>
      </c>
      <c r="N101" s="42">
        <f t="shared" si="67"/>
        <v>0.50000000000000067</v>
      </c>
      <c r="O101" s="42">
        <f t="shared" si="60"/>
        <v>29.2</v>
      </c>
      <c r="P101" s="42">
        <f t="shared" si="69"/>
        <v>-182.7</v>
      </c>
      <c r="Q101" s="42">
        <f t="shared" si="70"/>
        <v>13.983050847457628</v>
      </c>
      <c r="R101" s="78"/>
      <c r="S101" s="121"/>
      <c r="T101" s="212"/>
      <c r="U101" s="711">
        <f>U99+U102+U103+U104+U105</f>
        <v>212.2</v>
      </c>
      <c r="V101" s="685">
        <f>V99+V102+V103+V104+V105</f>
        <v>29.5</v>
      </c>
      <c r="W101" s="657">
        <f t="shared" si="61"/>
        <v>0.30000000000000071</v>
      </c>
      <c r="X101" s="42">
        <f>X99+X102+X103+X104+X105</f>
        <v>29.2</v>
      </c>
      <c r="Y101" s="42">
        <f t="shared" si="74"/>
        <v>-182.7</v>
      </c>
      <c r="Z101" s="42">
        <f t="shared" si="73"/>
        <v>13.901979264844488</v>
      </c>
      <c r="AA101" s="77"/>
      <c r="AB101" s="77"/>
      <c r="AC101" s="268"/>
      <c r="AD101" s="370">
        <f>AD99+AD102+AD103+AD104+AD105</f>
        <v>0.2</v>
      </c>
      <c r="AE101" s="42">
        <f>AE99+AE102+AE103+AE104+AE105</f>
        <v>0.2</v>
      </c>
      <c r="AF101" s="42">
        <f t="shared" si="87"/>
        <v>0</v>
      </c>
      <c r="AG101" s="42">
        <f t="shared" si="88"/>
        <v>100</v>
      </c>
      <c r="AH101" s="77"/>
      <c r="AI101" s="77"/>
      <c r="AJ101" s="268"/>
      <c r="AK101" s="198"/>
      <c r="AL101" s="49"/>
      <c r="AM101" s="42">
        <f t="shared" si="84"/>
        <v>0</v>
      </c>
      <c r="AN101" s="78"/>
      <c r="AO101" s="77"/>
      <c r="AP101" s="77"/>
      <c r="AQ101" s="288"/>
      <c r="AR101" s="371">
        <f>AR99+AR102+AR103+AR104+AR105</f>
        <v>-209.9</v>
      </c>
      <c r="AS101" s="85">
        <f>AS99+AS102+AS103+AS104+AS105</f>
        <v>-52.5</v>
      </c>
      <c r="AT101" s="85">
        <f t="shared" si="62"/>
        <v>-52.5</v>
      </c>
      <c r="AU101" s="85">
        <f>AU99+AU102+AU103+AU104+AU105</f>
        <v>0</v>
      </c>
      <c r="AV101" s="95">
        <f t="shared" si="85"/>
        <v>157.4</v>
      </c>
      <c r="AW101" s="85">
        <f t="shared" si="41"/>
        <v>25.011910433539779</v>
      </c>
      <c r="AX101" s="77"/>
      <c r="AY101" s="77"/>
      <c r="AZ101" s="212"/>
    </row>
    <row r="102" spans="1:52" ht="36" customHeight="1">
      <c r="A102" s="50" t="s">
        <v>226</v>
      </c>
      <c r="B102" s="344">
        <v>34</v>
      </c>
      <c r="C102" s="304">
        <f t="shared" si="86"/>
        <v>-0.8</v>
      </c>
      <c r="D102" s="78">
        <f t="shared" si="86"/>
        <v>0</v>
      </c>
      <c r="E102" s="78">
        <f t="shared" si="65"/>
        <v>0</v>
      </c>
      <c r="F102" s="78">
        <f t="shared" si="59"/>
        <v>0</v>
      </c>
      <c r="G102" s="78">
        <f t="shared" si="80"/>
        <v>0.8</v>
      </c>
      <c r="H102" s="78">
        <f t="shared" si="82"/>
        <v>0</v>
      </c>
      <c r="I102" s="43">
        <f t="shared" si="83"/>
        <v>0</v>
      </c>
      <c r="J102" s="43">
        <f t="shared" si="75"/>
        <v>0</v>
      </c>
      <c r="K102" s="215" t="str">
        <f t="shared" si="76"/>
        <v xml:space="preserve"> </v>
      </c>
      <c r="L102" s="196">
        <f t="shared" si="89"/>
        <v>-0.8</v>
      </c>
      <c r="M102" s="42">
        <f>V102+AE102+AL102</f>
        <v>0</v>
      </c>
      <c r="N102" s="42">
        <f t="shared" si="67"/>
        <v>0</v>
      </c>
      <c r="O102" s="42">
        <f t="shared" si="60"/>
        <v>0</v>
      </c>
      <c r="P102" s="42">
        <f t="shared" si="69"/>
        <v>0.8</v>
      </c>
      <c r="Q102" s="42">
        <f t="shared" si="70"/>
        <v>0</v>
      </c>
      <c r="R102" s="43">
        <f t="shared" si="96"/>
        <v>0</v>
      </c>
      <c r="S102" s="111">
        <f t="shared" si="97"/>
        <v>0</v>
      </c>
      <c r="T102" s="215" t="str">
        <f t="shared" si="90"/>
        <v xml:space="preserve"> </v>
      </c>
      <c r="U102" s="711">
        <v>-0.8</v>
      </c>
      <c r="V102" s="685"/>
      <c r="W102" s="657">
        <f t="shared" si="61"/>
        <v>0</v>
      </c>
      <c r="X102" s="42"/>
      <c r="Y102" s="42">
        <f t="shared" si="74"/>
        <v>0.8</v>
      </c>
      <c r="Z102" s="42">
        <f t="shared" si="73"/>
        <v>0</v>
      </c>
      <c r="AA102" s="77"/>
      <c r="AB102" s="77">
        <f t="shared" si="91"/>
        <v>0</v>
      </c>
      <c r="AC102" s="268" t="str">
        <f t="shared" si="92"/>
        <v xml:space="preserve"> </v>
      </c>
      <c r="AD102" s="370"/>
      <c r="AE102" s="42"/>
      <c r="AF102" s="42">
        <f t="shared" si="87"/>
        <v>0</v>
      </c>
      <c r="AG102" s="42" t="str">
        <f t="shared" si="88"/>
        <v xml:space="preserve"> </v>
      </c>
      <c r="AH102" s="77"/>
      <c r="AI102" s="77">
        <f t="shared" si="93"/>
        <v>0</v>
      </c>
      <c r="AJ102" s="268" t="str">
        <f t="shared" si="94"/>
        <v xml:space="preserve"> </v>
      </c>
      <c r="AK102" s="198"/>
      <c r="AL102" s="49"/>
      <c r="AM102" s="49">
        <f t="shared" ref="AM102:AM131" si="98">AL102-AK102</f>
        <v>0</v>
      </c>
      <c r="AN102" s="43" t="str">
        <f t="shared" si="81"/>
        <v xml:space="preserve"> </v>
      </c>
      <c r="AO102" s="77"/>
      <c r="AP102" s="77">
        <f t="shared" si="95"/>
        <v>0</v>
      </c>
      <c r="AQ102" s="278" t="str">
        <f t="shared" si="79"/>
        <v xml:space="preserve"> </v>
      </c>
      <c r="AR102" s="218"/>
      <c r="AS102" s="85"/>
      <c r="AT102" s="85">
        <f t="shared" si="62"/>
        <v>0</v>
      </c>
      <c r="AU102" s="85"/>
      <c r="AV102" s="95">
        <f t="shared" si="85"/>
        <v>0</v>
      </c>
      <c r="AW102" s="85" t="str">
        <f t="shared" si="41"/>
        <v xml:space="preserve"> </v>
      </c>
      <c r="AX102" s="77"/>
      <c r="AY102" s="77">
        <f>AS102-AX102</f>
        <v>0</v>
      </c>
      <c r="AZ102" s="215" t="str">
        <f>IF(AX102&lt;&gt;0,IF(AS102/AX102*100&lt;0,"&lt;0",IF(AS102/AX102*100&gt;200,"&gt;200",AS102/AX102*100))," ")</f>
        <v xml:space="preserve"> </v>
      </c>
    </row>
    <row r="103" spans="1:52" ht="25.5" customHeight="1">
      <c r="A103" s="79" t="s">
        <v>227</v>
      </c>
      <c r="B103" s="344">
        <v>35</v>
      </c>
      <c r="C103" s="314">
        <f t="shared" si="86"/>
        <v>214.39999999999998</v>
      </c>
      <c r="D103" s="78">
        <f t="shared" si="86"/>
        <v>29.599999999999998</v>
      </c>
      <c r="E103" s="78">
        <f t="shared" si="65"/>
        <v>0.4</v>
      </c>
      <c r="F103" s="78">
        <f t="shared" si="59"/>
        <v>29.2</v>
      </c>
      <c r="G103" s="78">
        <f t="shared" si="80"/>
        <v>-184.79999999999998</v>
      </c>
      <c r="H103" s="78">
        <f t="shared" si="82"/>
        <v>13.805970149253731</v>
      </c>
      <c r="I103" s="78">
        <f t="shared" si="83"/>
        <v>0</v>
      </c>
      <c r="J103" s="78">
        <f t="shared" si="75"/>
        <v>29.599999999999998</v>
      </c>
      <c r="K103" s="212" t="str">
        <f t="shared" si="76"/>
        <v xml:space="preserve"> </v>
      </c>
      <c r="L103" s="196">
        <f t="shared" si="89"/>
        <v>213.89999999999998</v>
      </c>
      <c r="M103" s="42">
        <f>V103+AE103+AL103</f>
        <v>29.4</v>
      </c>
      <c r="N103" s="42">
        <f t="shared" si="67"/>
        <v>0.2</v>
      </c>
      <c r="O103" s="42">
        <f t="shared" si="60"/>
        <v>29.2</v>
      </c>
      <c r="P103" s="42">
        <f t="shared" si="69"/>
        <v>-184.49999999999997</v>
      </c>
      <c r="Q103" s="42">
        <f t="shared" si="70"/>
        <v>13.744740532959327</v>
      </c>
      <c r="R103" s="78">
        <f t="shared" si="96"/>
        <v>0</v>
      </c>
      <c r="S103" s="121">
        <f t="shared" si="97"/>
        <v>29.4</v>
      </c>
      <c r="T103" s="212" t="str">
        <f t="shared" si="90"/>
        <v xml:space="preserve"> </v>
      </c>
      <c r="U103" s="711">
        <v>213.7</v>
      </c>
      <c r="V103" s="685">
        <v>29.2</v>
      </c>
      <c r="W103" s="657">
        <f t="shared" si="61"/>
        <v>0</v>
      </c>
      <c r="X103" s="42">
        <v>29.2</v>
      </c>
      <c r="Y103" s="42">
        <f t="shared" si="74"/>
        <v>-184.5</v>
      </c>
      <c r="Z103" s="42">
        <f t="shared" si="73"/>
        <v>13.664014974262987</v>
      </c>
      <c r="AA103" s="77"/>
      <c r="AB103" s="77">
        <f t="shared" si="91"/>
        <v>29.2</v>
      </c>
      <c r="AC103" s="268" t="str">
        <f t="shared" si="92"/>
        <v xml:space="preserve"> </v>
      </c>
      <c r="AD103" s="196">
        <v>0.2</v>
      </c>
      <c r="AE103" s="42">
        <v>0.2</v>
      </c>
      <c r="AF103" s="42">
        <f t="shared" si="87"/>
        <v>0</v>
      </c>
      <c r="AG103" s="42">
        <f t="shared" si="88"/>
        <v>100</v>
      </c>
      <c r="AH103" s="77"/>
      <c r="AI103" s="77">
        <f t="shared" si="93"/>
        <v>0.2</v>
      </c>
      <c r="AJ103" s="268" t="str">
        <f t="shared" si="94"/>
        <v xml:space="preserve"> </v>
      </c>
      <c r="AK103" s="198"/>
      <c r="AL103" s="49"/>
      <c r="AM103" s="49">
        <f t="shared" si="98"/>
        <v>0</v>
      </c>
      <c r="AN103" s="78" t="str">
        <f t="shared" si="81"/>
        <v xml:space="preserve"> </v>
      </c>
      <c r="AO103" s="77"/>
      <c r="AP103" s="77">
        <f t="shared" si="95"/>
        <v>0</v>
      </c>
      <c r="AQ103" s="288" t="str">
        <f t="shared" si="79"/>
        <v xml:space="preserve"> </v>
      </c>
      <c r="AR103" s="218">
        <v>0.5</v>
      </c>
      <c r="AS103" s="85">
        <v>0.2</v>
      </c>
      <c r="AT103" s="85">
        <f t="shared" si="62"/>
        <v>0.2</v>
      </c>
      <c r="AU103" s="85"/>
      <c r="AV103" s="95">
        <f t="shared" si="85"/>
        <v>-0.3</v>
      </c>
      <c r="AW103" s="85">
        <f t="shared" si="41"/>
        <v>40</v>
      </c>
      <c r="AX103" s="77"/>
      <c r="AY103" s="77">
        <f>AS103-AX103</f>
        <v>0.2</v>
      </c>
      <c r="AZ103" s="212" t="str">
        <f>IF(AX103&lt;&gt;0,IF(AS103/AX103*100&lt;0,"&lt;0",IF(AS103/AX103*100&gt;200,"&gt;200",AS103/AX103*100))," ")</f>
        <v xml:space="preserve"> </v>
      </c>
    </row>
    <row r="104" spans="1:52" ht="25.5" customHeight="1">
      <c r="A104" s="79" t="s">
        <v>228</v>
      </c>
      <c r="B104" s="344">
        <v>36</v>
      </c>
      <c r="C104" s="314">
        <f t="shared" si="86"/>
        <v>0.1</v>
      </c>
      <c r="D104" s="78">
        <f t="shared" si="86"/>
        <v>0</v>
      </c>
      <c r="E104" s="78">
        <f t="shared" si="65"/>
        <v>0</v>
      </c>
      <c r="F104" s="78">
        <f t="shared" si="59"/>
        <v>0</v>
      </c>
      <c r="G104" s="78">
        <f t="shared" si="80"/>
        <v>-0.1</v>
      </c>
      <c r="H104" s="78">
        <f t="shared" si="82"/>
        <v>0</v>
      </c>
      <c r="I104" s="78">
        <f t="shared" si="83"/>
        <v>0</v>
      </c>
      <c r="J104" s="78">
        <f t="shared" si="75"/>
        <v>0</v>
      </c>
      <c r="K104" s="212" t="str">
        <f t="shared" si="76"/>
        <v xml:space="preserve"> </v>
      </c>
      <c r="L104" s="196">
        <f t="shared" si="89"/>
        <v>0.1</v>
      </c>
      <c r="M104" s="42">
        <f t="shared" ref="M104:M167" si="99">V104+AE104+AL104</f>
        <v>0</v>
      </c>
      <c r="N104" s="42">
        <f t="shared" si="67"/>
        <v>0</v>
      </c>
      <c r="O104" s="42">
        <f t="shared" si="60"/>
        <v>0</v>
      </c>
      <c r="P104" s="42">
        <f t="shared" si="69"/>
        <v>-0.1</v>
      </c>
      <c r="Q104" s="42">
        <f t="shared" si="70"/>
        <v>0</v>
      </c>
      <c r="R104" s="78">
        <f t="shared" si="96"/>
        <v>0</v>
      </c>
      <c r="S104" s="121">
        <f t="shared" si="97"/>
        <v>0</v>
      </c>
      <c r="T104" s="212" t="str">
        <f t="shared" si="90"/>
        <v xml:space="preserve"> </v>
      </c>
      <c r="U104" s="711">
        <v>0.1</v>
      </c>
      <c r="V104" s="685"/>
      <c r="W104" s="657">
        <f t="shared" si="61"/>
        <v>0</v>
      </c>
      <c r="X104" s="42"/>
      <c r="Y104" s="42">
        <f t="shared" si="74"/>
        <v>-0.1</v>
      </c>
      <c r="Z104" s="42">
        <f t="shared" si="73"/>
        <v>0</v>
      </c>
      <c r="AA104" s="77"/>
      <c r="AB104" s="77">
        <f t="shared" si="91"/>
        <v>0</v>
      </c>
      <c r="AC104" s="268" t="str">
        <f t="shared" si="92"/>
        <v xml:space="preserve"> </v>
      </c>
      <c r="AD104" s="196"/>
      <c r="AE104" s="42"/>
      <c r="AF104" s="42">
        <f t="shared" si="87"/>
        <v>0</v>
      </c>
      <c r="AG104" s="42" t="str">
        <f t="shared" si="88"/>
        <v xml:space="preserve"> </v>
      </c>
      <c r="AH104" s="77"/>
      <c r="AI104" s="77">
        <f t="shared" si="93"/>
        <v>0</v>
      </c>
      <c r="AJ104" s="268" t="str">
        <f t="shared" si="94"/>
        <v xml:space="preserve"> </v>
      </c>
      <c r="AK104" s="198"/>
      <c r="AL104" s="49"/>
      <c r="AM104" s="49">
        <f t="shared" si="98"/>
        <v>0</v>
      </c>
      <c r="AN104" s="78" t="str">
        <f t="shared" si="81"/>
        <v xml:space="preserve"> </v>
      </c>
      <c r="AO104" s="77"/>
      <c r="AP104" s="77">
        <f t="shared" si="95"/>
        <v>0</v>
      </c>
      <c r="AQ104" s="288" t="str">
        <f t="shared" si="79"/>
        <v xml:space="preserve"> </v>
      </c>
      <c r="AR104" s="218"/>
      <c r="AS104" s="85"/>
      <c r="AT104" s="85">
        <f t="shared" si="62"/>
        <v>0</v>
      </c>
      <c r="AU104" s="85"/>
      <c r="AV104" s="95">
        <f>AS104-AR104</f>
        <v>0</v>
      </c>
      <c r="AW104" s="85" t="str">
        <f>IF(AR104&lt;&gt;0,IF(AS104/AR104*100&lt;0,"&lt;0",IF(AS104/AR104*100&gt;200,"&gt;200",AS104/AR104*100))," ")</f>
        <v xml:space="preserve"> </v>
      </c>
      <c r="AX104" s="77"/>
      <c r="AY104" s="77">
        <f>AS104-AX104</f>
        <v>0</v>
      </c>
      <c r="AZ104" s="212" t="str">
        <f>IF(AX104&lt;&gt;0,IF(AS104/AX104*100&lt;0,"&lt;0",IF(AS104/AX104*100&gt;200,"&gt;200",AS104/AX104*100))," ")</f>
        <v xml:space="preserve"> </v>
      </c>
    </row>
    <row r="105" spans="1:52" ht="25.5" customHeight="1">
      <c r="A105" s="79" t="s">
        <v>229</v>
      </c>
      <c r="B105" s="344">
        <v>37</v>
      </c>
      <c r="C105" s="314">
        <f t="shared" si="86"/>
        <v>-223.6</v>
      </c>
      <c r="D105" s="78">
        <f t="shared" si="86"/>
        <v>-52.7</v>
      </c>
      <c r="E105" s="78">
        <f t="shared" si="65"/>
        <v>-52.7</v>
      </c>
      <c r="F105" s="78">
        <f t="shared" si="59"/>
        <v>0</v>
      </c>
      <c r="G105" s="78">
        <f t="shared" si="80"/>
        <v>170.89999999999998</v>
      </c>
      <c r="H105" s="78">
        <f t="shared" si="82"/>
        <v>23.56887298747764</v>
      </c>
      <c r="I105" s="78">
        <f t="shared" si="83"/>
        <v>0</v>
      </c>
      <c r="J105" s="78">
        <f t="shared" si="75"/>
        <v>-52.7</v>
      </c>
      <c r="K105" s="212" t="str">
        <f t="shared" si="76"/>
        <v xml:space="preserve"> </v>
      </c>
      <c r="L105" s="196">
        <f t="shared" si="89"/>
        <v>-13.2</v>
      </c>
      <c r="M105" s="42">
        <f t="shared" si="99"/>
        <v>0</v>
      </c>
      <c r="N105" s="42">
        <f t="shared" si="67"/>
        <v>0</v>
      </c>
      <c r="O105" s="42">
        <f t="shared" si="60"/>
        <v>0</v>
      </c>
      <c r="P105" s="42">
        <f t="shared" si="69"/>
        <v>13.2</v>
      </c>
      <c r="Q105" s="42">
        <f t="shared" si="70"/>
        <v>0</v>
      </c>
      <c r="R105" s="78">
        <f t="shared" si="96"/>
        <v>0</v>
      </c>
      <c r="S105" s="121">
        <f t="shared" si="97"/>
        <v>0</v>
      </c>
      <c r="T105" s="212" t="str">
        <f t="shared" si="90"/>
        <v xml:space="preserve"> </v>
      </c>
      <c r="U105" s="711">
        <v>-13.2</v>
      </c>
      <c r="V105" s="685"/>
      <c r="W105" s="657">
        <f t="shared" si="61"/>
        <v>0</v>
      </c>
      <c r="X105" s="42"/>
      <c r="Y105" s="42">
        <f t="shared" si="74"/>
        <v>13.2</v>
      </c>
      <c r="Z105" s="42">
        <f t="shared" si="73"/>
        <v>0</v>
      </c>
      <c r="AA105" s="77"/>
      <c r="AB105" s="77">
        <f t="shared" si="91"/>
        <v>0</v>
      </c>
      <c r="AC105" s="268" t="str">
        <f t="shared" si="92"/>
        <v xml:space="preserve"> </v>
      </c>
      <c r="AD105" s="222"/>
      <c r="AE105" s="67"/>
      <c r="AF105" s="67">
        <f t="shared" si="87"/>
        <v>0</v>
      </c>
      <c r="AG105" s="67" t="str">
        <f t="shared" si="88"/>
        <v xml:space="preserve"> </v>
      </c>
      <c r="AH105" s="77"/>
      <c r="AI105" s="77">
        <f t="shared" si="93"/>
        <v>0</v>
      </c>
      <c r="AJ105" s="268" t="str">
        <f t="shared" si="94"/>
        <v xml:space="preserve"> </v>
      </c>
      <c r="AK105" s="226"/>
      <c r="AL105" s="77"/>
      <c r="AM105" s="77">
        <f t="shared" si="98"/>
        <v>0</v>
      </c>
      <c r="AN105" s="78" t="str">
        <f t="shared" si="81"/>
        <v xml:space="preserve"> </v>
      </c>
      <c r="AO105" s="77"/>
      <c r="AP105" s="77">
        <f t="shared" si="95"/>
        <v>0</v>
      </c>
      <c r="AQ105" s="288" t="str">
        <f t="shared" si="79"/>
        <v xml:space="preserve"> </v>
      </c>
      <c r="AR105" s="218">
        <v>-210.4</v>
      </c>
      <c r="AS105" s="85">
        <v>-52.7</v>
      </c>
      <c r="AT105" s="85">
        <f t="shared" si="62"/>
        <v>-52.7</v>
      </c>
      <c r="AU105" s="85"/>
      <c r="AV105" s="95">
        <f>AS105-AR105</f>
        <v>157.69999999999999</v>
      </c>
      <c r="AW105" s="85">
        <f>IF(AR105&lt;&gt;0,IF(AS105/AR105*100&lt;0,"&lt;0",IF(AS105/AR105*100&gt;200,"&gt;200",AS105/AR105*100))," ")</f>
        <v>25.047528517110269</v>
      </c>
      <c r="AX105" s="77"/>
      <c r="AY105" s="77">
        <f>AS105-AX105</f>
        <v>-52.7</v>
      </c>
      <c r="AZ105" s="212" t="str">
        <f>IF(AX105&lt;&gt;0,IF(AS105/AX105*100&lt;0,"&lt;0",IF(AS105/AX105*100&gt;200,"&gt;200",AS105/AX105*100))," ")</f>
        <v xml:space="preserve"> </v>
      </c>
    </row>
    <row r="106" spans="1:52" ht="33" customHeight="1">
      <c r="A106" s="328" t="s">
        <v>230</v>
      </c>
      <c r="B106" s="619" t="s">
        <v>238</v>
      </c>
      <c r="C106" s="574">
        <f>C107+C109+C111+C113+C115+C117+C119+C122+C124+C126</f>
        <v>47824.899999999994</v>
      </c>
      <c r="D106" s="575">
        <f>D107+D109+D111+D113+D115+D117+D119+D122+D124+D126</f>
        <v>21709.4</v>
      </c>
      <c r="E106" s="575">
        <f>E107+E109+E111+E113+E115+E117+E119+E122+E124+E126</f>
        <v>21001.9</v>
      </c>
      <c r="F106" s="575">
        <f t="shared" si="59"/>
        <v>707.49999999999989</v>
      </c>
      <c r="G106" s="575">
        <f t="shared" si="80"/>
        <v>-26115.499999999993</v>
      </c>
      <c r="H106" s="575">
        <f t="shared" si="82"/>
        <v>45.393508402526727</v>
      </c>
      <c r="I106" s="575">
        <f t="shared" si="83"/>
        <v>0</v>
      </c>
      <c r="J106" s="575">
        <f t="shared" si="75"/>
        <v>21709.4</v>
      </c>
      <c r="K106" s="576" t="str">
        <f t="shared" si="76"/>
        <v xml:space="preserve"> </v>
      </c>
      <c r="L106" s="574">
        <f>L107+L109+L111+L113+L115+L117+L119+L122+L124+L126</f>
        <v>43312.5</v>
      </c>
      <c r="M106" s="575">
        <f>M107+M109+M111+M113+M115+M117+M119+M122+M124+M126</f>
        <v>20542</v>
      </c>
      <c r="N106" s="575">
        <f>N107+N109+N111+N113+N115+N117+N119+N122+N124+N126</f>
        <v>19904.900000000001</v>
      </c>
      <c r="O106" s="575">
        <f t="shared" si="60"/>
        <v>637.09999999999991</v>
      </c>
      <c r="P106" s="575">
        <f t="shared" si="69"/>
        <v>-22770.5</v>
      </c>
      <c r="Q106" s="575">
        <f t="shared" si="70"/>
        <v>47.427417027417029</v>
      </c>
      <c r="R106" s="575">
        <f t="shared" si="96"/>
        <v>0</v>
      </c>
      <c r="S106" s="577">
        <f t="shared" si="97"/>
        <v>20542</v>
      </c>
      <c r="T106" s="576" t="str">
        <f t="shared" si="90"/>
        <v xml:space="preserve"> </v>
      </c>
      <c r="U106" s="574">
        <f>U107+U109+U111+U113+U115+U117+U119+U122+U124+U126</f>
        <v>31254.5</v>
      </c>
      <c r="V106" s="700">
        <f>V107+V109+V111+V113+V115+V117+V119+V122+V124+V126</f>
        <v>15074.5</v>
      </c>
      <c r="W106" s="732">
        <f t="shared" si="61"/>
        <v>14437.4</v>
      </c>
      <c r="X106" s="733">
        <f>X107+X109+X111+X113+X115+X117+X119+X122+X124+X126</f>
        <v>637.09999999999991</v>
      </c>
      <c r="Y106" s="575">
        <f t="shared" si="74"/>
        <v>-16180</v>
      </c>
      <c r="Z106" s="575">
        <f t="shared" si="73"/>
        <v>48.231454670527448</v>
      </c>
      <c r="AA106" s="575">
        <f>AA107+AA109+AA111+AA113+AA115+AA117+AA119+AA122+AA124+AA126</f>
        <v>0</v>
      </c>
      <c r="AB106" s="575">
        <f t="shared" si="91"/>
        <v>15074.5</v>
      </c>
      <c r="AC106" s="576" t="str">
        <f t="shared" si="92"/>
        <v xml:space="preserve"> </v>
      </c>
      <c r="AD106" s="578">
        <f>AD107+AD109+AD111+AD113+AD115+AD117+AD119+AD122+AD124+AD126</f>
        <v>13649.3</v>
      </c>
      <c r="AE106" s="575">
        <f>AE107+AE109+AE111+AE113+AE115+AE117+AE119+AE122+AE124+AE126</f>
        <v>7431.8</v>
      </c>
      <c r="AF106" s="575">
        <f t="shared" si="87"/>
        <v>-6217.4999999999991</v>
      </c>
      <c r="AG106" s="575">
        <f t="shared" si="88"/>
        <v>54.448213461496195</v>
      </c>
      <c r="AH106" s="575">
        <f>AH107+AH109+AH111+AH113+AH115+AH117+AH119+AH122+AH124+AH126</f>
        <v>0</v>
      </c>
      <c r="AI106" s="575">
        <f t="shared" si="93"/>
        <v>7431.8</v>
      </c>
      <c r="AJ106" s="576" t="str">
        <f t="shared" si="94"/>
        <v xml:space="preserve"> </v>
      </c>
      <c r="AK106" s="578">
        <f>AK107+AK109+AK111+AK113+AK115+AK117+AK119+AK122+AK124+AK126</f>
        <v>5160.1000000000004</v>
      </c>
      <c r="AL106" s="575">
        <f>AL107+AL109+AL111+AL113+AL115+AL117+AL119+AL122+AL124+AL126</f>
        <v>2243</v>
      </c>
      <c r="AM106" s="575">
        <f t="shared" si="98"/>
        <v>-2917.1000000000004</v>
      </c>
      <c r="AN106" s="575">
        <f t="shared" si="81"/>
        <v>43.468149842057322</v>
      </c>
      <c r="AO106" s="575">
        <f>AO107+AO109+AO111+AO113+AO115+AO117+AO119+AO122+AO124+AO126</f>
        <v>0</v>
      </c>
      <c r="AP106" s="575">
        <f t="shared" si="95"/>
        <v>2243</v>
      </c>
      <c r="AQ106" s="579" t="str">
        <f t="shared" si="79"/>
        <v xml:space="preserve"> </v>
      </c>
      <c r="AR106" s="578">
        <f>AR107+AR109+AR111+AR113+AR115+AR117+AR119+AR122+AR124+AR126</f>
        <v>11888.9</v>
      </c>
      <c r="AS106" s="575">
        <f>AS107+AS109+AS111+AS113+AS115+AS117+AS119+AS122+AS124+AS126</f>
        <v>5146.5</v>
      </c>
      <c r="AT106" s="575">
        <f t="shared" si="62"/>
        <v>5076.1000000000004</v>
      </c>
      <c r="AU106" s="575">
        <f>AU107+AU109+AU111+AU113+AU115+AU117+AU119+AU122+AU124+AU126</f>
        <v>70.400000000000006</v>
      </c>
      <c r="AV106" s="580">
        <f t="shared" si="85"/>
        <v>-6742.4</v>
      </c>
      <c r="AW106" s="575">
        <f t="shared" si="41"/>
        <v>43.288277300675418</v>
      </c>
      <c r="AX106" s="73">
        <f>AX107+AX109+AX111+AX113+AX115+AX117+AX119+AX122+AX124+AX126</f>
        <v>0</v>
      </c>
      <c r="AY106" s="81">
        <f t="shared" ref="AY106:AY137" si="100">AS107-AX106</f>
        <v>528.70000000000005</v>
      </c>
      <c r="AZ106" s="219" t="str">
        <f t="shared" ref="AZ106:AZ137" si="101">IF(AX106&lt;&gt;0,IF(AS107/AX106*100&lt;0,"&lt;0",IF(AS107/AX106*100&gt;200,"&gt;200",AS107/AX106*100))," ")</f>
        <v xml:space="preserve"> </v>
      </c>
    </row>
    <row r="107" spans="1:52" s="9" customFormat="1" ht="25.5" customHeight="1">
      <c r="A107" s="84" t="s">
        <v>74</v>
      </c>
      <c r="B107" s="346" t="s">
        <v>72</v>
      </c>
      <c r="C107" s="372">
        <f>L107+AR107-C108</f>
        <v>4527.8</v>
      </c>
      <c r="D107" s="83">
        <f>M107+AS107-D108</f>
        <v>2320.9</v>
      </c>
      <c r="E107" s="83">
        <f>N107+AT107-E108</f>
        <v>2269.6000000000004</v>
      </c>
      <c r="F107" s="83">
        <f t="shared" si="59"/>
        <v>51.3</v>
      </c>
      <c r="G107" s="83">
        <f t="shared" si="80"/>
        <v>-2206.9</v>
      </c>
      <c r="H107" s="83">
        <f t="shared" si="82"/>
        <v>51.258889526922566</v>
      </c>
      <c r="I107" s="83">
        <f t="shared" si="83"/>
        <v>0</v>
      </c>
      <c r="J107" s="83">
        <f t="shared" si="75"/>
        <v>2320.9</v>
      </c>
      <c r="K107" s="221" t="str">
        <f t="shared" si="76"/>
        <v xml:space="preserve"> </v>
      </c>
      <c r="L107" s="214">
        <f t="shared" si="89"/>
        <v>4300</v>
      </c>
      <c r="M107" s="82">
        <f t="shared" si="99"/>
        <v>2313.3000000000002</v>
      </c>
      <c r="N107" s="82">
        <f t="shared" si="67"/>
        <v>2262.3000000000002</v>
      </c>
      <c r="O107" s="82">
        <f t="shared" si="60"/>
        <v>51</v>
      </c>
      <c r="P107" s="82">
        <f t="shared" si="69"/>
        <v>-1986.6999999999998</v>
      </c>
      <c r="Q107" s="82">
        <f t="shared" si="70"/>
        <v>53.797674418604657</v>
      </c>
      <c r="R107" s="83">
        <f t="shared" si="96"/>
        <v>0</v>
      </c>
      <c r="S107" s="122">
        <f t="shared" si="97"/>
        <v>2313.3000000000002</v>
      </c>
      <c r="T107" s="221" t="str">
        <f t="shared" si="90"/>
        <v xml:space="preserve"> </v>
      </c>
      <c r="U107" s="713">
        <v>4300</v>
      </c>
      <c r="V107" s="708">
        <f>2309.4+3.9</f>
        <v>2313.3000000000002</v>
      </c>
      <c r="W107" s="734">
        <f t="shared" si="61"/>
        <v>2262.3000000000002</v>
      </c>
      <c r="X107" s="742">
        <f>47.1+3.9</f>
        <v>51</v>
      </c>
      <c r="Y107" s="82">
        <f t="shared" si="74"/>
        <v>-1986.6999999999998</v>
      </c>
      <c r="Z107" s="82">
        <f t="shared" si="73"/>
        <v>53.797674418604657</v>
      </c>
      <c r="AA107" s="82"/>
      <c r="AB107" s="82">
        <f t="shared" si="91"/>
        <v>2313.3000000000002</v>
      </c>
      <c r="AC107" s="269" t="str">
        <f t="shared" si="92"/>
        <v xml:space="preserve"> </v>
      </c>
      <c r="AD107" s="214"/>
      <c r="AE107" s="82"/>
      <c r="AF107" s="82">
        <f t="shared" si="87"/>
        <v>0</v>
      </c>
      <c r="AG107" s="82" t="str">
        <f t="shared" si="88"/>
        <v xml:space="preserve"> </v>
      </c>
      <c r="AH107" s="82"/>
      <c r="AI107" s="82">
        <f t="shared" si="93"/>
        <v>0</v>
      </c>
      <c r="AJ107" s="269" t="str">
        <f t="shared" si="94"/>
        <v xml:space="preserve"> </v>
      </c>
      <c r="AK107" s="214"/>
      <c r="AL107" s="82"/>
      <c r="AM107" s="82">
        <f t="shared" si="98"/>
        <v>0</v>
      </c>
      <c r="AN107" s="83" t="str">
        <f t="shared" si="81"/>
        <v xml:space="preserve"> </v>
      </c>
      <c r="AO107" s="82"/>
      <c r="AP107" s="82">
        <f t="shared" si="95"/>
        <v>0</v>
      </c>
      <c r="AQ107" s="292" t="str">
        <f t="shared" si="79"/>
        <v xml:space="preserve"> </v>
      </c>
      <c r="AR107" s="220">
        <v>1270.0999999999999</v>
      </c>
      <c r="AS107" s="175">
        <v>528.70000000000005</v>
      </c>
      <c r="AT107" s="175">
        <f t="shared" si="62"/>
        <v>528.40000000000009</v>
      </c>
      <c r="AU107" s="175">
        <v>0.3</v>
      </c>
      <c r="AV107" s="176">
        <f t="shared" si="85"/>
        <v>-741.39999999999986</v>
      </c>
      <c r="AW107" s="175">
        <f t="shared" si="41"/>
        <v>41.626643571372341</v>
      </c>
      <c r="AX107" s="82"/>
      <c r="AY107" s="83">
        <f t="shared" si="100"/>
        <v>0</v>
      </c>
      <c r="AZ107" s="221" t="str">
        <f t="shared" si="101"/>
        <v xml:space="preserve"> </v>
      </c>
    </row>
    <row r="108" spans="1:52" s="384" customFormat="1" ht="23.25" customHeight="1">
      <c r="A108" s="374" t="s">
        <v>219</v>
      </c>
      <c r="B108" s="375" t="s">
        <v>216</v>
      </c>
      <c r="C108" s="387">
        <f t="shared" ref="C108:C170" si="102">L108+AR108</f>
        <v>1042.3</v>
      </c>
      <c r="D108" s="377">
        <f t="shared" ref="D108:D170" si="103">M108+AS108</f>
        <v>521.1</v>
      </c>
      <c r="E108" s="377">
        <f t="shared" ref="E108:E130" si="104">W108+AE108+AL108+AT108</f>
        <v>521.1</v>
      </c>
      <c r="F108" s="377">
        <f t="shared" si="59"/>
        <v>0</v>
      </c>
      <c r="G108" s="377">
        <f t="shared" si="80"/>
        <v>-521.19999999999993</v>
      </c>
      <c r="H108" s="377">
        <f t="shared" si="82"/>
        <v>49.995202916626695</v>
      </c>
      <c r="I108" s="377">
        <f t="shared" si="83"/>
        <v>0</v>
      </c>
      <c r="J108" s="377">
        <f t="shared" si="75"/>
        <v>521.1</v>
      </c>
      <c r="K108" s="378" t="str">
        <f t="shared" si="76"/>
        <v xml:space="preserve"> </v>
      </c>
      <c r="L108" s="379">
        <f t="shared" si="89"/>
        <v>1042.3</v>
      </c>
      <c r="M108" s="380">
        <f t="shared" si="99"/>
        <v>521.1</v>
      </c>
      <c r="N108" s="380">
        <f t="shared" si="67"/>
        <v>521.1</v>
      </c>
      <c r="O108" s="380">
        <f t="shared" si="60"/>
        <v>0</v>
      </c>
      <c r="P108" s="380">
        <f t="shared" si="69"/>
        <v>-521.19999999999993</v>
      </c>
      <c r="Q108" s="380">
        <f t="shared" si="70"/>
        <v>49.995202916626695</v>
      </c>
      <c r="R108" s="377">
        <f t="shared" si="96"/>
        <v>0</v>
      </c>
      <c r="S108" s="381">
        <f t="shared" si="97"/>
        <v>521.1</v>
      </c>
      <c r="T108" s="378" t="str">
        <f t="shared" si="90"/>
        <v xml:space="preserve"> </v>
      </c>
      <c r="U108" s="714">
        <v>1042.3</v>
      </c>
      <c r="V108" s="702">
        <v>521.1</v>
      </c>
      <c r="W108" s="735">
        <f t="shared" si="61"/>
        <v>521.1</v>
      </c>
      <c r="X108" s="380"/>
      <c r="Y108" s="380">
        <f t="shared" si="74"/>
        <v>-521.19999999999993</v>
      </c>
      <c r="Z108" s="380">
        <f t="shared" si="73"/>
        <v>49.995202916626695</v>
      </c>
      <c r="AA108" s="380"/>
      <c r="AB108" s="380">
        <f t="shared" si="91"/>
        <v>521.1</v>
      </c>
      <c r="AC108" s="382" t="str">
        <f t="shared" si="92"/>
        <v xml:space="preserve"> </v>
      </c>
      <c r="AD108" s="379"/>
      <c r="AE108" s="380"/>
      <c r="AF108" s="380">
        <f t="shared" si="87"/>
        <v>0</v>
      </c>
      <c r="AG108" s="380" t="str">
        <f t="shared" si="88"/>
        <v xml:space="preserve"> </v>
      </c>
      <c r="AH108" s="380"/>
      <c r="AI108" s="380">
        <f t="shared" si="93"/>
        <v>0</v>
      </c>
      <c r="AJ108" s="382" t="str">
        <f t="shared" si="94"/>
        <v xml:space="preserve"> </v>
      </c>
      <c r="AK108" s="379"/>
      <c r="AL108" s="380"/>
      <c r="AM108" s="380">
        <f t="shared" si="98"/>
        <v>0</v>
      </c>
      <c r="AN108" s="377" t="str">
        <f t="shared" si="81"/>
        <v xml:space="preserve"> </v>
      </c>
      <c r="AO108" s="380"/>
      <c r="AP108" s="380">
        <f t="shared" si="95"/>
        <v>0</v>
      </c>
      <c r="AQ108" s="383" t="str">
        <f t="shared" si="79"/>
        <v xml:space="preserve"> </v>
      </c>
      <c r="AR108" s="379"/>
      <c r="AS108" s="380"/>
      <c r="AT108" s="380">
        <f t="shared" si="62"/>
        <v>0</v>
      </c>
      <c r="AU108" s="380"/>
      <c r="AV108" s="377">
        <f t="shared" si="85"/>
        <v>0</v>
      </c>
      <c r="AW108" s="380" t="str">
        <f t="shared" si="41"/>
        <v xml:space="preserve"> </v>
      </c>
      <c r="AX108" s="380"/>
      <c r="AY108" s="377">
        <f t="shared" si="100"/>
        <v>4.0999999999999996</v>
      </c>
      <c r="AZ108" s="378" t="str">
        <f t="shared" si="101"/>
        <v xml:space="preserve"> </v>
      </c>
    </row>
    <row r="109" spans="1:52" s="9" customFormat="1" ht="19.5" customHeight="1">
      <c r="A109" s="84" t="s">
        <v>75</v>
      </c>
      <c r="B109" s="346" t="s">
        <v>73</v>
      </c>
      <c r="C109" s="372">
        <f>L109+AR109-C110</f>
        <v>466.90000000000003</v>
      </c>
      <c r="D109" s="83">
        <f>M109+AS109-D110</f>
        <v>229.6</v>
      </c>
      <c r="E109" s="83">
        <f t="shared" si="104"/>
        <v>228.4</v>
      </c>
      <c r="F109" s="83">
        <f t="shared" si="59"/>
        <v>1.2</v>
      </c>
      <c r="G109" s="83">
        <f t="shared" si="80"/>
        <v>-237.30000000000004</v>
      </c>
      <c r="H109" s="83">
        <f t="shared" si="82"/>
        <v>49.175412293853071</v>
      </c>
      <c r="I109" s="83">
        <f t="shared" si="83"/>
        <v>0</v>
      </c>
      <c r="J109" s="83">
        <f t="shared" si="75"/>
        <v>229.6</v>
      </c>
      <c r="K109" s="221" t="str">
        <f t="shared" si="76"/>
        <v xml:space="preserve"> </v>
      </c>
      <c r="L109" s="214">
        <f t="shared" si="89"/>
        <v>457.1</v>
      </c>
      <c r="M109" s="82">
        <f t="shared" si="99"/>
        <v>225.5</v>
      </c>
      <c r="N109" s="82">
        <f t="shared" si="67"/>
        <v>224.3</v>
      </c>
      <c r="O109" s="82">
        <f t="shared" si="60"/>
        <v>1.2</v>
      </c>
      <c r="P109" s="82">
        <f t="shared" si="69"/>
        <v>-231.60000000000002</v>
      </c>
      <c r="Q109" s="82">
        <f t="shared" si="70"/>
        <v>49.33274994530737</v>
      </c>
      <c r="R109" s="83">
        <f t="shared" si="96"/>
        <v>0</v>
      </c>
      <c r="S109" s="122">
        <f t="shared" si="97"/>
        <v>225.5</v>
      </c>
      <c r="T109" s="221" t="str">
        <f t="shared" si="90"/>
        <v xml:space="preserve"> </v>
      </c>
      <c r="U109" s="713">
        <v>457.1</v>
      </c>
      <c r="V109" s="701">
        <v>225.5</v>
      </c>
      <c r="W109" s="734">
        <f t="shared" si="61"/>
        <v>224.3</v>
      </c>
      <c r="X109" s="82">
        <v>1.2</v>
      </c>
      <c r="Y109" s="82">
        <f t="shared" si="74"/>
        <v>-231.60000000000002</v>
      </c>
      <c r="Z109" s="82">
        <f t="shared" si="73"/>
        <v>49.33274994530737</v>
      </c>
      <c r="AA109" s="82"/>
      <c r="AB109" s="82">
        <f t="shared" si="91"/>
        <v>225.5</v>
      </c>
      <c r="AC109" s="269" t="str">
        <f t="shared" si="92"/>
        <v xml:space="preserve"> </v>
      </c>
      <c r="AD109" s="214"/>
      <c r="AE109" s="82"/>
      <c r="AF109" s="82">
        <f t="shared" si="87"/>
        <v>0</v>
      </c>
      <c r="AG109" s="82" t="str">
        <f t="shared" si="88"/>
        <v xml:space="preserve"> </v>
      </c>
      <c r="AH109" s="82"/>
      <c r="AI109" s="82">
        <f t="shared" si="93"/>
        <v>0</v>
      </c>
      <c r="AJ109" s="269" t="str">
        <f t="shared" si="94"/>
        <v xml:space="preserve"> </v>
      </c>
      <c r="AK109" s="214"/>
      <c r="AL109" s="82"/>
      <c r="AM109" s="82">
        <f t="shared" si="98"/>
        <v>0</v>
      </c>
      <c r="AN109" s="83" t="str">
        <f t="shared" si="81"/>
        <v xml:space="preserve"> </v>
      </c>
      <c r="AO109" s="82"/>
      <c r="AP109" s="82">
        <f t="shared" si="95"/>
        <v>0</v>
      </c>
      <c r="AQ109" s="292" t="str">
        <f t="shared" si="79"/>
        <v xml:space="preserve"> </v>
      </c>
      <c r="AR109" s="220">
        <v>9.8000000000000007</v>
      </c>
      <c r="AS109" s="175">
        <v>4.0999999999999996</v>
      </c>
      <c r="AT109" s="175">
        <f t="shared" si="62"/>
        <v>4.0999999999999996</v>
      </c>
      <c r="AU109" s="175"/>
      <c r="AV109" s="176">
        <f t="shared" si="85"/>
        <v>-5.7000000000000011</v>
      </c>
      <c r="AW109" s="175">
        <f t="shared" si="41"/>
        <v>41.836734693877546</v>
      </c>
      <c r="AX109" s="82"/>
      <c r="AY109" s="83">
        <f t="shared" si="100"/>
        <v>0</v>
      </c>
      <c r="AZ109" s="221" t="str">
        <f t="shared" si="101"/>
        <v xml:space="preserve"> </v>
      </c>
    </row>
    <row r="110" spans="1:52" s="384" customFormat="1" ht="21.75" customHeight="1">
      <c r="A110" s="374" t="s">
        <v>219</v>
      </c>
      <c r="B110" s="375" t="s">
        <v>216</v>
      </c>
      <c r="C110" s="387">
        <f t="shared" si="102"/>
        <v>0</v>
      </c>
      <c r="D110" s="377">
        <f t="shared" si="103"/>
        <v>0</v>
      </c>
      <c r="E110" s="377">
        <f t="shared" si="104"/>
        <v>0</v>
      </c>
      <c r="F110" s="377">
        <f t="shared" ref="F110:F130" si="105">O110+AU110</f>
        <v>0</v>
      </c>
      <c r="G110" s="377">
        <f t="shared" si="80"/>
        <v>0</v>
      </c>
      <c r="H110" s="377" t="str">
        <f t="shared" si="82"/>
        <v xml:space="preserve"> </v>
      </c>
      <c r="I110" s="377">
        <f t="shared" si="83"/>
        <v>0</v>
      </c>
      <c r="J110" s="377">
        <f t="shared" si="75"/>
        <v>0</v>
      </c>
      <c r="K110" s="378" t="str">
        <f t="shared" si="76"/>
        <v xml:space="preserve"> </v>
      </c>
      <c r="L110" s="379">
        <f t="shared" si="89"/>
        <v>0</v>
      </c>
      <c r="M110" s="380">
        <f t="shared" si="99"/>
        <v>0</v>
      </c>
      <c r="N110" s="380">
        <f t="shared" si="67"/>
        <v>0</v>
      </c>
      <c r="O110" s="380">
        <f t="shared" si="60"/>
        <v>0</v>
      </c>
      <c r="P110" s="380">
        <f t="shared" si="69"/>
        <v>0</v>
      </c>
      <c r="Q110" s="380" t="str">
        <f t="shared" si="70"/>
        <v xml:space="preserve"> </v>
      </c>
      <c r="R110" s="377">
        <f t="shared" si="96"/>
        <v>0</v>
      </c>
      <c r="S110" s="381">
        <f t="shared" si="97"/>
        <v>0</v>
      </c>
      <c r="T110" s="378" t="str">
        <f t="shared" si="90"/>
        <v xml:space="preserve"> </v>
      </c>
      <c r="U110" s="714"/>
      <c r="V110" s="702"/>
      <c r="W110" s="735">
        <f t="shared" si="61"/>
        <v>0</v>
      </c>
      <c r="X110" s="380"/>
      <c r="Y110" s="380">
        <f t="shared" si="74"/>
        <v>0</v>
      </c>
      <c r="Z110" s="380" t="str">
        <f t="shared" si="73"/>
        <v xml:space="preserve"> </v>
      </c>
      <c r="AA110" s="380"/>
      <c r="AB110" s="380">
        <f t="shared" si="91"/>
        <v>0</v>
      </c>
      <c r="AC110" s="382" t="str">
        <f t="shared" si="92"/>
        <v xml:space="preserve"> </v>
      </c>
      <c r="AD110" s="379"/>
      <c r="AE110" s="380"/>
      <c r="AF110" s="380">
        <f t="shared" si="87"/>
        <v>0</v>
      </c>
      <c r="AG110" s="380" t="str">
        <f t="shared" si="88"/>
        <v xml:space="preserve"> </v>
      </c>
      <c r="AH110" s="380"/>
      <c r="AI110" s="380">
        <f t="shared" si="93"/>
        <v>0</v>
      </c>
      <c r="AJ110" s="382" t="str">
        <f t="shared" si="94"/>
        <v xml:space="preserve"> </v>
      </c>
      <c r="AK110" s="379"/>
      <c r="AL110" s="380"/>
      <c r="AM110" s="380">
        <f t="shared" si="98"/>
        <v>0</v>
      </c>
      <c r="AN110" s="377" t="str">
        <f t="shared" si="81"/>
        <v xml:space="preserve"> </v>
      </c>
      <c r="AO110" s="380"/>
      <c r="AP110" s="380">
        <f t="shared" si="95"/>
        <v>0</v>
      </c>
      <c r="AQ110" s="383" t="str">
        <f t="shared" si="79"/>
        <v xml:space="preserve"> </v>
      </c>
      <c r="AR110" s="379"/>
      <c r="AS110" s="380"/>
      <c r="AT110" s="380">
        <f t="shared" si="62"/>
        <v>0</v>
      </c>
      <c r="AU110" s="380"/>
      <c r="AV110" s="377">
        <f t="shared" si="85"/>
        <v>0</v>
      </c>
      <c r="AW110" s="380" t="str">
        <f t="shared" si="41"/>
        <v xml:space="preserve"> </v>
      </c>
      <c r="AX110" s="380"/>
      <c r="AY110" s="377">
        <f t="shared" si="100"/>
        <v>4.7</v>
      </c>
      <c r="AZ110" s="378" t="str">
        <f t="shared" si="101"/>
        <v xml:space="preserve"> </v>
      </c>
    </row>
    <row r="111" spans="1:52" s="9" customFormat="1" ht="20.25" customHeight="1">
      <c r="A111" s="84" t="s">
        <v>76</v>
      </c>
      <c r="B111" s="346" t="s">
        <v>77</v>
      </c>
      <c r="C111" s="372">
        <f>L111+AR111-C112</f>
        <v>2938</v>
      </c>
      <c r="D111" s="83">
        <f>M111+AS111-D112</f>
        <v>1373</v>
      </c>
      <c r="E111" s="83">
        <f>N111+AT111-E112</f>
        <v>1361</v>
      </c>
      <c r="F111" s="83">
        <f t="shared" si="105"/>
        <v>12</v>
      </c>
      <c r="G111" s="83">
        <f t="shared" si="80"/>
        <v>-1565</v>
      </c>
      <c r="H111" s="83">
        <f t="shared" si="82"/>
        <v>46.732471068754258</v>
      </c>
      <c r="I111" s="83">
        <f t="shared" si="83"/>
        <v>0</v>
      </c>
      <c r="J111" s="83">
        <f t="shared" si="75"/>
        <v>1373</v>
      </c>
      <c r="K111" s="221" t="str">
        <f t="shared" si="76"/>
        <v xml:space="preserve"> </v>
      </c>
      <c r="L111" s="214">
        <f t="shared" si="89"/>
        <v>2914</v>
      </c>
      <c r="M111" s="82">
        <f t="shared" si="99"/>
        <v>1368.3</v>
      </c>
      <c r="N111" s="82">
        <f t="shared" si="67"/>
        <v>1356.3</v>
      </c>
      <c r="O111" s="82">
        <f t="shared" si="60"/>
        <v>12</v>
      </c>
      <c r="P111" s="82">
        <f t="shared" si="69"/>
        <v>-1545.7</v>
      </c>
      <c r="Q111" s="82">
        <f t="shared" si="70"/>
        <v>46.956074124914203</v>
      </c>
      <c r="R111" s="83">
        <f t="shared" si="96"/>
        <v>0</v>
      </c>
      <c r="S111" s="122">
        <f t="shared" si="97"/>
        <v>1368.3</v>
      </c>
      <c r="T111" s="221" t="str">
        <f t="shared" si="90"/>
        <v xml:space="preserve"> </v>
      </c>
      <c r="U111" s="713">
        <v>2914</v>
      </c>
      <c r="V111" s="701">
        <v>1368.3</v>
      </c>
      <c r="W111" s="734">
        <f t="shared" si="61"/>
        <v>1356.3</v>
      </c>
      <c r="X111" s="82">
        <v>12</v>
      </c>
      <c r="Y111" s="82">
        <f t="shared" si="74"/>
        <v>-1545.7</v>
      </c>
      <c r="Z111" s="82">
        <f t="shared" si="73"/>
        <v>46.956074124914203</v>
      </c>
      <c r="AA111" s="82"/>
      <c r="AB111" s="82">
        <f t="shared" si="91"/>
        <v>1368.3</v>
      </c>
      <c r="AC111" s="269" t="str">
        <f t="shared" si="92"/>
        <v xml:space="preserve"> </v>
      </c>
      <c r="AD111" s="214"/>
      <c r="AE111" s="82"/>
      <c r="AF111" s="82">
        <f t="shared" si="87"/>
        <v>0</v>
      </c>
      <c r="AG111" s="82" t="str">
        <f t="shared" si="88"/>
        <v xml:space="preserve"> </v>
      </c>
      <c r="AH111" s="82"/>
      <c r="AI111" s="82">
        <f t="shared" si="93"/>
        <v>0</v>
      </c>
      <c r="AJ111" s="269" t="str">
        <f t="shared" si="94"/>
        <v xml:space="preserve"> </v>
      </c>
      <c r="AK111" s="214"/>
      <c r="AL111" s="82"/>
      <c r="AM111" s="82">
        <f t="shared" si="98"/>
        <v>0</v>
      </c>
      <c r="AN111" s="83" t="str">
        <f t="shared" si="81"/>
        <v xml:space="preserve"> </v>
      </c>
      <c r="AO111" s="82"/>
      <c r="AP111" s="82">
        <f t="shared" si="95"/>
        <v>0</v>
      </c>
      <c r="AQ111" s="292" t="str">
        <f t="shared" si="79"/>
        <v xml:space="preserve"> </v>
      </c>
      <c r="AR111" s="220">
        <v>24</v>
      </c>
      <c r="AS111" s="175">
        <v>4.7</v>
      </c>
      <c r="AT111" s="175">
        <f t="shared" si="62"/>
        <v>4.7</v>
      </c>
      <c r="AU111" s="175"/>
      <c r="AV111" s="176">
        <f t="shared" si="85"/>
        <v>-19.3</v>
      </c>
      <c r="AW111" s="175">
        <f t="shared" si="41"/>
        <v>19.583333333333332</v>
      </c>
      <c r="AX111" s="82"/>
      <c r="AY111" s="83">
        <f t="shared" si="100"/>
        <v>0</v>
      </c>
      <c r="AZ111" s="221" t="str">
        <f t="shared" si="101"/>
        <v xml:space="preserve"> </v>
      </c>
    </row>
    <row r="112" spans="1:52" s="384" customFormat="1" ht="21.75" customHeight="1">
      <c r="A112" s="374" t="s">
        <v>219</v>
      </c>
      <c r="B112" s="375" t="s">
        <v>216</v>
      </c>
      <c r="C112" s="387">
        <f t="shared" si="102"/>
        <v>0</v>
      </c>
      <c r="D112" s="377">
        <f t="shared" si="103"/>
        <v>0</v>
      </c>
      <c r="E112" s="377">
        <f t="shared" si="104"/>
        <v>0</v>
      </c>
      <c r="F112" s="377">
        <f t="shared" si="105"/>
        <v>0</v>
      </c>
      <c r="G112" s="377">
        <f t="shared" si="80"/>
        <v>0</v>
      </c>
      <c r="H112" s="377" t="str">
        <f t="shared" si="82"/>
        <v xml:space="preserve"> </v>
      </c>
      <c r="I112" s="377">
        <f t="shared" si="83"/>
        <v>0</v>
      </c>
      <c r="J112" s="377">
        <f t="shared" si="75"/>
        <v>0</v>
      </c>
      <c r="K112" s="378" t="str">
        <f t="shared" si="76"/>
        <v xml:space="preserve"> </v>
      </c>
      <c r="L112" s="379">
        <f t="shared" si="89"/>
        <v>0</v>
      </c>
      <c r="M112" s="380">
        <f t="shared" si="99"/>
        <v>0</v>
      </c>
      <c r="N112" s="380">
        <f t="shared" si="67"/>
        <v>0</v>
      </c>
      <c r="O112" s="380">
        <f t="shared" si="60"/>
        <v>0</v>
      </c>
      <c r="P112" s="380">
        <f t="shared" si="69"/>
        <v>0</v>
      </c>
      <c r="Q112" s="380" t="str">
        <f t="shared" si="70"/>
        <v xml:space="preserve"> </v>
      </c>
      <c r="R112" s="377">
        <f t="shared" si="96"/>
        <v>0</v>
      </c>
      <c r="S112" s="381">
        <f t="shared" si="97"/>
        <v>0</v>
      </c>
      <c r="T112" s="378" t="str">
        <f t="shared" si="90"/>
        <v xml:space="preserve"> </v>
      </c>
      <c r="U112" s="714"/>
      <c r="V112" s="702"/>
      <c r="W112" s="735">
        <f t="shared" si="61"/>
        <v>0</v>
      </c>
      <c r="X112" s="380"/>
      <c r="Y112" s="380">
        <f t="shared" si="74"/>
        <v>0</v>
      </c>
      <c r="Z112" s="380" t="str">
        <f t="shared" si="73"/>
        <v xml:space="preserve"> </v>
      </c>
      <c r="AA112" s="380"/>
      <c r="AB112" s="380">
        <f t="shared" si="91"/>
        <v>0</v>
      </c>
      <c r="AC112" s="382" t="str">
        <f t="shared" si="92"/>
        <v xml:space="preserve"> </v>
      </c>
      <c r="AD112" s="379"/>
      <c r="AE112" s="380"/>
      <c r="AF112" s="380">
        <f t="shared" si="87"/>
        <v>0</v>
      </c>
      <c r="AG112" s="380" t="str">
        <f t="shared" si="88"/>
        <v xml:space="preserve"> </v>
      </c>
      <c r="AH112" s="380"/>
      <c r="AI112" s="380">
        <f t="shared" si="93"/>
        <v>0</v>
      </c>
      <c r="AJ112" s="382" t="str">
        <f t="shared" si="94"/>
        <v xml:space="preserve"> </v>
      </c>
      <c r="AK112" s="379"/>
      <c r="AL112" s="380"/>
      <c r="AM112" s="380">
        <f t="shared" si="98"/>
        <v>0</v>
      </c>
      <c r="AN112" s="377" t="str">
        <f t="shared" si="81"/>
        <v xml:space="preserve"> </v>
      </c>
      <c r="AO112" s="380"/>
      <c r="AP112" s="380">
        <f t="shared" si="95"/>
        <v>0</v>
      </c>
      <c r="AQ112" s="383" t="str">
        <f t="shared" si="79"/>
        <v xml:space="preserve"> </v>
      </c>
      <c r="AR112" s="379"/>
      <c r="AS112" s="380"/>
      <c r="AT112" s="380">
        <f t="shared" si="62"/>
        <v>0</v>
      </c>
      <c r="AU112" s="380"/>
      <c r="AV112" s="377">
        <f t="shared" si="85"/>
        <v>0</v>
      </c>
      <c r="AW112" s="380" t="str">
        <f t="shared" si="41"/>
        <v xml:space="preserve"> </v>
      </c>
      <c r="AX112" s="380"/>
      <c r="AY112" s="377">
        <f t="shared" si="100"/>
        <v>271.3</v>
      </c>
      <c r="AZ112" s="378" t="str">
        <f t="shared" si="101"/>
        <v xml:space="preserve"> </v>
      </c>
    </row>
    <row r="113" spans="1:54" s="9" customFormat="1" ht="20.25" customHeight="1">
      <c r="A113" s="84" t="s">
        <v>71</v>
      </c>
      <c r="B113" s="346" t="s">
        <v>78</v>
      </c>
      <c r="C113" s="372">
        <f>L113+AR113-C114</f>
        <v>5866.9</v>
      </c>
      <c r="D113" s="83">
        <f>M113+AS113-D114</f>
        <v>1652.3</v>
      </c>
      <c r="E113" s="83">
        <f>N113+AT113-E114</f>
        <v>1197.3</v>
      </c>
      <c r="F113" s="83">
        <f t="shared" si="105"/>
        <v>455</v>
      </c>
      <c r="G113" s="83">
        <f t="shared" si="80"/>
        <v>-4214.5999999999995</v>
      </c>
      <c r="H113" s="83">
        <f t="shared" si="82"/>
        <v>28.163084422778638</v>
      </c>
      <c r="I113" s="83">
        <f t="shared" si="83"/>
        <v>0</v>
      </c>
      <c r="J113" s="83">
        <f t="shared" si="75"/>
        <v>1652.3</v>
      </c>
      <c r="K113" s="221" t="str">
        <f t="shared" si="76"/>
        <v xml:space="preserve"> </v>
      </c>
      <c r="L113" s="214">
        <f t="shared" si="89"/>
        <v>5078.2</v>
      </c>
      <c r="M113" s="82">
        <f t="shared" si="99"/>
        <v>1381</v>
      </c>
      <c r="N113" s="82">
        <f t="shared" si="67"/>
        <v>943.1</v>
      </c>
      <c r="O113" s="82">
        <f t="shared" si="60"/>
        <v>437.9</v>
      </c>
      <c r="P113" s="82">
        <f t="shared" si="69"/>
        <v>-3697.2</v>
      </c>
      <c r="Q113" s="82">
        <f t="shared" si="70"/>
        <v>27.194675278642038</v>
      </c>
      <c r="R113" s="83">
        <f t="shared" si="96"/>
        <v>0</v>
      </c>
      <c r="S113" s="122">
        <f t="shared" si="97"/>
        <v>1381</v>
      </c>
      <c r="T113" s="221" t="str">
        <f t="shared" si="90"/>
        <v xml:space="preserve"> </v>
      </c>
      <c r="U113" s="713">
        <v>5078.2</v>
      </c>
      <c r="V113" s="708">
        <f>1358.1+22.9</f>
        <v>1381</v>
      </c>
      <c r="W113" s="734">
        <f t="shared" si="61"/>
        <v>943.1</v>
      </c>
      <c r="X113" s="742">
        <f>415+22.9</f>
        <v>437.9</v>
      </c>
      <c r="Y113" s="82">
        <f t="shared" si="74"/>
        <v>-3697.2</v>
      </c>
      <c r="Z113" s="82">
        <f t="shared" si="73"/>
        <v>27.194675278642038</v>
      </c>
      <c r="AA113" s="82"/>
      <c r="AB113" s="82">
        <f t="shared" si="91"/>
        <v>1381</v>
      </c>
      <c r="AC113" s="269" t="str">
        <f t="shared" si="92"/>
        <v xml:space="preserve"> </v>
      </c>
      <c r="AD113" s="214"/>
      <c r="AE113" s="82"/>
      <c r="AF113" s="82">
        <f t="shared" si="87"/>
        <v>0</v>
      </c>
      <c r="AG113" s="82" t="str">
        <f t="shared" si="88"/>
        <v xml:space="preserve"> </v>
      </c>
      <c r="AH113" s="82"/>
      <c r="AI113" s="82">
        <f t="shared" si="93"/>
        <v>0</v>
      </c>
      <c r="AJ113" s="269" t="str">
        <f t="shared" si="94"/>
        <v xml:space="preserve"> </v>
      </c>
      <c r="AK113" s="214"/>
      <c r="AL113" s="82"/>
      <c r="AM113" s="82">
        <f t="shared" si="98"/>
        <v>0</v>
      </c>
      <c r="AN113" s="83" t="str">
        <f t="shared" si="81"/>
        <v xml:space="preserve"> </v>
      </c>
      <c r="AO113" s="82"/>
      <c r="AP113" s="82">
        <f t="shared" si="95"/>
        <v>0</v>
      </c>
      <c r="AQ113" s="292" t="str">
        <f t="shared" si="79"/>
        <v xml:space="preserve"> </v>
      </c>
      <c r="AR113" s="220">
        <v>788.7</v>
      </c>
      <c r="AS113" s="175">
        <v>271.3</v>
      </c>
      <c r="AT113" s="175">
        <f t="shared" si="62"/>
        <v>254.20000000000002</v>
      </c>
      <c r="AU113" s="175">
        <v>17.100000000000001</v>
      </c>
      <c r="AV113" s="177">
        <f t="shared" si="85"/>
        <v>-517.40000000000009</v>
      </c>
      <c r="AW113" s="175">
        <f t="shared" si="41"/>
        <v>34.398377076201342</v>
      </c>
      <c r="AX113" s="82"/>
      <c r="AY113" s="83">
        <f t="shared" si="100"/>
        <v>0</v>
      </c>
      <c r="AZ113" s="221" t="str">
        <f t="shared" si="101"/>
        <v xml:space="preserve"> </v>
      </c>
      <c r="BB113" s="718"/>
    </row>
    <row r="114" spans="1:54" s="384" customFormat="1" ht="21.75" customHeight="1">
      <c r="A114" s="374" t="s">
        <v>219</v>
      </c>
      <c r="B114" s="375" t="s">
        <v>216</v>
      </c>
      <c r="C114" s="387">
        <f t="shared" si="102"/>
        <v>0</v>
      </c>
      <c r="D114" s="377">
        <f t="shared" si="103"/>
        <v>0</v>
      </c>
      <c r="E114" s="377">
        <f t="shared" si="104"/>
        <v>0</v>
      </c>
      <c r="F114" s="377">
        <f t="shared" si="105"/>
        <v>0</v>
      </c>
      <c r="G114" s="377">
        <f t="shared" si="80"/>
        <v>0</v>
      </c>
      <c r="H114" s="377" t="str">
        <f t="shared" si="82"/>
        <v xml:space="preserve"> </v>
      </c>
      <c r="I114" s="377">
        <f t="shared" si="83"/>
        <v>0</v>
      </c>
      <c r="J114" s="377">
        <f t="shared" si="75"/>
        <v>0</v>
      </c>
      <c r="K114" s="378" t="str">
        <f t="shared" si="76"/>
        <v xml:space="preserve"> </v>
      </c>
      <c r="L114" s="379">
        <f t="shared" si="89"/>
        <v>0</v>
      </c>
      <c r="M114" s="380">
        <f t="shared" si="99"/>
        <v>0</v>
      </c>
      <c r="N114" s="380">
        <f t="shared" si="67"/>
        <v>0</v>
      </c>
      <c r="O114" s="380">
        <f t="shared" si="60"/>
        <v>0</v>
      </c>
      <c r="P114" s="380">
        <f t="shared" si="69"/>
        <v>0</v>
      </c>
      <c r="Q114" s="380" t="str">
        <f t="shared" si="70"/>
        <v xml:space="preserve"> </v>
      </c>
      <c r="R114" s="377">
        <f t="shared" si="96"/>
        <v>0</v>
      </c>
      <c r="S114" s="381">
        <f t="shared" si="97"/>
        <v>0</v>
      </c>
      <c r="T114" s="378" t="str">
        <f t="shared" si="90"/>
        <v xml:space="preserve"> </v>
      </c>
      <c r="U114" s="714"/>
      <c r="V114" s="702"/>
      <c r="W114" s="735">
        <f t="shared" si="61"/>
        <v>0</v>
      </c>
      <c r="X114" s="380"/>
      <c r="Y114" s="380">
        <f t="shared" si="74"/>
        <v>0</v>
      </c>
      <c r="Z114" s="380" t="str">
        <f t="shared" si="73"/>
        <v xml:space="preserve"> </v>
      </c>
      <c r="AA114" s="380"/>
      <c r="AB114" s="380">
        <f t="shared" si="91"/>
        <v>0</v>
      </c>
      <c r="AC114" s="382" t="str">
        <f t="shared" si="92"/>
        <v xml:space="preserve"> </v>
      </c>
      <c r="AD114" s="379"/>
      <c r="AE114" s="380"/>
      <c r="AF114" s="380">
        <f t="shared" si="87"/>
        <v>0</v>
      </c>
      <c r="AG114" s="380" t="str">
        <f t="shared" si="88"/>
        <v xml:space="preserve"> </v>
      </c>
      <c r="AH114" s="380"/>
      <c r="AI114" s="380">
        <f t="shared" si="93"/>
        <v>0</v>
      </c>
      <c r="AJ114" s="382" t="str">
        <f t="shared" si="94"/>
        <v xml:space="preserve"> </v>
      </c>
      <c r="AK114" s="379"/>
      <c r="AL114" s="380"/>
      <c r="AM114" s="380">
        <f t="shared" si="98"/>
        <v>0</v>
      </c>
      <c r="AN114" s="377" t="str">
        <f t="shared" si="81"/>
        <v xml:space="preserve"> </v>
      </c>
      <c r="AO114" s="380"/>
      <c r="AP114" s="380">
        <f t="shared" si="95"/>
        <v>0</v>
      </c>
      <c r="AQ114" s="383" t="str">
        <f t="shared" si="79"/>
        <v xml:space="preserve"> </v>
      </c>
      <c r="AR114" s="379"/>
      <c r="AS114" s="380"/>
      <c r="AT114" s="380">
        <f t="shared" si="62"/>
        <v>0</v>
      </c>
      <c r="AU114" s="380"/>
      <c r="AV114" s="377"/>
      <c r="AW114" s="380" t="str">
        <f t="shared" si="41"/>
        <v xml:space="preserve"> </v>
      </c>
      <c r="AX114" s="380"/>
      <c r="AY114" s="377">
        <f t="shared" si="100"/>
        <v>5.4</v>
      </c>
      <c r="AZ114" s="378" t="str">
        <f t="shared" si="101"/>
        <v xml:space="preserve"> </v>
      </c>
    </row>
    <row r="115" spans="1:54" s="9" customFormat="1" ht="22.5" customHeight="1">
      <c r="A115" s="84" t="s">
        <v>80</v>
      </c>
      <c r="B115" s="346" t="s">
        <v>79</v>
      </c>
      <c r="C115" s="372">
        <f>L115+AR115-C116</f>
        <v>212.1</v>
      </c>
      <c r="D115" s="83">
        <f>M115+AS115-D116</f>
        <v>68.600000000000009</v>
      </c>
      <c r="E115" s="83">
        <f>N115+AT115-E116</f>
        <v>40.300000000000004</v>
      </c>
      <c r="F115" s="83">
        <f t="shared" si="105"/>
        <v>28.3</v>
      </c>
      <c r="G115" s="83">
        <f t="shared" si="80"/>
        <v>-143.5</v>
      </c>
      <c r="H115" s="83">
        <f t="shared" si="82"/>
        <v>32.343234323432348</v>
      </c>
      <c r="I115" s="83">
        <f t="shared" si="83"/>
        <v>0</v>
      </c>
      <c r="J115" s="83">
        <f t="shared" si="75"/>
        <v>68.600000000000009</v>
      </c>
      <c r="K115" s="221" t="str">
        <f t="shared" si="76"/>
        <v xml:space="preserve"> </v>
      </c>
      <c r="L115" s="214">
        <f t="shared" si="89"/>
        <v>191.4</v>
      </c>
      <c r="M115" s="82">
        <f t="shared" si="99"/>
        <v>63.5</v>
      </c>
      <c r="N115" s="82">
        <f t="shared" si="67"/>
        <v>35.200000000000003</v>
      </c>
      <c r="O115" s="82">
        <f t="shared" si="60"/>
        <v>28.3</v>
      </c>
      <c r="P115" s="82">
        <f t="shared" si="69"/>
        <v>-127.9</v>
      </c>
      <c r="Q115" s="82">
        <f t="shared" si="70"/>
        <v>33.176593521421104</v>
      </c>
      <c r="R115" s="83">
        <f t="shared" si="96"/>
        <v>0</v>
      </c>
      <c r="S115" s="122">
        <f t="shared" si="97"/>
        <v>63.5</v>
      </c>
      <c r="T115" s="221" t="str">
        <f t="shared" si="90"/>
        <v xml:space="preserve"> </v>
      </c>
      <c r="U115" s="713">
        <v>191.4</v>
      </c>
      <c r="V115" s="701">
        <v>63.5</v>
      </c>
      <c r="W115" s="734">
        <f t="shared" si="61"/>
        <v>35.200000000000003</v>
      </c>
      <c r="X115" s="82">
        <v>28.3</v>
      </c>
      <c r="Y115" s="82">
        <f t="shared" si="74"/>
        <v>-127.9</v>
      </c>
      <c r="Z115" s="82">
        <f t="shared" si="73"/>
        <v>33.176593521421104</v>
      </c>
      <c r="AA115" s="82"/>
      <c r="AB115" s="82">
        <f t="shared" si="91"/>
        <v>63.5</v>
      </c>
      <c r="AC115" s="269" t="str">
        <f t="shared" si="92"/>
        <v xml:space="preserve"> </v>
      </c>
      <c r="AD115" s="214"/>
      <c r="AE115" s="82"/>
      <c r="AF115" s="82">
        <f t="shared" si="87"/>
        <v>0</v>
      </c>
      <c r="AG115" s="82" t="str">
        <f t="shared" si="88"/>
        <v xml:space="preserve"> </v>
      </c>
      <c r="AH115" s="82"/>
      <c r="AI115" s="82">
        <f t="shared" si="93"/>
        <v>0</v>
      </c>
      <c r="AJ115" s="269" t="str">
        <f t="shared" si="94"/>
        <v xml:space="preserve"> </v>
      </c>
      <c r="AK115" s="214"/>
      <c r="AL115" s="82"/>
      <c r="AM115" s="82">
        <f t="shared" si="98"/>
        <v>0</v>
      </c>
      <c r="AN115" s="83" t="str">
        <f t="shared" si="81"/>
        <v xml:space="preserve"> </v>
      </c>
      <c r="AO115" s="82"/>
      <c r="AP115" s="82">
        <f t="shared" si="95"/>
        <v>0</v>
      </c>
      <c r="AQ115" s="292" t="str">
        <f t="shared" si="79"/>
        <v xml:space="preserve"> </v>
      </c>
      <c r="AR115" s="220">
        <v>21.6</v>
      </c>
      <c r="AS115" s="175">
        <v>5.4</v>
      </c>
      <c r="AT115" s="175">
        <f t="shared" si="62"/>
        <v>5.4</v>
      </c>
      <c r="AU115" s="175"/>
      <c r="AV115" s="175">
        <f t="shared" si="85"/>
        <v>-16.200000000000003</v>
      </c>
      <c r="AW115" s="175">
        <f t="shared" si="41"/>
        <v>25</v>
      </c>
      <c r="AX115" s="82"/>
      <c r="AY115" s="83">
        <f t="shared" si="100"/>
        <v>0</v>
      </c>
      <c r="AZ115" s="221" t="str">
        <f t="shared" si="101"/>
        <v xml:space="preserve"> </v>
      </c>
    </row>
    <row r="116" spans="1:54" s="384" customFormat="1" ht="21.75" customHeight="1">
      <c r="A116" s="374" t="s">
        <v>219</v>
      </c>
      <c r="B116" s="375" t="s">
        <v>216</v>
      </c>
      <c r="C116" s="387">
        <f t="shared" si="102"/>
        <v>0.9</v>
      </c>
      <c r="D116" s="377">
        <f t="shared" si="103"/>
        <v>0.3</v>
      </c>
      <c r="E116" s="377">
        <f t="shared" si="104"/>
        <v>0.3</v>
      </c>
      <c r="F116" s="377">
        <f t="shared" si="105"/>
        <v>0</v>
      </c>
      <c r="G116" s="377">
        <f t="shared" si="80"/>
        <v>-0.60000000000000009</v>
      </c>
      <c r="H116" s="377">
        <f t="shared" si="82"/>
        <v>33.333333333333329</v>
      </c>
      <c r="I116" s="377">
        <f t="shared" si="83"/>
        <v>0</v>
      </c>
      <c r="J116" s="377">
        <f t="shared" si="75"/>
        <v>0.3</v>
      </c>
      <c r="K116" s="378" t="str">
        <f t="shared" si="76"/>
        <v xml:space="preserve"> </v>
      </c>
      <c r="L116" s="379">
        <f t="shared" si="89"/>
        <v>0.9</v>
      </c>
      <c r="M116" s="380">
        <f t="shared" si="99"/>
        <v>0.3</v>
      </c>
      <c r="N116" s="380">
        <f t="shared" si="67"/>
        <v>0.3</v>
      </c>
      <c r="O116" s="380">
        <f t="shared" si="60"/>
        <v>0</v>
      </c>
      <c r="P116" s="380">
        <f t="shared" si="69"/>
        <v>-0.60000000000000009</v>
      </c>
      <c r="Q116" s="380">
        <f t="shared" si="70"/>
        <v>33.333333333333329</v>
      </c>
      <c r="R116" s="377">
        <f t="shared" si="96"/>
        <v>0</v>
      </c>
      <c r="S116" s="381">
        <f t="shared" si="97"/>
        <v>0.3</v>
      </c>
      <c r="T116" s="378" t="str">
        <f t="shared" si="90"/>
        <v xml:space="preserve"> </v>
      </c>
      <c r="U116" s="714">
        <v>0.9</v>
      </c>
      <c r="V116" s="702">
        <v>0.3</v>
      </c>
      <c r="W116" s="735">
        <f t="shared" si="61"/>
        <v>0.3</v>
      </c>
      <c r="X116" s="380"/>
      <c r="Y116" s="380">
        <f t="shared" si="74"/>
        <v>-0.60000000000000009</v>
      </c>
      <c r="Z116" s="380">
        <f t="shared" si="73"/>
        <v>33.333333333333329</v>
      </c>
      <c r="AA116" s="380"/>
      <c r="AB116" s="380">
        <f t="shared" si="91"/>
        <v>0.3</v>
      </c>
      <c r="AC116" s="382" t="str">
        <f t="shared" si="92"/>
        <v xml:space="preserve"> </v>
      </c>
      <c r="AD116" s="379"/>
      <c r="AE116" s="380"/>
      <c r="AF116" s="380">
        <f t="shared" si="87"/>
        <v>0</v>
      </c>
      <c r="AG116" s="380" t="str">
        <f t="shared" si="88"/>
        <v xml:space="preserve"> </v>
      </c>
      <c r="AH116" s="380"/>
      <c r="AI116" s="380">
        <f t="shared" si="93"/>
        <v>0</v>
      </c>
      <c r="AJ116" s="382" t="str">
        <f t="shared" si="94"/>
        <v xml:space="preserve"> </v>
      </c>
      <c r="AK116" s="379"/>
      <c r="AL116" s="380"/>
      <c r="AM116" s="380">
        <f t="shared" si="98"/>
        <v>0</v>
      </c>
      <c r="AN116" s="377" t="str">
        <f t="shared" si="81"/>
        <v xml:space="preserve"> </v>
      </c>
      <c r="AO116" s="380"/>
      <c r="AP116" s="380">
        <f t="shared" si="95"/>
        <v>0</v>
      </c>
      <c r="AQ116" s="383" t="str">
        <f t="shared" si="79"/>
        <v xml:space="preserve"> </v>
      </c>
      <c r="AR116" s="379"/>
      <c r="AS116" s="380"/>
      <c r="AT116" s="380">
        <f t="shared" si="62"/>
        <v>0</v>
      </c>
      <c r="AU116" s="380"/>
      <c r="AV116" s="377"/>
      <c r="AW116" s="380"/>
      <c r="AX116" s="380"/>
      <c r="AY116" s="377">
        <f t="shared" si="100"/>
        <v>351</v>
      </c>
      <c r="AZ116" s="378" t="str">
        <f t="shared" si="101"/>
        <v xml:space="preserve"> </v>
      </c>
    </row>
    <row r="117" spans="1:54" s="9" customFormat="1" ht="32.25" customHeight="1">
      <c r="A117" s="84" t="s">
        <v>82</v>
      </c>
      <c r="B117" s="346" t="s">
        <v>81</v>
      </c>
      <c r="C117" s="372">
        <f>L117+AR117-C118</f>
        <v>1619.6</v>
      </c>
      <c r="D117" s="83">
        <f>M117+AS117-D118</f>
        <v>392.79999999999995</v>
      </c>
      <c r="E117" s="83">
        <f>N117+AT117-E118</f>
        <v>303.2</v>
      </c>
      <c r="F117" s="83">
        <f t="shared" si="105"/>
        <v>89.6</v>
      </c>
      <c r="G117" s="83">
        <f t="shared" si="80"/>
        <v>-1226.8</v>
      </c>
      <c r="H117" s="83">
        <f t="shared" si="82"/>
        <v>24.252901951099034</v>
      </c>
      <c r="I117" s="83">
        <f t="shared" si="83"/>
        <v>0</v>
      </c>
      <c r="J117" s="83">
        <f t="shared" si="75"/>
        <v>392.79999999999995</v>
      </c>
      <c r="K117" s="221" t="str">
        <f t="shared" si="76"/>
        <v xml:space="preserve"> </v>
      </c>
      <c r="L117" s="214">
        <f t="shared" si="89"/>
        <v>510.6</v>
      </c>
      <c r="M117" s="82">
        <f t="shared" si="99"/>
        <v>94.4</v>
      </c>
      <c r="N117" s="82">
        <f t="shared" si="67"/>
        <v>55.800000000000004</v>
      </c>
      <c r="O117" s="82">
        <f t="shared" si="60"/>
        <v>38.6</v>
      </c>
      <c r="P117" s="82">
        <f t="shared" si="69"/>
        <v>-416.20000000000005</v>
      </c>
      <c r="Q117" s="82">
        <f t="shared" si="70"/>
        <v>18.488053270661968</v>
      </c>
      <c r="R117" s="83">
        <f t="shared" si="96"/>
        <v>0</v>
      </c>
      <c r="S117" s="122">
        <f t="shared" si="97"/>
        <v>94.4</v>
      </c>
      <c r="T117" s="221" t="str">
        <f t="shared" si="90"/>
        <v xml:space="preserve"> </v>
      </c>
      <c r="U117" s="713">
        <v>510.6</v>
      </c>
      <c r="V117" s="701">
        <v>94.4</v>
      </c>
      <c r="W117" s="734">
        <f t="shared" si="61"/>
        <v>55.800000000000004</v>
      </c>
      <c r="X117" s="82">
        <v>38.6</v>
      </c>
      <c r="Y117" s="82">
        <f t="shared" si="74"/>
        <v>-416.20000000000005</v>
      </c>
      <c r="Z117" s="82">
        <f t="shared" si="73"/>
        <v>18.488053270661968</v>
      </c>
      <c r="AA117" s="82"/>
      <c r="AB117" s="82">
        <f t="shared" si="91"/>
        <v>94.4</v>
      </c>
      <c r="AC117" s="269" t="str">
        <f t="shared" si="92"/>
        <v xml:space="preserve"> </v>
      </c>
      <c r="AD117" s="214"/>
      <c r="AE117" s="82"/>
      <c r="AF117" s="82">
        <f t="shared" si="87"/>
        <v>0</v>
      </c>
      <c r="AG117" s="82" t="str">
        <f t="shared" si="88"/>
        <v xml:space="preserve"> </v>
      </c>
      <c r="AH117" s="82"/>
      <c r="AI117" s="82">
        <f t="shared" si="93"/>
        <v>0</v>
      </c>
      <c r="AJ117" s="269" t="str">
        <f t="shared" si="94"/>
        <v xml:space="preserve"> </v>
      </c>
      <c r="AK117" s="214"/>
      <c r="AL117" s="82"/>
      <c r="AM117" s="82">
        <f t="shared" si="98"/>
        <v>0</v>
      </c>
      <c r="AN117" s="83" t="str">
        <f t="shared" si="81"/>
        <v xml:space="preserve"> </v>
      </c>
      <c r="AO117" s="82"/>
      <c r="AP117" s="82">
        <f t="shared" si="95"/>
        <v>0</v>
      </c>
      <c r="AQ117" s="292" t="str">
        <f t="shared" si="79"/>
        <v xml:space="preserve"> </v>
      </c>
      <c r="AR117" s="220">
        <v>1145.5</v>
      </c>
      <c r="AS117" s="175">
        <v>351</v>
      </c>
      <c r="AT117" s="175">
        <f t="shared" si="62"/>
        <v>300</v>
      </c>
      <c r="AU117" s="175">
        <v>51</v>
      </c>
      <c r="AV117" s="178">
        <f t="shared" si="85"/>
        <v>-794.5</v>
      </c>
      <c r="AW117" s="175">
        <f t="shared" si="41"/>
        <v>30.641641204714098</v>
      </c>
      <c r="AX117" s="82"/>
      <c r="AY117" s="83">
        <f t="shared" si="100"/>
        <v>1</v>
      </c>
      <c r="AZ117" s="221" t="str">
        <f t="shared" si="101"/>
        <v xml:space="preserve"> </v>
      </c>
    </row>
    <row r="118" spans="1:54" s="384" customFormat="1" ht="21.75" customHeight="1">
      <c r="A118" s="374" t="s">
        <v>219</v>
      </c>
      <c r="B118" s="375" t="s">
        <v>216</v>
      </c>
      <c r="C118" s="387">
        <f t="shared" si="102"/>
        <v>36.5</v>
      </c>
      <c r="D118" s="377">
        <f t="shared" si="103"/>
        <v>52.6</v>
      </c>
      <c r="E118" s="377">
        <f t="shared" si="104"/>
        <v>52.6</v>
      </c>
      <c r="F118" s="377">
        <f t="shared" si="105"/>
        <v>0</v>
      </c>
      <c r="G118" s="377">
        <f t="shared" si="80"/>
        <v>16.100000000000001</v>
      </c>
      <c r="H118" s="377">
        <f t="shared" si="82"/>
        <v>144.10958904109589</v>
      </c>
      <c r="I118" s="377">
        <f t="shared" si="83"/>
        <v>0</v>
      </c>
      <c r="J118" s="377">
        <f t="shared" si="75"/>
        <v>52.6</v>
      </c>
      <c r="K118" s="378" t="str">
        <f t="shared" si="76"/>
        <v xml:space="preserve"> </v>
      </c>
      <c r="L118" s="385">
        <f t="shared" si="89"/>
        <v>35.5</v>
      </c>
      <c r="M118" s="380">
        <f t="shared" si="99"/>
        <v>51.6</v>
      </c>
      <c r="N118" s="380">
        <f t="shared" si="67"/>
        <v>51.6</v>
      </c>
      <c r="O118" s="380">
        <f t="shared" si="60"/>
        <v>0</v>
      </c>
      <c r="P118" s="380">
        <f t="shared" si="69"/>
        <v>16.100000000000001</v>
      </c>
      <c r="Q118" s="380">
        <f t="shared" si="70"/>
        <v>145.35211267605635</v>
      </c>
      <c r="R118" s="377">
        <f t="shared" si="96"/>
        <v>0</v>
      </c>
      <c r="S118" s="381">
        <f t="shared" si="97"/>
        <v>51.6</v>
      </c>
      <c r="T118" s="378" t="str">
        <f t="shared" si="90"/>
        <v xml:space="preserve"> </v>
      </c>
      <c r="U118" s="714">
        <v>35.5</v>
      </c>
      <c r="V118" s="702">
        <v>51.6</v>
      </c>
      <c r="W118" s="735">
        <f t="shared" si="61"/>
        <v>51.6</v>
      </c>
      <c r="X118" s="380"/>
      <c r="Y118" s="380">
        <f t="shared" si="74"/>
        <v>16.100000000000001</v>
      </c>
      <c r="Z118" s="380">
        <f t="shared" si="73"/>
        <v>145.35211267605635</v>
      </c>
      <c r="AA118" s="380"/>
      <c r="AB118" s="380">
        <f t="shared" si="91"/>
        <v>51.6</v>
      </c>
      <c r="AC118" s="382" t="str">
        <f t="shared" si="92"/>
        <v xml:space="preserve"> </v>
      </c>
      <c r="AD118" s="379"/>
      <c r="AE118" s="380"/>
      <c r="AF118" s="380">
        <f t="shared" si="87"/>
        <v>0</v>
      </c>
      <c r="AG118" s="380" t="str">
        <f t="shared" si="88"/>
        <v xml:space="preserve"> </v>
      </c>
      <c r="AH118" s="380"/>
      <c r="AI118" s="380">
        <f t="shared" si="93"/>
        <v>0</v>
      </c>
      <c r="AJ118" s="382" t="str">
        <f t="shared" si="94"/>
        <v xml:space="preserve"> </v>
      </c>
      <c r="AK118" s="379"/>
      <c r="AL118" s="380"/>
      <c r="AM118" s="380">
        <f t="shared" si="98"/>
        <v>0</v>
      </c>
      <c r="AN118" s="377" t="str">
        <f t="shared" si="81"/>
        <v xml:space="preserve"> </v>
      </c>
      <c r="AO118" s="380"/>
      <c r="AP118" s="380">
        <f t="shared" si="95"/>
        <v>0</v>
      </c>
      <c r="AQ118" s="383" t="str">
        <f t="shared" si="79"/>
        <v xml:space="preserve"> </v>
      </c>
      <c r="AR118" s="379">
        <v>1</v>
      </c>
      <c r="AS118" s="380">
        <v>1</v>
      </c>
      <c r="AT118" s="380">
        <f t="shared" si="62"/>
        <v>1</v>
      </c>
      <c r="AU118" s="380"/>
      <c r="AV118" s="377">
        <f t="shared" si="85"/>
        <v>0</v>
      </c>
      <c r="AW118" s="380">
        <f t="shared" si="41"/>
        <v>100</v>
      </c>
      <c r="AX118" s="380"/>
      <c r="AY118" s="377">
        <f t="shared" si="100"/>
        <v>18.399999999999999</v>
      </c>
      <c r="AZ118" s="378" t="str">
        <f t="shared" si="101"/>
        <v xml:space="preserve"> </v>
      </c>
    </row>
    <row r="119" spans="1:54" s="9" customFormat="1" ht="23.25" customHeight="1">
      <c r="A119" s="84" t="s">
        <v>83</v>
      </c>
      <c r="B119" s="346" t="s">
        <v>84</v>
      </c>
      <c r="C119" s="372">
        <f>L119+AR119-C120</f>
        <v>5975.3</v>
      </c>
      <c r="D119" s="83">
        <f>M119+AS119-D120</f>
        <v>2533.4</v>
      </c>
      <c r="E119" s="83">
        <f>N119+AT119-E120</f>
        <v>2509.6000000000004</v>
      </c>
      <c r="F119" s="83">
        <f t="shared" si="105"/>
        <v>23.8</v>
      </c>
      <c r="G119" s="83">
        <f t="shared" si="80"/>
        <v>-3441.9</v>
      </c>
      <c r="H119" s="83">
        <f t="shared" si="82"/>
        <v>42.397871236590632</v>
      </c>
      <c r="I119" s="83">
        <f t="shared" si="83"/>
        <v>0</v>
      </c>
      <c r="J119" s="83">
        <f t="shared" si="75"/>
        <v>2533.4</v>
      </c>
      <c r="K119" s="221" t="str">
        <f t="shared" si="76"/>
        <v xml:space="preserve"> </v>
      </c>
      <c r="L119" s="386">
        <f>U119+AD119+AK119-L121</f>
        <v>5882</v>
      </c>
      <c r="M119" s="82">
        <f>V119+AE119+AL119-M121</f>
        <v>2515</v>
      </c>
      <c r="N119" s="82">
        <f>W119+AE119+AL119-N121</f>
        <v>2491.2000000000003</v>
      </c>
      <c r="O119" s="82">
        <f t="shared" si="60"/>
        <v>23.8</v>
      </c>
      <c r="P119" s="82">
        <f t="shared" si="69"/>
        <v>-3367</v>
      </c>
      <c r="Q119" s="82">
        <f t="shared" si="70"/>
        <v>42.757565453927235</v>
      </c>
      <c r="R119" s="83">
        <f t="shared" si="96"/>
        <v>0</v>
      </c>
      <c r="S119" s="122">
        <f t="shared" si="97"/>
        <v>2515</v>
      </c>
      <c r="T119" s="221" t="str">
        <f t="shared" si="90"/>
        <v xml:space="preserve"> </v>
      </c>
      <c r="U119" s="713">
        <v>3041.4</v>
      </c>
      <c r="V119" s="694">
        <v>1412.4</v>
      </c>
      <c r="W119" s="734">
        <f t="shared" si="61"/>
        <v>1388.6000000000001</v>
      </c>
      <c r="X119" s="82">
        <v>23.8</v>
      </c>
      <c r="Y119" s="82">
        <f t="shared" si="74"/>
        <v>-1629</v>
      </c>
      <c r="Z119" s="82">
        <f t="shared" si="73"/>
        <v>46.439139869796811</v>
      </c>
      <c r="AA119" s="82"/>
      <c r="AB119" s="82">
        <f t="shared" si="91"/>
        <v>1412.4</v>
      </c>
      <c r="AC119" s="269" t="str">
        <f t="shared" si="92"/>
        <v xml:space="preserve"> </v>
      </c>
      <c r="AD119" s="214"/>
      <c r="AE119" s="82"/>
      <c r="AF119" s="82">
        <f t="shared" si="87"/>
        <v>0</v>
      </c>
      <c r="AG119" s="82" t="str">
        <f t="shared" si="88"/>
        <v xml:space="preserve"> </v>
      </c>
      <c r="AH119" s="82"/>
      <c r="AI119" s="82">
        <f t="shared" si="93"/>
        <v>0</v>
      </c>
      <c r="AJ119" s="269" t="str">
        <f t="shared" si="94"/>
        <v xml:space="preserve"> </v>
      </c>
      <c r="AK119" s="214">
        <v>5160.1000000000004</v>
      </c>
      <c r="AL119" s="82">
        <v>2243</v>
      </c>
      <c r="AM119" s="82">
        <f t="shared" si="98"/>
        <v>-2917.1000000000004</v>
      </c>
      <c r="AN119" s="83">
        <f t="shared" si="81"/>
        <v>43.468149842057322</v>
      </c>
      <c r="AO119" s="82"/>
      <c r="AP119" s="82">
        <f t="shared" si="95"/>
        <v>2243</v>
      </c>
      <c r="AQ119" s="292" t="str">
        <f t="shared" si="79"/>
        <v xml:space="preserve"> </v>
      </c>
      <c r="AR119" s="220">
        <v>93.3</v>
      </c>
      <c r="AS119" s="175">
        <v>18.399999999999999</v>
      </c>
      <c r="AT119" s="175">
        <f t="shared" si="62"/>
        <v>18.399999999999999</v>
      </c>
      <c r="AU119" s="175"/>
      <c r="AV119" s="178">
        <f t="shared" si="85"/>
        <v>-74.900000000000006</v>
      </c>
      <c r="AW119" s="175">
        <f t="shared" si="41"/>
        <v>19.721329046087888</v>
      </c>
      <c r="AX119" s="82"/>
      <c r="AY119" s="83">
        <f t="shared" si="100"/>
        <v>0</v>
      </c>
      <c r="AZ119" s="221" t="str">
        <f t="shared" si="101"/>
        <v xml:space="preserve"> </v>
      </c>
    </row>
    <row r="120" spans="1:54" s="384" customFormat="1" ht="21.75" customHeight="1">
      <c r="A120" s="374" t="s">
        <v>219</v>
      </c>
      <c r="B120" s="375" t="s">
        <v>216</v>
      </c>
      <c r="C120" s="387">
        <f t="shared" si="102"/>
        <v>0</v>
      </c>
      <c r="D120" s="377">
        <f t="shared" si="103"/>
        <v>0</v>
      </c>
      <c r="E120" s="377">
        <f t="shared" si="104"/>
        <v>0</v>
      </c>
      <c r="F120" s="377">
        <f t="shared" si="105"/>
        <v>0</v>
      </c>
      <c r="G120" s="377">
        <f t="shared" si="80"/>
        <v>0</v>
      </c>
      <c r="H120" s="377" t="str">
        <f t="shared" si="82"/>
        <v xml:space="preserve"> </v>
      </c>
      <c r="I120" s="377">
        <f t="shared" si="83"/>
        <v>0</v>
      </c>
      <c r="J120" s="377">
        <f t="shared" si="75"/>
        <v>0</v>
      </c>
      <c r="K120" s="378" t="str">
        <f t="shared" si="76"/>
        <v xml:space="preserve"> </v>
      </c>
      <c r="L120" s="385">
        <f t="shared" si="89"/>
        <v>0</v>
      </c>
      <c r="M120" s="380">
        <f t="shared" si="99"/>
        <v>0</v>
      </c>
      <c r="N120" s="380">
        <f t="shared" si="67"/>
        <v>0</v>
      </c>
      <c r="O120" s="380">
        <f t="shared" si="60"/>
        <v>0</v>
      </c>
      <c r="P120" s="380">
        <f t="shared" si="69"/>
        <v>0</v>
      </c>
      <c r="Q120" s="380" t="str">
        <f t="shared" si="70"/>
        <v xml:space="preserve"> </v>
      </c>
      <c r="R120" s="377">
        <f t="shared" si="96"/>
        <v>0</v>
      </c>
      <c r="S120" s="381">
        <f t="shared" si="97"/>
        <v>0</v>
      </c>
      <c r="T120" s="378" t="str">
        <f t="shared" si="90"/>
        <v xml:space="preserve"> </v>
      </c>
      <c r="U120" s="714"/>
      <c r="V120" s="702"/>
      <c r="W120" s="735">
        <f t="shared" si="61"/>
        <v>0</v>
      </c>
      <c r="X120" s="380"/>
      <c r="Y120" s="380">
        <f t="shared" si="74"/>
        <v>0</v>
      </c>
      <c r="Z120" s="380" t="str">
        <f t="shared" si="73"/>
        <v xml:space="preserve"> </v>
      </c>
      <c r="AA120" s="380"/>
      <c r="AB120" s="380">
        <f t="shared" si="91"/>
        <v>0</v>
      </c>
      <c r="AC120" s="382" t="str">
        <f t="shared" si="92"/>
        <v xml:space="preserve"> </v>
      </c>
      <c r="AD120" s="379"/>
      <c r="AE120" s="380"/>
      <c r="AF120" s="380">
        <f t="shared" si="87"/>
        <v>0</v>
      </c>
      <c r="AG120" s="380" t="str">
        <f t="shared" si="88"/>
        <v xml:space="preserve"> </v>
      </c>
      <c r="AH120" s="380"/>
      <c r="AI120" s="380">
        <f t="shared" si="93"/>
        <v>0</v>
      </c>
      <c r="AJ120" s="382" t="str">
        <f t="shared" si="94"/>
        <v xml:space="preserve"> </v>
      </c>
      <c r="AK120" s="379"/>
      <c r="AL120" s="380"/>
      <c r="AM120" s="380">
        <f t="shared" si="98"/>
        <v>0</v>
      </c>
      <c r="AN120" s="377" t="str">
        <f t="shared" si="81"/>
        <v xml:space="preserve"> </v>
      </c>
      <c r="AO120" s="380"/>
      <c r="AP120" s="380">
        <f t="shared" si="95"/>
        <v>0</v>
      </c>
      <c r="AQ120" s="383" t="str">
        <f t="shared" si="79"/>
        <v xml:space="preserve"> </v>
      </c>
      <c r="AR120" s="379"/>
      <c r="AS120" s="380"/>
      <c r="AT120" s="380">
        <f t="shared" si="62"/>
        <v>0</v>
      </c>
      <c r="AU120" s="380"/>
      <c r="AV120" s="377"/>
      <c r="AW120" s="380"/>
      <c r="AX120" s="380"/>
      <c r="AY120" s="377">
        <f t="shared" si="100"/>
        <v>0</v>
      </c>
      <c r="AZ120" s="378" t="str">
        <f t="shared" si="101"/>
        <v xml:space="preserve"> </v>
      </c>
    </row>
    <row r="121" spans="1:54" s="384" customFormat="1" ht="21.75" customHeight="1">
      <c r="A121" s="374" t="s">
        <v>218</v>
      </c>
      <c r="B121" s="375" t="s">
        <v>217</v>
      </c>
      <c r="C121" s="387">
        <f t="shared" si="102"/>
        <v>2319.5</v>
      </c>
      <c r="D121" s="377">
        <f t="shared" si="103"/>
        <v>1140.4000000000001</v>
      </c>
      <c r="E121" s="377">
        <f t="shared" si="104"/>
        <v>1140.4000000000001</v>
      </c>
      <c r="F121" s="377">
        <f t="shared" si="105"/>
        <v>0</v>
      </c>
      <c r="G121" s="377">
        <f t="shared" si="80"/>
        <v>-1179.0999999999999</v>
      </c>
      <c r="H121" s="377">
        <f t="shared" si="82"/>
        <v>49.165768484587197</v>
      </c>
      <c r="I121" s="377">
        <f t="shared" si="83"/>
        <v>0</v>
      </c>
      <c r="J121" s="377">
        <f t="shared" si="75"/>
        <v>1140.4000000000001</v>
      </c>
      <c r="K121" s="378" t="str">
        <f t="shared" si="76"/>
        <v xml:space="preserve"> </v>
      </c>
      <c r="L121" s="385">
        <f>U121+AD121+AK121</f>
        <v>2319.5</v>
      </c>
      <c r="M121" s="380">
        <f>V121+AE121+AL121</f>
        <v>1140.4000000000001</v>
      </c>
      <c r="N121" s="380">
        <f t="shared" si="67"/>
        <v>1140.4000000000001</v>
      </c>
      <c r="O121" s="380">
        <f t="shared" si="60"/>
        <v>0</v>
      </c>
      <c r="P121" s="380">
        <f t="shared" si="69"/>
        <v>-1179.0999999999999</v>
      </c>
      <c r="Q121" s="380">
        <f t="shared" si="70"/>
        <v>49.165768484587197</v>
      </c>
      <c r="R121" s="377">
        <f>AA121+AH121+AO121</f>
        <v>0</v>
      </c>
      <c r="S121" s="381">
        <f>M121-R121</f>
        <v>1140.4000000000001</v>
      </c>
      <c r="T121" s="378" t="str">
        <f>IF(R121&lt;&gt;0,IF(M121/R121*100&lt;0,"&lt;0",IF(M121/R121*100&gt;200,"&gt;200",M121/R121*100))," ")</f>
        <v xml:space="preserve"> </v>
      </c>
      <c r="U121" s="714">
        <v>2319.5</v>
      </c>
      <c r="V121" s="709">
        <v>1140.4000000000001</v>
      </c>
      <c r="W121" s="735">
        <f t="shared" si="61"/>
        <v>1140.4000000000001</v>
      </c>
      <c r="X121" s="380"/>
      <c r="Y121" s="380">
        <f t="shared" si="74"/>
        <v>-1179.0999999999999</v>
      </c>
      <c r="Z121" s="380">
        <f t="shared" si="73"/>
        <v>49.165768484587197</v>
      </c>
      <c r="AA121" s="380"/>
      <c r="AB121" s="380">
        <f>V121-AA121</f>
        <v>1140.4000000000001</v>
      </c>
      <c r="AC121" s="382" t="str">
        <f>IF(AA121&lt;&gt;0,IF(V121/AA121*100&lt;0,"&lt;0",IF(V121/AA121*100&gt;200,"&gt;200",V121/AA121*100))," ")</f>
        <v xml:space="preserve"> </v>
      </c>
      <c r="AD121" s="379"/>
      <c r="AE121" s="380"/>
      <c r="AF121" s="380">
        <f>AE121-AD121</f>
        <v>0</v>
      </c>
      <c r="AG121" s="380" t="str">
        <f>IF(AD121&lt;&gt;0,IF(AE121/AD121*100&lt;0,"&lt;0",IF(AE121/AD121*100&gt;200,"&gt;200",AE121/AD121*100))," ")</f>
        <v xml:space="preserve"> </v>
      </c>
      <c r="AH121" s="380"/>
      <c r="AI121" s="380">
        <f>AE121-AH121</f>
        <v>0</v>
      </c>
      <c r="AJ121" s="382" t="str">
        <f>IF(AH121&lt;&gt;0,IF(AE121/AH121*100&lt;0,"&lt;0",IF(AE121/AH121*100&gt;200,"&gt;200",AE121/AH121*100))," ")</f>
        <v xml:space="preserve"> </v>
      </c>
      <c r="AK121" s="379"/>
      <c r="AL121" s="380"/>
      <c r="AM121" s="380">
        <f>AL121-AK121</f>
        <v>0</v>
      </c>
      <c r="AN121" s="377" t="str">
        <f>IF(AK121&lt;&gt;0,IF(AL121/AK121*100&lt;0,"&lt;0",IF(AL121/AK121*100&gt;200,"&gt;200",AL121/AK121*100))," ")</f>
        <v xml:space="preserve"> </v>
      </c>
      <c r="AO121" s="380"/>
      <c r="AP121" s="380">
        <f>AL121-AO121</f>
        <v>0</v>
      </c>
      <c r="AQ121" s="383" t="str">
        <f>IF(AO121&lt;&gt;0,IF(AL121/AO121*100&lt;0,"&lt;0",IF(AL121/AO121*100&gt;200,"&gt;200",AL121/AO121*100))," ")</f>
        <v xml:space="preserve"> </v>
      </c>
      <c r="AR121" s="379"/>
      <c r="AS121" s="380"/>
      <c r="AT121" s="380">
        <f t="shared" si="62"/>
        <v>0</v>
      </c>
      <c r="AU121" s="380"/>
      <c r="AV121" s="377"/>
      <c r="AW121" s="380"/>
      <c r="AX121" s="380"/>
      <c r="AY121" s="377">
        <f t="shared" si="100"/>
        <v>304.60000000000002</v>
      </c>
      <c r="AZ121" s="378" t="str">
        <f t="shared" si="101"/>
        <v xml:space="preserve"> </v>
      </c>
    </row>
    <row r="122" spans="1:54" s="9" customFormat="1" ht="21" customHeight="1">
      <c r="A122" s="84" t="s">
        <v>86</v>
      </c>
      <c r="B122" s="346" t="s">
        <v>85</v>
      </c>
      <c r="C122" s="372">
        <f>L122+AR122-C123</f>
        <v>1206.5999999999999</v>
      </c>
      <c r="D122" s="83">
        <f>M122+AS122-D123</f>
        <v>506</v>
      </c>
      <c r="E122" s="83">
        <f>N122+AT122-E123</f>
        <v>504</v>
      </c>
      <c r="F122" s="83">
        <f t="shared" si="105"/>
        <v>2</v>
      </c>
      <c r="G122" s="83">
        <f t="shared" si="80"/>
        <v>-700.59999999999991</v>
      </c>
      <c r="H122" s="83">
        <f t="shared" si="82"/>
        <v>41.936018564561586</v>
      </c>
      <c r="I122" s="83">
        <f t="shared" si="83"/>
        <v>0</v>
      </c>
      <c r="J122" s="83">
        <f t="shared" si="75"/>
        <v>506</v>
      </c>
      <c r="K122" s="221" t="str">
        <f t="shared" si="76"/>
        <v xml:space="preserve"> </v>
      </c>
      <c r="L122" s="386">
        <f t="shared" si="89"/>
        <v>586</v>
      </c>
      <c r="M122" s="82">
        <f t="shared" si="99"/>
        <v>280</v>
      </c>
      <c r="N122" s="82">
        <f t="shared" si="67"/>
        <v>280</v>
      </c>
      <c r="O122" s="82">
        <f t="shared" si="60"/>
        <v>0</v>
      </c>
      <c r="P122" s="82">
        <f t="shared" si="69"/>
        <v>-306</v>
      </c>
      <c r="Q122" s="82">
        <f t="shared" si="70"/>
        <v>47.781569965870304</v>
      </c>
      <c r="R122" s="83">
        <f t="shared" si="96"/>
        <v>0</v>
      </c>
      <c r="S122" s="122">
        <f t="shared" si="97"/>
        <v>280</v>
      </c>
      <c r="T122" s="221" t="str">
        <f t="shared" si="90"/>
        <v xml:space="preserve"> </v>
      </c>
      <c r="U122" s="713">
        <v>586</v>
      </c>
      <c r="V122" s="701">
        <v>280</v>
      </c>
      <c r="W122" s="734">
        <f t="shared" si="61"/>
        <v>280</v>
      </c>
      <c r="X122" s="82"/>
      <c r="Y122" s="82">
        <f t="shared" si="74"/>
        <v>-306</v>
      </c>
      <c r="Z122" s="82">
        <f t="shared" si="73"/>
        <v>47.781569965870304</v>
      </c>
      <c r="AA122" s="82"/>
      <c r="AB122" s="82">
        <f t="shared" si="91"/>
        <v>280</v>
      </c>
      <c r="AC122" s="269" t="str">
        <f t="shared" si="92"/>
        <v xml:space="preserve"> </v>
      </c>
      <c r="AD122" s="214"/>
      <c r="AE122" s="82"/>
      <c r="AF122" s="82">
        <f t="shared" si="87"/>
        <v>0</v>
      </c>
      <c r="AG122" s="82" t="str">
        <f t="shared" si="88"/>
        <v xml:space="preserve"> </v>
      </c>
      <c r="AH122" s="82"/>
      <c r="AI122" s="82">
        <f t="shared" si="93"/>
        <v>0</v>
      </c>
      <c r="AJ122" s="269" t="str">
        <f t="shared" si="94"/>
        <v xml:space="preserve"> </v>
      </c>
      <c r="AK122" s="214"/>
      <c r="AL122" s="82"/>
      <c r="AM122" s="82">
        <f t="shared" si="98"/>
        <v>0</v>
      </c>
      <c r="AN122" s="83" t="str">
        <f t="shared" si="81"/>
        <v xml:space="preserve"> </v>
      </c>
      <c r="AO122" s="82"/>
      <c r="AP122" s="82">
        <f t="shared" si="95"/>
        <v>0</v>
      </c>
      <c r="AQ122" s="292" t="str">
        <f t="shared" si="79"/>
        <v xml:space="preserve"> </v>
      </c>
      <c r="AR122" s="220">
        <v>766.3</v>
      </c>
      <c r="AS122" s="175">
        <v>304.60000000000002</v>
      </c>
      <c r="AT122" s="175">
        <f t="shared" si="62"/>
        <v>302.60000000000002</v>
      </c>
      <c r="AU122" s="175">
        <v>2</v>
      </c>
      <c r="AV122" s="178">
        <f t="shared" si="85"/>
        <v>-461.69999999999993</v>
      </c>
      <c r="AW122" s="175">
        <f t="shared" si="41"/>
        <v>39.749445386924187</v>
      </c>
      <c r="AX122" s="82"/>
      <c r="AY122" s="83">
        <f t="shared" si="100"/>
        <v>0</v>
      </c>
      <c r="AZ122" s="221" t="str">
        <f t="shared" si="101"/>
        <v xml:space="preserve"> </v>
      </c>
    </row>
    <row r="123" spans="1:54" s="384" customFormat="1" ht="21.75" customHeight="1">
      <c r="A123" s="374" t="s">
        <v>219</v>
      </c>
      <c r="B123" s="375" t="s">
        <v>216</v>
      </c>
      <c r="C123" s="387">
        <f t="shared" si="102"/>
        <v>145.69999999999999</v>
      </c>
      <c r="D123" s="377">
        <f t="shared" si="103"/>
        <v>78.599999999999994</v>
      </c>
      <c r="E123" s="377">
        <f t="shared" si="104"/>
        <v>78.599999999999994</v>
      </c>
      <c r="F123" s="377">
        <f t="shared" si="105"/>
        <v>0</v>
      </c>
      <c r="G123" s="377">
        <f t="shared" si="80"/>
        <v>-67.099999999999994</v>
      </c>
      <c r="H123" s="377">
        <f t="shared" si="82"/>
        <v>53.946465339739191</v>
      </c>
      <c r="I123" s="377">
        <f t="shared" si="83"/>
        <v>0</v>
      </c>
      <c r="J123" s="377">
        <f t="shared" si="75"/>
        <v>78.599999999999994</v>
      </c>
      <c r="K123" s="378" t="str">
        <f t="shared" si="76"/>
        <v xml:space="preserve"> </v>
      </c>
      <c r="L123" s="385">
        <f t="shared" si="89"/>
        <v>145.69999999999999</v>
      </c>
      <c r="M123" s="380">
        <f t="shared" si="99"/>
        <v>78.599999999999994</v>
      </c>
      <c r="N123" s="380">
        <f t="shared" si="67"/>
        <v>78.599999999999994</v>
      </c>
      <c r="O123" s="380">
        <f t="shared" si="60"/>
        <v>0</v>
      </c>
      <c r="P123" s="380">
        <f t="shared" si="69"/>
        <v>-67.099999999999994</v>
      </c>
      <c r="Q123" s="380">
        <f t="shared" si="70"/>
        <v>53.946465339739191</v>
      </c>
      <c r="R123" s="377">
        <f t="shared" si="96"/>
        <v>0</v>
      </c>
      <c r="S123" s="381">
        <f t="shared" si="97"/>
        <v>78.599999999999994</v>
      </c>
      <c r="T123" s="378" t="str">
        <f t="shared" si="90"/>
        <v xml:space="preserve"> </v>
      </c>
      <c r="U123" s="714">
        <v>145.69999999999999</v>
      </c>
      <c r="V123" s="702">
        <v>78.599999999999994</v>
      </c>
      <c r="W123" s="735">
        <f t="shared" si="61"/>
        <v>78.599999999999994</v>
      </c>
      <c r="X123" s="380"/>
      <c r="Y123" s="380">
        <f t="shared" si="74"/>
        <v>-67.099999999999994</v>
      </c>
      <c r="Z123" s="380">
        <f t="shared" si="73"/>
        <v>53.946465339739191</v>
      </c>
      <c r="AA123" s="380"/>
      <c r="AB123" s="380">
        <f t="shared" si="91"/>
        <v>78.599999999999994</v>
      </c>
      <c r="AC123" s="382" t="str">
        <f t="shared" si="92"/>
        <v xml:space="preserve"> </v>
      </c>
      <c r="AD123" s="379"/>
      <c r="AE123" s="380"/>
      <c r="AF123" s="380">
        <f t="shared" si="87"/>
        <v>0</v>
      </c>
      <c r="AG123" s="380" t="str">
        <f t="shared" si="88"/>
        <v xml:space="preserve"> </v>
      </c>
      <c r="AH123" s="380"/>
      <c r="AI123" s="380">
        <f t="shared" si="93"/>
        <v>0</v>
      </c>
      <c r="AJ123" s="382" t="str">
        <f t="shared" si="94"/>
        <v xml:space="preserve"> </v>
      </c>
      <c r="AK123" s="379"/>
      <c r="AL123" s="380"/>
      <c r="AM123" s="380">
        <f t="shared" si="98"/>
        <v>0</v>
      </c>
      <c r="AN123" s="377" t="str">
        <f t="shared" si="81"/>
        <v xml:space="preserve"> </v>
      </c>
      <c r="AO123" s="380"/>
      <c r="AP123" s="380">
        <f t="shared" si="95"/>
        <v>0</v>
      </c>
      <c r="AQ123" s="383" t="str">
        <f t="shared" si="79"/>
        <v xml:space="preserve"> </v>
      </c>
      <c r="AR123" s="379"/>
      <c r="AS123" s="380"/>
      <c r="AT123" s="380">
        <f t="shared" si="62"/>
        <v>0</v>
      </c>
      <c r="AU123" s="380"/>
      <c r="AV123" s="377">
        <f t="shared" si="85"/>
        <v>0</v>
      </c>
      <c r="AW123" s="380" t="str">
        <f t="shared" si="41"/>
        <v xml:space="preserve"> </v>
      </c>
      <c r="AX123" s="380"/>
      <c r="AY123" s="377">
        <f t="shared" si="100"/>
        <v>3236.4</v>
      </c>
      <c r="AZ123" s="378" t="str">
        <f t="shared" si="101"/>
        <v xml:space="preserve"> </v>
      </c>
    </row>
    <row r="124" spans="1:54" s="9" customFormat="1" ht="23.25" customHeight="1">
      <c r="A124" s="84" t="s">
        <v>88</v>
      </c>
      <c r="B124" s="346" t="s">
        <v>87</v>
      </c>
      <c r="C124" s="372">
        <f>L124+AR124-C125</f>
        <v>9058.7999999999993</v>
      </c>
      <c r="D124" s="83">
        <f>M124+AS124-D125</f>
        <v>4128.8999999999996</v>
      </c>
      <c r="E124" s="83">
        <f>N124+AT124-E125</f>
        <v>4087.6000000000004</v>
      </c>
      <c r="F124" s="83">
        <f t="shared" si="105"/>
        <v>41.3</v>
      </c>
      <c r="G124" s="83">
        <f t="shared" si="80"/>
        <v>-4929.8999999999996</v>
      </c>
      <c r="H124" s="83">
        <f t="shared" si="82"/>
        <v>45.578884620479535</v>
      </c>
      <c r="I124" s="83">
        <f t="shared" si="83"/>
        <v>0</v>
      </c>
      <c r="J124" s="83">
        <f t="shared" si="75"/>
        <v>4128.8999999999996</v>
      </c>
      <c r="K124" s="221" t="str">
        <f t="shared" si="76"/>
        <v xml:space="preserve"> </v>
      </c>
      <c r="L124" s="386">
        <f t="shared" si="89"/>
        <v>8115.2</v>
      </c>
      <c r="M124" s="82">
        <f t="shared" si="99"/>
        <v>4091</v>
      </c>
      <c r="N124" s="82">
        <f t="shared" si="67"/>
        <v>4049.7</v>
      </c>
      <c r="O124" s="82">
        <f t="shared" si="60"/>
        <v>41.3</v>
      </c>
      <c r="P124" s="82">
        <f t="shared" si="69"/>
        <v>-4024.2</v>
      </c>
      <c r="Q124" s="82">
        <f t="shared" si="70"/>
        <v>50.41157334384858</v>
      </c>
      <c r="R124" s="83">
        <f t="shared" si="96"/>
        <v>0</v>
      </c>
      <c r="S124" s="122">
        <f t="shared" si="97"/>
        <v>4091</v>
      </c>
      <c r="T124" s="221" t="str">
        <f t="shared" si="90"/>
        <v xml:space="preserve"> </v>
      </c>
      <c r="U124" s="713">
        <v>8115.2</v>
      </c>
      <c r="V124" s="708">
        <f>4090.9+0.1</f>
        <v>4091</v>
      </c>
      <c r="W124" s="734">
        <f t="shared" si="61"/>
        <v>4049.7</v>
      </c>
      <c r="X124" s="82">
        <v>41.3</v>
      </c>
      <c r="Y124" s="82">
        <f t="shared" si="74"/>
        <v>-4024.2</v>
      </c>
      <c r="Z124" s="82">
        <f t="shared" si="73"/>
        <v>50.41157334384858</v>
      </c>
      <c r="AA124" s="82"/>
      <c r="AB124" s="82">
        <f t="shared" si="91"/>
        <v>4091</v>
      </c>
      <c r="AC124" s="269" t="str">
        <f t="shared" si="92"/>
        <v xml:space="preserve"> </v>
      </c>
      <c r="AD124" s="214"/>
      <c r="AE124" s="82"/>
      <c r="AF124" s="82">
        <f t="shared" si="87"/>
        <v>0</v>
      </c>
      <c r="AG124" s="82" t="str">
        <f t="shared" si="88"/>
        <v xml:space="preserve"> </v>
      </c>
      <c r="AH124" s="82"/>
      <c r="AI124" s="82">
        <f t="shared" si="93"/>
        <v>0</v>
      </c>
      <c r="AJ124" s="269" t="str">
        <f t="shared" si="94"/>
        <v xml:space="preserve"> </v>
      </c>
      <c r="AK124" s="214"/>
      <c r="AL124" s="82"/>
      <c r="AM124" s="82">
        <f t="shared" si="98"/>
        <v>0</v>
      </c>
      <c r="AN124" s="83" t="str">
        <f t="shared" si="81"/>
        <v xml:space="preserve"> </v>
      </c>
      <c r="AO124" s="82"/>
      <c r="AP124" s="82">
        <f t="shared" si="95"/>
        <v>0</v>
      </c>
      <c r="AQ124" s="292" t="str">
        <f t="shared" si="79"/>
        <v xml:space="preserve"> </v>
      </c>
      <c r="AR124" s="220">
        <v>6848</v>
      </c>
      <c r="AS124" s="175">
        <v>3236.4</v>
      </c>
      <c r="AT124" s="175">
        <f t="shared" si="62"/>
        <v>3236.4</v>
      </c>
      <c r="AU124" s="175"/>
      <c r="AV124" s="176">
        <f t="shared" si="85"/>
        <v>-3611.6</v>
      </c>
      <c r="AW124" s="175">
        <f t="shared" ref="AW124:AW187" si="106">IF(AR124&lt;&gt;0,IF(AS124/AR124*100&lt;0,"&lt;0",IF(AS124/AR124*100&gt;200,"&gt;200",AS124/AR124*100))," ")</f>
        <v>47.260514018691588</v>
      </c>
      <c r="AX124" s="82"/>
      <c r="AY124" s="83">
        <f t="shared" si="100"/>
        <v>4.8</v>
      </c>
      <c r="AZ124" s="221" t="str">
        <f t="shared" si="101"/>
        <v xml:space="preserve"> </v>
      </c>
    </row>
    <row r="125" spans="1:54" s="384" customFormat="1" ht="21.75" customHeight="1">
      <c r="A125" s="374" t="s">
        <v>219</v>
      </c>
      <c r="B125" s="375" t="s">
        <v>216</v>
      </c>
      <c r="C125" s="387">
        <f t="shared" si="102"/>
        <v>5904.4000000000005</v>
      </c>
      <c r="D125" s="377">
        <f t="shared" si="103"/>
        <v>3198.5</v>
      </c>
      <c r="E125" s="377">
        <f t="shared" si="104"/>
        <v>3198.5</v>
      </c>
      <c r="F125" s="377">
        <f t="shared" si="105"/>
        <v>0</v>
      </c>
      <c r="G125" s="377">
        <f t="shared" si="80"/>
        <v>-2705.9000000000005</v>
      </c>
      <c r="H125" s="377">
        <f t="shared" si="82"/>
        <v>54.171465347876158</v>
      </c>
      <c r="I125" s="377">
        <f t="shared" si="83"/>
        <v>0</v>
      </c>
      <c r="J125" s="377">
        <f t="shared" si="75"/>
        <v>3198.5</v>
      </c>
      <c r="K125" s="378" t="str">
        <f t="shared" si="76"/>
        <v xml:space="preserve"> </v>
      </c>
      <c r="L125" s="385">
        <f t="shared" si="89"/>
        <v>5899.6</v>
      </c>
      <c r="M125" s="380">
        <f t="shared" si="99"/>
        <v>3193.7</v>
      </c>
      <c r="N125" s="380">
        <f t="shared" si="67"/>
        <v>3193.7</v>
      </c>
      <c r="O125" s="380">
        <f t="shared" si="60"/>
        <v>0</v>
      </c>
      <c r="P125" s="380">
        <f t="shared" si="69"/>
        <v>-2705.9000000000005</v>
      </c>
      <c r="Q125" s="380">
        <f t="shared" si="70"/>
        <v>54.134178588378866</v>
      </c>
      <c r="R125" s="377">
        <f t="shared" si="96"/>
        <v>0</v>
      </c>
      <c r="S125" s="381">
        <f t="shared" si="97"/>
        <v>3193.7</v>
      </c>
      <c r="T125" s="378" t="str">
        <f t="shared" si="90"/>
        <v xml:space="preserve"> </v>
      </c>
      <c r="U125" s="714">
        <v>5899.6</v>
      </c>
      <c r="V125" s="702">
        <v>3193.7</v>
      </c>
      <c r="W125" s="735">
        <f t="shared" si="61"/>
        <v>3193.7</v>
      </c>
      <c r="X125" s="380"/>
      <c r="Y125" s="380">
        <f t="shared" si="74"/>
        <v>-2705.9000000000005</v>
      </c>
      <c r="Z125" s="380">
        <f t="shared" si="73"/>
        <v>54.134178588378866</v>
      </c>
      <c r="AA125" s="380"/>
      <c r="AB125" s="380">
        <f t="shared" si="91"/>
        <v>3193.7</v>
      </c>
      <c r="AC125" s="382" t="str">
        <f t="shared" si="92"/>
        <v xml:space="preserve"> </v>
      </c>
      <c r="AD125" s="379"/>
      <c r="AE125" s="380"/>
      <c r="AF125" s="380">
        <f t="shared" si="87"/>
        <v>0</v>
      </c>
      <c r="AG125" s="380" t="str">
        <f t="shared" si="88"/>
        <v xml:space="preserve"> </v>
      </c>
      <c r="AH125" s="380"/>
      <c r="AI125" s="380">
        <f t="shared" si="93"/>
        <v>0</v>
      </c>
      <c r="AJ125" s="382" t="str">
        <f t="shared" si="94"/>
        <v xml:space="preserve"> </v>
      </c>
      <c r="AK125" s="379"/>
      <c r="AL125" s="380"/>
      <c r="AM125" s="380">
        <f t="shared" si="98"/>
        <v>0</v>
      </c>
      <c r="AN125" s="377" t="str">
        <f t="shared" si="81"/>
        <v xml:space="preserve"> </v>
      </c>
      <c r="AO125" s="380"/>
      <c r="AP125" s="380">
        <f t="shared" si="95"/>
        <v>0</v>
      </c>
      <c r="AQ125" s="383" t="str">
        <f t="shared" si="79"/>
        <v xml:space="preserve"> </v>
      </c>
      <c r="AR125" s="379">
        <v>4.8</v>
      </c>
      <c r="AS125" s="380">
        <v>4.8</v>
      </c>
      <c r="AT125" s="380">
        <f t="shared" si="62"/>
        <v>4.8</v>
      </c>
      <c r="AU125" s="380"/>
      <c r="AV125" s="377">
        <f t="shared" si="85"/>
        <v>0</v>
      </c>
      <c r="AW125" s="380">
        <f t="shared" si="106"/>
        <v>100</v>
      </c>
      <c r="AX125" s="380"/>
      <c r="AY125" s="377">
        <f t="shared" si="100"/>
        <v>421.9</v>
      </c>
      <c r="AZ125" s="378" t="str">
        <f t="shared" si="101"/>
        <v xml:space="preserve"> </v>
      </c>
    </row>
    <row r="126" spans="1:54" s="9" customFormat="1" ht="23.25" customHeight="1">
      <c r="A126" s="84" t="s">
        <v>90</v>
      </c>
      <c r="B126" s="346" t="s">
        <v>89</v>
      </c>
      <c r="C126" s="372">
        <f>L126+AR126-C127</f>
        <v>15952.900000000001</v>
      </c>
      <c r="D126" s="83">
        <f>M126+AS126-D127</f>
        <v>8503.9</v>
      </c>
      <c r="E126" s="83">
        <f>N126+AT126-E127</f>
        <v>8500.9</v>
      </c>
      <c r="F126" s="83">
        <f t="shared" si="105"/>
        <v>3</v>
      </c>
      <c r="G126" s="83">
        <f t="shared" si="80"/>
        <v>-7449.0000000000018</v>
      </c>
      <c r="H126" s="83">
        <f t="shared" si="82"/>
        <v>53.306295407104656</v>
      </c>
      <c r="I126" s="83">
        <f t="shared" si="83"/>
        <v>0</v>
      </c>
      <c r="J126" s="83">
        <f t="shared" si="75"/>
        <v>8503.9</v>
      </c>
      <c r="K126" s="221" t="str">
        <f t="shared" si="76"/>
        <v xml:space="preserve"> </v>
      </c>
      <c r="L126" s="386">
        <f>U126+AD126+AK126-L128</f>
        <v>15278.000000000002</v>
      </c>
      <c r="M126" s="82">
        <f>V126+AE126+AL126-M128</f>
        <v>8210</v>
      </c>
      <c r="N126" s="82">
        <f>W126+AE126+AL126-N128</f>
        <v>8207</v>
      </c>
      <c r="O126" s="82">
        <f t="shared" si="60"/>
        <v>3</v>
      </c>
      <c r="P126" s="82">
        <f t="shared" si="69"/>
        <v>-7068.0000000000018</v>
      </c>
      <c r="Q126" s="82">
        <f t="shared" si="70"/>
        <v>53.737400183270054</v>
      </c>
      <c r="R126" s="83">
        <f t="shared" si="96"/>
        <v>0</v>
      </c>
      <c r="S126" s="122">
        <f t="shared" si="97"/>
        <v>8210</v>
      </c>
      <c r="T126" s="221" t="str">
        <f t="shared" si="90"/>
        <v xml:space="preserve"> </v>
      </c>
      <c r="U126" s="713">
        <v>6060.6</v>
      </c>
      <c r="V126" s="708">
        <v>3845.1</v>
      </c>
      <c r="W126" s="734">
        <f t="shared" si="61"/>
        <v>3842.1</v>
      </c>
      <c r="X126" s="82">
        <v>3</v>
      </c>
      <c r="Y126" s="82">
        <f t="shared" si="74"/>
        <v>-2215.5000000000005</v>
      </c>
      <c r="Z126" s="82">
        <f t="shared" si="73"/>
        <v>63.444213444213439</v>
      </c>
      <c r="AA126" s="82"/>
      <c r="AB126" s="82">
        <f t="shared" si="91"/>
        <v>3845.1</v>
      </c>
      <c r="AC126" s="269" t="str">
        <f t="shared" si="92"/>
        <v xml:space="preserve"> </v>
      </c>
      <c r="AD126" s="214">
        <v>13649.3</v>
      </c>
      <c r="AE126" s="82">
        <v>7431.8</v>
      </c>
      <c r="AF126" s="82">
        <f t="shared" si="87"/>
        <v>-6217.4999999999991</v>
      </c>
      <c r="AG126" s="82">
        <f t="shared" si="88"/>
        <v>54.448213461496195</v>
      </c>
      <c r="AH126" s="82"/>
      <c r="AI126" s="82">
        <f t="shared" si="93"/>
        <v>7431.8</v>
      </c>
      <c r="AJ126" s="269" t="str">
        <f t="shared" si="94"/>
        <v xml:space="preserve"> </v>
      </c>
      <c r="AK126" s="214"/>
      <c r="AL126" s="82"/>
      <c r="AM126" s="82">
        <f t="shared" si="98"/>
        <v>0</v>
      </c>
      <c r="AN126" s="83" t="str">
        <f t="shared" si="81"/>
        <v xml:space="preserve"> </v>
      </c>
      <c r="AO126" s="82"/>
      <c r="AP126" s="82">
        <f t="shared" si="95"/>
        <v>0</v>
      </c>
      <c r="AQ126" s="292" t="str">
        <f t="shared" si="79"/>
        <v xml:space="preserve"> </v>
      </c>
      <c r="AR126" s="220">
        <v>921.6</v>
      </c>
      <c r="AS126" s="175">
        <v>421.9</v>
      </c>
      <c r="AT126" s="175">
        <f t="shared" si="62"/>
        <v>421.9</v>
      </c>
      <c r="AU126" s="175"/>
      <c r="AV126" s="177">
        <f t="shared" si="85"/>
        <v>-499.70000000000005</v>
      </c>
      <c r="AW126" s="175">
        <f t="shared" si="106"/>
        <v>45.779079861111107</v>
      </c>
      <c r="AX126" s="82"/>
      <c r="AY126" s="83">
        <f t="shared" si="100"/>
        <v>0</v>
      </c>
      <c r="AZ126" s="221" t="str">
        <f t="shared" si="101"/>
        <v xml:space="preserve"> </v>
      </c>
    </row>
    <row r="127" spans="1:54" s="384" customFormat="1" ht="21.75" customHeight="1">
      <c r="A127" s="374" t="s">
        <v>219</v>
      </c>
      <c r="B127" s="375" t="s">
        <v>216</v>
      </c>
      <c r="C127" s="376">
        <f t="shared" si="102"/>
        <v>246.7</v>
      </c>
      <c r="D127" s="377">
        <f t="shared" si="103"/>
        <v>128</v>
      </c>
      <c r="E127" s="377">
        <f t="shared" si="104"/>
        <v>128</v>
      </c>
      <c r="F127" s="377">
        <f t="shared" si="105"/>
        <v>0</v>
      </c>
      <c r="G127" s="377">
        <f t="shared" si="80"/>
        <v>-118.69999999999999</v>
      </c>
      <c r="H127" s="377">
        <f t="shared" si="82"/>
        <v>51.88488042156466</v>
      </c>
      <c r="I127" s="377">
        <f t="shared" si="83"/>
        <v>0</v>
      </c>
      <c r="J127" s="377">
        <f t="shared" si="75"/>
        <v>128</v>
      </c>
      <c r="K127" s="378" t="str">
        <f t="shared" si="76"/>
        <v xml:space="preserve"> </v>
      </c>
      <c r="L127" s="385">
        <f t="shared" si="89"/>
        <v>246.7</v>
      </c>
      <c r="M127" s="380">
        <f t="shared" si="99"/>
        <v>128</v>
      </c>
      <c r="N127" s="380">
        <f t="shared" si="67"/>
        <v>128</v>
      </c>
      <c r="O127" s="380">
        <f t="shared" si="60"/>
        <v>0</v>
      </c>
      <c r="P127" s="380">
        <f t="shared" si="69"/>
        <v>-118.69999999999999</v>
      </c>
      <c r="Q127" s="380">
        <f t="shared" si="70"/>
        <v>51.88488042156466</v>
      </c>
      <c r="R127" s="377">
        <f t="shared" si="96"/>
        <v>0</v>
      </c>
      <c r="S127" s="381">
        <f t="shared" si="97"/>
        <v>128</v>
      </c>
      <c r="T127" s="378" t="str">
        <f t="shared" si="90"/>
        <v xml:space="preserve"> </v>
      </c>
      <c r="U127" s="714">
        <v>246.7</v>
      </c>
      <c r="V127" s="702">
        <v>128</v>
      </c>
      <c r="W127" s="735">
        <f t="shared" si="61"/>
        <v>128</v>
      </c>
      <c r="X127" s="380"/>
      <c r="Y127" s="380">
        <f t="shared" si="74"/>
        <v>-118.69999999999999</v>
      </c>
      <c r="Z127" s="380">
        <f t="shared" si="73"/>
        <v>51.88488042156466</v>
      </c>
      <c r="AA127" s="380"/>
      <c r="AB127" s="380">
        <f t="shared" si="91"/>
        <v>128</v>
      </c>
      <c r="AC127" s="382" t="str">
        <f t="shared" si="92"/>
        <v xml:space="preserve"> </v>
      </c>
      <c r="AD127" s="379"/>
      <c r="AE127" s="380"/>
      <c r="AF127" s="380">
        <f t="shared" si="87"/>
        <v>0</v>
      </c>
      <c r="AG127" s="380" t="str">
        <f t="shared" si="88"/>
        <v xml:space="preserve"> </v>
      </c>
      <c r="AH127" s="380"/>
      <c r="AI127" s="380">
        <f t="shared" si="93"/>
        <v>0</v>
      </c>
      <c r="AJ127" s="382" t="str">
        <f t="shared" si="94"/>
        <v xml:space="preserve"> </v>
      </c>
      <c r="AK127" s="379"/>
      <c r="AL127" s="380"/>
      <c r="AM127" s="380">
        <f t="shared" si="98"/>
        <v>0</v>
      </c>
      <c r="AN127" s="377" t="str">
        <f t="shared" si="81"/>
        <v xml:space="preserve"> </v>
      </c>
      <c r="AO127" s="380"/>
      <c r="AP127" s="380">
        <f t="shared" si="95"/>
        <v>0</v>
      </c>
      <c r="AQ127" s="383" t="str">
        <f t="shared" si="79"/>
        <v xml:space="preserve"> </v>
      </c>
      <c r="AR127" s="379"/>
      <c r="AS127" s="380"/>
      <c r="AT127" s="380">
        <f t="shared" si="62"/>
        <v>0</v>
      </c>
      <c r="AU127" s="380"/>
      <c r="AV127" s="377"/>
      <c r="AW127" s="380"/>
      <c r="AX127" s="380"/>
      <c r="AY127" s="377">
        <f t="shared" si="100"/>
        <v>0</v>
      </c>
      <c r="AZ127" s="378" t="str">
        <f t="shared" si="101"/>
        <v xml:space="preserve"> </v>
      </c>
    </row>
    <row r="128" spans="1:54" s="384" customFormat="1" ht="21.75" customHeight="1">
      <c r="A128" s="374" t="s">
        <v>221</v>
      </c>
      <c r="B128" s="375" t="s">
        <v>220</v>
      </c>
      <c r="C128" s="376">
        <f t="shared" si="102"/>
        <v>4431.8999999999996</v>
      </c>
      <c r="D128" s="377">
        <f t="shared" si="103"/>
        <v>3066.9</v>
      </c>
      <c r="E128" s="377">
        <f t="shared" si="104"/>
        <v>3066.9</v>
      </c>
      <c r="F128" s="377">
        <f t="shared" si="105"/>
        <v>0</v>
      </c>
      <c r="G128" s="377">
        <f t="shared" si="80"/>
        <v>-1364.9999999999995</v>
      </c>
      <c r="H128" s="377">
        <f t="shared" si="82"/>
        <v>69.200568604887309</v>
      </c>
      <c r="I128" s="377">
        <f t="shared" si="83"/>
        <v>0</v>
      </c>
      <c r="J128" s="377">
        <f t="shared" si="75"/>
        <v>3066.9</v>
      </c>
      <c r="K128" s="378" t="str">
        <f t="shared" si="76"/>
        <v xml:space="preserve"> </v>
      </c>
      <c r="L128" s="379">
        <f t="shared" si="89"/>
        <v>4431.8999999999996</v>
      </c>
      <c r="M128" s="380">
        <f t="shared" si="99"/>
        <v>3066.9</v>
      </c>
      <c r="N128" s="380">
        <f t="shared" si="67"/>
        <v>3066.9</v>
      </c>
      <c r="O128" s="380">
        <f t="shared" si="60"/>
        <v>0</v>
      </c>
      <c r="P128" s="380">
        <f t="shared" si="69"/>
        <v>-1364.9999999999995</v>
      </c>
      <c r="Q128" s="380">
        <f t="shared" si="70"/>
        <v>69.200568604887309</v>
      </c>
      <c r="R128" s="377">
        <f t="shared" si="96"/>
        <v>0</v>
      </c>
      <c r="S128" s="381">
        <f t="shared" si="97"/>
        <v>3066.9</v>
      </c>
      <c r="T128" s="378" t="str">
        <f t="shared" si="90"/>
        <v xml:space="preserve"> </v>
      </c>
      <c r="U128" s="714">
        <v>4431.8999999999996</v>
      </c>
      <c r="V128" s="709">
        <v>3066.9</v>
      </c>
      <c r="W128" s="735">
        <f t="shared" si="61"/>
        <v>3066.9</v>
      </c>
      <c r="X128" s="380"/>
      <c r="Y128" s="380">
        <f t="shared" si="74"/>
        <v>-1364.9999999999995</v>
      </c>
      <c r="Z128" s="380">
        <f t="shared" si="73"/>
        <v>69.200568604887309</v>
      </c>
      <c r="AA128" s="380"/>
      <c r="AB128" s="380">
        <f t="shared" si="91"/>
        <v>3066.9</v>
      </c>
      <c r="AC128" s="382" t="str">
        <f t="shared" si="92"/>
        <v xml:space="preserve"> </v>
      </c>
      <c r="AD128" s="379"/>
      <c r="AE128" s="380"/>
      <c r="AF128" s="380">
        <f t="shared" si="87"/>
        <v>0</v>
      </c>
      <c r="AG128" s="380" t="str">
        <f t="shared" si="88"/>
        <v xml:space="preserve"> </v>
      </c>
      <c r="AH128" s="380"/>
      <c r="AI128" s="380">
        <f t="shared" si="93"/>
        <v>0</v>
      </c>
      <c r="AJ128" s="382" t="str">
        <f t="shared" si="94"/>
        <v xml:space="preserve"> </v>
      </c>
      <c r="AK128" s="379"/>
      <c r="AL128" s="380"/>
      <c r="AM128" s="380">
        <f t="shared" si="98"/>
        <v>0</v>
      </c>
      <c r="AN128" s="377" t="str">
        <f t="shared" si="81"/>
        <v xml:space="preserve"> </v>
      </c>
      <c r="AO128" s="380"/>
      <c r="AP128" s="380">
        <f t="shared" si="95"/>
        <v>0</v>
      </c>
      <c r="AQ128" s="383" t="str">
        <f t="shared" si="79"/>
        <v xml:space="preserve"> </v>
      </c>
      <c r="AR128" s="379"/>
      <c r="AS128" s="380"/>
      <c r="AT128" s="380">
        <f t="shared" si="62"/>
        <v>0</v>
      </c>
      <c r="AU128" s="380"/>
      <c r="AV128" s="377"/>
      <c r="AW128" s="380"/>
      <c r="AX128" s="380"/>
      <c r="AY128" s="377">
        <f t="shared" si="100"/>
        <v>702</v>
      </c>
      <c r="AZ128" s="378" t="str">
        <f t="shared" si="101"/>
        <v xml:space="preserve"> </v>
      </c>
    </row>
    <row r="129" spans="1:52" s="10" customFormat="1" ht="27" customHeight="1">
      <c r="A129" s="38" t="s">
        <v>259</v>
      </c>
      <c r="B129" s="348" t="s">
        <v>240</v>
      </c>
      <c r="C129" s="312">
        <f t="shared" si="102"/>
        <v>-3858.5000000000036</v>
      </c>
      <c r="D129" s="37">
        <f t="shared" si="103"/>
        <v>-678.09999999999673</v>
      </c>
      <c r="E129" s="37">
        <f t="shared" si="104"/>
        <v>-201.09999999999673</v>
      </c>
      <c r="F129" s="37">
        <f t="shared" si="105"/>
        <v>-476.99999999999989</v>
      </c>
      <c r="G129" s="37">
        <f t="shared" si="80"/>
        <v>3180.4000000000069</v>
      </c>
      <c r="H129" s="37">
        <f t="shared" si="82"/>
        <v>17.574186860178724</v>
      </c>
      <c r="I129" s="37">
        <f t="shared" si="83"/>
        <v>0</v>
      </c>
      <c r="J129" s="37">
        <f t="shared" si="75"/>
        <v>-678.09999999999673</v>
      </c>
      <c r="K129" s="207" t="str">
        <f t="shared" si="76"/>
        <v xml:space="preserve"> </v>
      </c>
      <c r="L129" s="192">
        <f t="shared" si="89"/>
        <v>-3516.7000000000025</v>
      </c>
      <c r="M129" s="36">
        <f t="shared" si="99"/>
        <v>-1380.0999999999967</v>
      </c>
      <c r="N129" s="36">
        <f t="shared" si="67"/>
        <v>-899.09999999999673</v>
      </c>
      <c r="O129" s="36">
        <f t="shared" si="60"/>
        <v>-480.99999999999989</v>
      </c>
      <c r="P129" s="36">
        <f t="shared" si="69"/>
        <v>2136.6000000000058</v>
      </c>
      <c r="Q129" s="36">
        <f t="shared" si="70"/>
        <v>39.244177780305279</v>
      </c>
      <c r="R129" s="37">
        <f t="shared" si="96"/>
        <v>0</v>
      </c>
      <c r="S129" s="109">
        <f t="shared" si="97"/>
        <v>-1380.0999999999967</v>
      </c>
      <c r="T129" s="207" t="str">
        <f t="shared" si="90"/>
        <v xml:space="preserve"> </v>
      </c>
      <c r="U129" s="622">
        <f>U12-U76</f>
        <v>-3483.2000000000007</v>
      </c>
      <c r="V129" s="683">
        <f>V12-V76</f>
        <v>-2180.2999999999975</v>
      </c>
      <c r="W129" s="721">
        <f t="shared" si="61"/>
        <v>-1699.2999999999975</v>
      </c>
      <c r="X129" s="722">
        <f>X12-X76</f>
        <v>-480.99999999999989</v>
      </c>
      <c r="Y129" s="36">
        <f t="shared" si="74"/>
        <v>1302.9000000000033</v>
      </c>
      <c r="Z129" s="36">
        <f t="shared" si="73"/>
        <v>62.594740468534596</v>
      </c>
      <c r="AA129" s="36">
        <f>AA12-AA76</f>
        <v>0</v>
      </c>
      <c r="AB129" s="36">
        <f t="shared" si="91"/>
        <v>-2180.2999999999975</v>
      </c>
      <c r="AC129" s="193" t="str">
        <f t="shared" si="92"/>
        <v xml:space="preserve"> </v>
      </c>
      <c r="AD129" s="192">
        <f>AD12-AD76</f>
        <v>-33.500000000001819</v>
      </c>
      <c r="AE129" s="36">
        <f>AE12-AE76</f>
        <v>349.70000000000073</v>
      </c>
      <c r="AF129" s="36">
        <f t="shared" si="87"/>
        <v>383.20000000000255</v>
      </c>
      <c r="AG129" s="36" t="str">
        <f t="shared" si="88"/>
        <v>&lt;0</v>
      </c>
      <c r="AH129" s="36">
        <f>AH12-AH76</f>
        <v>0</v>
      </c>
      <c r="AI129" s="36">
        <f t="shared" si="93"/>
        <v>349.70000000000073</v>
      </c>
      <c r="AJ129" s="193" t="str">
        <f t="shared" si="94"/>
        <v xml:space="preserve"> </v>
      </c>
      <c r="AK129" s="192">
        <f>AK12-AK76</f>
        <v>0</v>
      </c>
      <c r="AL129" s="36">
        <f>AL12-AL76</f>
        <v>450.5</v>
      </c>
      <c r="AM129" s="36">
        <f t="shared" si="98"/>
        <v>450.5</v>
      </c>
      <c r="AN129" s="37" t="str">
        <f t="shared" si="81"/>
        <v xml:space="preserve"> </v>
      </c>
      <c r="AO129" s="36">
        <f>AO12-AO76</f>
        <v>0</v>
      </c>
      <c r="AP129" s="36">
        <f t="shared" si="95"/>
        <v>450.5</v>
      </c>
      <c r="AQ129" s="272" t="str">
        <f t="shared" si="79"/>
        <v xml:space="preserve"> </v>
      </c>
      <c r="AR129" s="582">
        <f>AR12-AR76</f>
        <v>-341.80000000000109</v>
      </c>
      <c r="AS129" s="583">
        <f>AS12-AS76</f>
        <v>702</v>
      </c>
      <c r="AT129" s="583">
        <f t="shared" si="62"/>
        <v>698</v>
      </c>
      <c r="AU129" s="583">
        <f>AU12-AU76</f>
        <v>4</v>
      </c>
      <c r="AV129" s="584">
        <f t="shared" si="85"/>
        <v>1043.8000000000011</v>
      </c>
      <c r="AW129" s="36" t="str">
        <f t="shared" si="106"/>
        <v>&lt;0</v>
      </c>
      <c r="AX129" s="87">
        <f>AX12-AX76</f>
        <v>0</v>
      </c>
      <c r="AY129" s="37">
        <f t="shared" si="100"/>
        <v>-702</v>
      </c>
      <c r="AZ129" s="207" t="str">
        <f t="shared" si="101"/>
        <v xml:space="preserve"> </v>
      </c>
    </row>
    <row r="130" spans="1:52" ht="30" customHeight="1">
      <c r="A130" s="90" t="s">
        <v>215</v>
      </c>
      <c r="B130" s="349" t="s">
        <v>239</v>
      </c>
      <c r="C130" s="354">
        <f t="shared" si="102"/>
        <v>3858.5000000000036</v>
      </c>
      <c r="D130" s="89">
        <f t="shared" si="103"/>
        <v>678.09999999999673</v>
      </c>
      <c r="E130" s="89">
        <f t="shared" si="104"/>
        <v>201.09999999999673</v>
      </c>
      <c r="F130" s="89">
        <f t="shared" si="105"/>
        <v>476.99999999999989</v>
      </c>
      <c r="G130" s="89">
        <f t="shared" si="80"/>
        <v>-3180.4000000000069</v>
      </c>
      <c r="H130" s="89">
        <f t="shared" si="82"/>
        <v>17.574186860178724</v>
      </c>
      <c r="I130" s="89">
        <f t="shared" si="83"/>
        <v>0</v>
      </c>
      <c r="J130" s="89">
        <f t="shared" si="75"/>
        <v>678.09999999999673</v>
      </c>
      <c r="K130" s="223" t="str">
        <f t="shared" si="76"/>
        <v xml:space="preserve"> </v>
      </c>
      <c r="L130" s="560">
        <f t="shared" si="89"/>
        <v>3516.7000000000025</v>
      </c>
      <c r="M130" s="561">
        <f t="shared" si="99"/>
        <v>1380.0999999999967</v>
      </c>
      <c r="N130" s="561">
        <f t="shared" si="67"/>
        <v>899.09999999999673</v>
      </c>
      <c r="O130" s="561">
        <f t="shared" si="60"/>
        <v>480.99999999999989</v>
      </c>
      <c r="P130" s="561">
        <f t="shared" si="69"/>
        <v>-2136.6000000000058</v>
      </c>
      <c r="Q130" s="561">
        <f t="shared" si="70"/>
        <v>39.244177780305279</v>
      </c>
      <c r="R130" s="89">
        <f t="shared" si="96"/>
        <v>0</v>
      </c>
      <c r="S130" s="123">
        <f t="shared" si="97"/>
        <v>1380.0999999999967</v>
      </c>
      <c r="T130" s="223" t="str">
        <f t="shared" si="90"/>
        <v xml:space="preserve"> </v>
      </c>
      <c r="U130" s="677">
        <f>-U129</f>
        <v>3483.2000000000007</v>
      </c>
      <c r="V130" s="703">
        <f>-V129</f>
        <v>2180.2999999999975</v>
      </c>
      <c r="W130" s="723">
        <f t="shared" si="61"/>
        <v>1699.2999999999975</v>
      </c>
      <c r="X130" s="724">
        <f>-X129</f>
        <v>480.99999999999989</v>
      </c>
      <c r="Y130" s="561">
        <f t="shared" si="74"/>
        <v>-1302.9000000000033</v>
      </c>
      <c r="Z130" s="561">
        <f t="shared" si="73"/>
        <v>62.594740468534596</v>
      </c>
      <c r="AA130" s="561">
        <f>-AA129</f>
        <v>0</v>
      </c>
      <c r="AB130" s="561">
        <f t="shared" si="91"/>
        <v>2180.2999999999975</v>
      </c>
      <c r="AC130" s="564" t="str">
        <f t="shared" si="92"/>
        <v xml:space="preserve"> </v>
      </c>
      <c r="AD130" s="560">
        <f>-AD129</f>
        <v>33.500000000001819</v>
      </c>
      <c r="AE130" s="561">
        <f>-AE129</f>
        <v>-349.70000000000073</v>
      </c>
      <c r="AF130" s="561">
        <f t="shared" si="87"/>
        <v>-383.20000000000255</v>
      </c>
      <c r="AG130" s="561" t="str">
        <f t="shared" si="88"/>
        <v>&lt;0</v>
      </c>
      <c r="AH130" s="561">
        <f>-AH129</f>
        <v>0</v>
      </c>
      <c r="AI130" s="561">
        <f t="shared" si="93"/>
        <v>-349.70000000000073</v>
      </c>
      <c r="AJ130" s="564" t="str">
        <f t="shared" si="94"/>
        <v xml:space="preserve"> </v>
      </c>
      <c r="AK130" s="560">
        <f>-AK129</f>
        <v>0</v>
      </c>
      <c r="AL130" s="561">
        <f>-AL129</f>
        <v>-450.5</v>
      </c>
      <c r="AM130" s="561">
        <f t="shared" si="98"/>
        <v>-450.5</v>
      </c>
      <c r="AN130" s="89" t="str">
        <f t="shared" si="81"/>
        <v xml:space="preserve"> </v>
      </c>
      <c r="AO130" s="561">
        <f>-AO129</f>
        <v>0</v>
      </c>
      <c r="AP130" s="561">
        <f t="shared" si="95"/>
        <v>-450.5</v>
      </c>
      <c r="AQ130" s="293" t="str">
        <f t="shared" si="79"/>
        <v xml:space="preserve"> </v>
      </c>
      <c r="AR130" s="560">
        <f>-AR129</f>
        <v>341.80000000000109</v>
      </c>
      <c r="AS130" s="561">
        <f>-AS129</f>
        <v>-702</v>
      </c>
      <c r="AT130" s="561">
        <f t="shared" si="62"/>
        <v>-698</v>
      </c>
      <c r="AU130" s="561">
        <f>-AU129</f>
        <v>-4</v>
      </c>
      <c r="AV130" s="562">
        <f t="shared" si="85"/>
        <v>-1043.8000000000011</v>
      </c>
      <c r="AW130" s="563" t="str">
        <f t="shared" si="106"/>
        <v>&lt;0</v>
      </c>
      <c r="AX130" s="88">
        <f>-AX129</f>
        <v>0</v>
      </c>
      <c r="AY130" s="89">
        <f t="shared" si="100"/>
        <v>13.9</v>
      </c>
      <c r="AZ130" s="223" t="str">
        <f t="shared" si="101"/>
        <v xml:space="preserve"> </v>
      </c>
    </row>
    <row r="131" spans="1:52" ht="24.75" customHeight="1">
      <c r="A131" s="329" t="s">
        <v>91</v>
      </c>
      <c r="B131" s="609" t="s">
        <v>92</v>
      </c>
      <c r="C131" s="192">
        <f>C132+C137+C140+C143+C148+C151+C155+C158+C163</f>
        <v>3</v>
      </c>
      <c r="D131" s="36">
        <f>D132+D137+D140+D143+D148+D151+D155+D158+D163</f>
        <v>357.1</v>
      </c>
      <c r="E131" s="36">
        <f>E132+E137+E140+E143+E148+E151+E155+E158+E163</f>
        <v>401.1</v>
      </c>
      <c r="F131" s="36">
        <f>F132+F137+F140+F143+F148+F151+F155+F158+F163</f>
        <v>-19.000000000000007</v>
      </c>
      <c r="G131" s="36">
        <f t="shared" si="80"/>
        <v>354.1</v>
      </c>
      <c r="H131" s="36" t="str">
        <f t="shared" si="82"/>
        <v>&gt;200</v>
      </c>
      <c r="I131" s="36">
        <f t="shared" si="83"/>
        <v>0</v>
      </c>
      <c r="J131" s="36">
        <f t="shared" si="75"/>
        <v>357.1</v>
      </c>
      <c r="K131" s="193" t="str">
        <f t="shared" si="76"/>
        <v xml:space="preserve"> </v>
      </c>
      <c r="L131" s="192">
        <f t="shared" si="89"/>
        <v>27.399999999999991</v>
      </c>
      <c r="M131" s="36">
        <f t="shared" si="99"/>
        <v>354</v>
      </c>
      <c r="N131" s="36">
        <f t="shared" si="67"/>
        <v>400.09999999999997</v>
      </c>
      <c r="O131" s="36">
        <f t="shared" si="60"/>
        <v>-21.100000000000009</v>
      </c>
      <c r="P131" s="36">
        <f t="shared" si="69"/>
        <v>326.60000000000002</v>
      </c>
      <c r="Q131" s="36" t="str">
        <f t="shared" si="70"/>
        <v>&gt;200</v>
      </c>
      <c r="R131" s="36">
        <f t="shared" si="96"/>
        <v>0</v>
      </c>
      <c r="S131" s="124">
        <f t="shared" si="97"/>
        <v>354</v>
      </c>
      <c r="T131" s="193" t="str">
        <f t="shared" si="90"/>
        <v xml:space="preserve"> </v>
      </c>
      <c r="U131" s="192">
        <f>U132+U137+U140+U143+U148+U151+U155+U158+U163</f>
        <v>27.399999999999991</v>
      </c>
      <c r="V131" s="683">
        <f>V132+V137+V140+V143+V148+V151+V155+V158+V163</f>
        <v>354</v>
      </c>
      <c r="W131" s="721">
        <f>W132+W137+W140+W143+W148+W151+W155+W158+W163</f>
        <v>400.09999999999997</v>
      </c>
      <c r="X131" s="722">
        <f>X132+X137+X140+X143+X148+X151+X155+X158+X163</f>
        <v>-21.100000000000009</v>
      </c>
      <c r="Y131" s="36">
        <f t="shared" si="74"/>
        <v>326.60000000000002</v>
      </c>
      <c r="Z131" s="36" t="str">
        <f t="shared" si="73"/>
        <v>&gt;200</v>
      </c>
      <c r="AA131" s="36">
        <f>AA132+AA137+AA140+AA143+AA148+AA151+AA155+AA158+AA163</f>
        <v>0</v>
      </c>
      <c r="AB131" s="36">
        <f t="shared" si="91"/>
        <v>354</v>
      </c>
      <c r="AC131" s="193" t="str">
        <f t="shared" si="92"/>
        <v xml:space="preserve"> </v>
      </c>
      <c r="AD131" s="192">
        <f>AD132+AD137+AD140+AD143+AD148+AD151+AD155+AD158+AD163</f>
        <v>0</v>
      </c>
      <c r="AE131" s="36">
        <f>AE132+AE137+AE140+AE143+AE148+AE151+AE155+AE158+AE163</f>
        <v>0</v>
      </c>
      <c r="AF131" s="36">
        <f t="shared" si="87"/>
        <v>0</v>
      </c>
      <c r="AG131" s="36" t="str">
        <f t="shared" si="88"/>
        <v xml:space="preserve"> </v>
      </c>
      <c r="AH131" s="36">
        <f>AH132+AH137+AH140+AH143+AH148+AH151+AH155+AH158+AH163</f>
        <v>0</v>
      </c>
      <c r="AI131" s="36">
        <f t="shared" si="93"/>
        <v>0</v>
      </c>
      <c r="AJ131" s="193" t="str">
        <f t="shared" si="94"/>
        <v xml:space="preserve"> </v>
      </c>
      <c r="AK131" s="192">
        <f>AK132+AK137+AK140+AK143+AK148+AK151+AK155+AK158+AK163</f>
        <v>0</v>
      </c>
      <c r="AL131" s="36">
        <f>AL132+AL137+AL140+AL143+AL148+AL151+AL155+AL158+AL163</f>
        <v>0</v>
      </c>
      <c r="AM131" s="36">
        <f t="shared" si="98"/>
        <v>0</v>
      </c>
      <c r="AN131" s="36" t="str">
        <f t="shared" si="81"/>
        <v xml:space="preserve"> </v>
      </c>
      <c r="AO131" s="36">
        <f>AO132+AO137+AO140+AO143+AO148+AO151+AO155+AO158+AO163</f>
        <v>0</v>
      </c>
      <c r="AP131" s="36">
        <f t="shared" si="95"/>
        <v>0</v>
      </c>
      <c r="AQ131" s="264" t="str">
        <f t="shared" si="79"/>
        <v xml:space="preserve"> </v>
      </c>
      <c r="AR131" s="585">
        <f>AR132+AR137+AR140+AR143+AR148+AR151+AR155+AR158+AR163</f>
        <v>16.3</v>
      </c>
      <c r="AS131" s="586">
        <f>AS132+AS137+AS140+AS143+AS148+AS151+AS155+AS158+AS163</f>
        <v>13.9</v>
      </c>
      <c r="AT131" s="586">
        <f t="shared" si="62"/>
        <v>11.799999999999999</v>
      </c>
      <c r="AU131" s="586">
        <f>AU132+AU137+AU140+AU143+AU148+AU151+AU155+AU158+AU163</f>
        <v>2.1000000000000014</v>
      </c>
      <c r="AV131" s="587">
        <f t="shared" si="85"/>
        <v>-2.4000000000000004</v>
      </c>
      <c r="AW131" s="36">
        <f t="shared" si="106"/>
        <v>85.276073619631902</v>
      </c>
      <c r="AX131" s="91">
        <f>AX132+AX137+AX140+AX143+AX148+AX151+AX155+AX158+AX163</f>
        <v>0</v>
      </c>
      <c r="AY131" s="36">
        <f t="shared" si="100"/>
        <v>10.1</v>
      </c>
      <c r="AZ131" s="193" t="str">
        <f t="shared" si="101"/>
        <v xml:space="preserve"> </v>
      </c>
    </row>
    <row r="132" spans="1:52" s="10" customFormat="1" ht="19.5" customHeight="1">
      <c r="A132" s="93" t="s">
        <v>94</v>
      </c>
      <c r="B132" s="350" t="s">
        <v>93</v>
      </c>
      <c r="C132" s="222">
        <f t="shared" si="102"/>
        <v>116.7</v>
      </c>
      <c r="D132" s="67">
        <f t="shared" si="103"/>
        <v>313.40000000000003</v>
      </c>
      <c r="E132" s="67">
        <f t="shared" ref="E132:E140" si="107">W132+AE132+AL132+AT132</f>
        <v>313.40000000000003</v>
      </c>
      <c r="F132" s="67">
        <f t="shared" ref="F132:F143" si="108">O132+AU132</f>
        <v>0</v>
      </c>
      <c r="G132" s="67">
        <f t="shared" si="80"/>
        <v>196.70000000000005</v>
      </c>
      <c r="H132" s="67" t="str">
        <f t="shared" si="82"/>
        <v>&gt;200</v>
      </c>
      <c r="I132" s="92">
        <f t="shared" si="83"/>
        <v>0</v>
      </c>
      <c r="J132" s="92">
        <f t="shared" si="75"/>
        <v>313.40000000000003</v>
      </c>
      <c r="K132" s="224" t="str">
        <f t="shared" si="76"/>
        <v xml:space="preserve"> </v>
      </c>
      <c r="L132" s="222">
        <f t="shared" si="89"/>
        <v>113.5</v>
      </c>
      <c r="M132" s="67">
        <f t="shared" si="99"/>
        <v>303.3</v>
      </c>
      <c r="N132" s="67">
        <f t="shared" si="67"/>
        <v>303.3</v>
      </c>
      <c r="O132" s="67">
        <f t="shared" si="60"/>
        <v>0</v>
      </c>
      <c r="P132" s="67">
        <f t="shared" si="69"/>
        <v>189.8</v>
      </c>
      <c r="Q132" s="67" t="str">
        <f t="shared" si="70"/>
        <v>&gt;200</v>
      </c>
      <c r="R132" s="92">
        <f t="shared" ref="R132:R163" si="109">AA132+AH132+AO132</f>
        <v>0</v>
      </c>
      <c r="S132" s="125">
        <f t="shared" ref="S132:S163" si="110">M132-R132</f>
        <v>303.3</v>
      </c>
      <c r="T132" s="224" t="str">
        <f t="shared" ref="T132:T163" si="111">IF(R132&lt;&gt;0,IF(M132/R132*100&lt;0,"&lt;0",IF(M132/R132*100&gt;200,"&gt;200",M132/R132*100))," ")</f>
        <v xml:space="preserve"> </v>
      </c>
      <c r="U132" s="222">
        <f>U133+U134+U135+U136</f>
        <v>113.5</v>
      </c>
      <c r="V132" s="695">
        <f>V133+V134+V135+V136</f>
        <v>303.3</v>
      </c>
      <c r="W132" s="729">
        <f t="shared" si="61"/>
        <v>303.3</v>
      </c>
      <c r="X132" s="67">
        <f>X133+X134+X135+X136</f>
        <v>0</v>
      </c>
      <c r="Y132" s="67">
        <f t="shared" si="74"/>
        <v>189.8</v>
      </c>
      <c r="Z132" s="67" t="str">
        <f t="shared" si="73"/>
        <v>&gt;200</v>
      </c>
      <c r="AA132" s="67"/>
      <c r="AB132" s="67">
        <f t="shared" ref="AB132:AB163" si="112">V132-AA132</f>
        <v>303.3</v>
      </c>
      <c r="AC132" s="205" t="str">
        <f t="shared" ref="AC132:AC163" si="113">IF(AA132&lt;&gt;0,IF(V132/AA132*100&lt;0,"&lt;0",IF(V132/AA132*100&gt;200,"&gt;200",V132/AA132*100))," ")</f>
        <v xml:space="preserve"> </v>
      </c>
      <c r="AD132" s="226"/>
      <c r="AE132" s="77"/>
      <c r="AF132" s="77">
        <f t="shared" ref="AF132:AF163" si="114">AE132-AD132</f>
        <v>0</v>
      </c>
      <c r="AG132" s="77" t="str">
        <f t="shared" ref="AG132:AG163" si="115">IF(AD132&lt;&gt;0,IF(AE132/AD132*100&lt;0,"&lt;0",IF(AE132/AD132*100&gt;200,"&gt;200",AE132/AD132*100))," ")</f>
        <v xml:space="preserve"> </v>
      </c>
      <c r="AH132" s="77"/>
      <c r="AI132" s="77">
        <f t="shared" ref="AI132:AI163" si="116">AE132-AH132</f>
        <v>0</v>
      </c>
      <c r="AJ132" s="268" t="str">
        <f t="shared" ref="AJ132:AJ163" si="117">IF(AH132&lt;&gt;0,IF(AE132/AH132*100&lt;0,"&lt;0",IF(AE132/AH132*100&gt;200,"&gt;200",AE132/AH132*100))," ")</f>
        <v xml:space="preserve"> </v>
      </c>
      <c r="AK132" s="226"/>
      <c r="AL132" s="77"/>
      <c r="AM132" s="77">
        <f t="shared" ref="AM132:AM163" si="118">AL132-AK132</f>
        <v>0</v>
      </c>
      <c r="AN132" s="92" t="str">
        <f t="shared" si="81"/>
        <v xml:space="preserve"> </v>
      </c>
      <c r="AO132" s="77"/>
      <c r="AP132" s="77">
        <f t="shared" ref="AP132:AP163" si="119">AL132-AO132</f>
        <v>0</v>
      </c>
      <c r="AQ132" s="294" t="str">
        <f t="shared" si="79"/>
        <v xml:space="preserve"> </v>
      </c>
      <c r="AR132" s="222">
        <f>AR133+AR134+AR135+AR136</f>
        <v>3.2</v>
      </c>
      <c r="AS132" s="67">
        <f>AS133+AS134+AS135+AS136</f>
        <v>10.1</v>
      </c>
      <c r="AT132" s="67">
        <f t="shared" si="62"/>
        <v>10.1</v>
      </c>
      <c r="AU132" s="67">
        <f>AU133+AU134+AU135+AU136</f>
        <v>0</v>
      </c>
      <c r="AV132" s="97">
        <f t="shared" si="85"/>
        <v>6.8999999999999995</v>
      </c>
      <c r="AW132" s="49" t="str">
        <f t="shared" si="106"/>
        <v>&gt;200</v>
      </c>
      <c r="AX132" s="77">
        <f>AX133+AX134+AX135+AX136</f>
        <v>0</v>
      </c>
      <c r="AY132" s="92">
        <f t="shared" si="100"/>
        <v>0</v>
      </c>
      <c r="AZ132" s="224" t="str">
        <f t="shared" si="101"/>
        <v xml:space="preserve"> </v>
      </c>
    </row>
    <row r="133" spans="1:52" ht="17.25" customHeight="1">
      <c r="A133" s="66" t="s">
        <v>98</v>
      </c>
      <c r="B133" s="351" t="s">
        <v>95</v>
      </c>
      <c r="C133" s="196">
        <f t="shared" si="102"/>
        <v>0</v>
      </c>
      <c r="D133" s="42">
        <f t="shared" si="103"/>
        <v>0</v>
      </c>
      <c r="E133" s="42">
        <f t="shared" si="107"/>
        <v>0</v>
      </c>
      <c r="F133" s="42">
        <f t="shared" si="108"/>
        <v>0</v>
      </c>
      <c r="G133" s="42">
        <f t="shared" si="80"/>
        <v>0</v>
      </c>
      <c r="H133" s="42" t="str">
        <f t="shared" si="82"/>
        <v xml:space="preserve"> </v>
      </c>
      <c r="I133" s="65">
        <f t="shared" si="83"/>
        <v>0</v>
      </c>
      <c r="J133" s="65">
        <f t="shared" si="75"/>
        <v>0</v>
      </c>
      <c r="K133" s="225" t="str">
        <f t="shared" si="76"/>
        <v xml:space="preserve"> </v>
      </c>
      <c r="L133" s="196">
        <f t="shared" si="89"/>
        <v>0</v>
      </c>
      <c r="M133" s="42">
        <f t="shared" si="99"/>
        <v>0</v>
      </c>
      <c r="N133" s="42">
        <f t="shared" si="67"/>
        <v>0</v>
      </c>
      <c r="O133" s="42">
        <f t="shared" si="60"/>
        <v>0</v>
      </c>
      <c r="P133" s="42">
        <f t="shared" si="69"/>
        <v>0</v>
      </c>
      <c r="Q133" s="42" t="str">
        <f t="shared" si="70"/>
        <v xml:space="preserve"> </v>
      </c>
      <c r="R133" s="65">
        <f t="shared" si="109"/>
        <v>0</v>
      </c>
      <c r="S133" s="118">
        <f t="shared" si="110"/>
        <v>0</v>
      </c>
      <c r="T133" s="225" t="str">
        <f t="shared" si="111"/>
        <v xml:space="preserve"> </v>
      </c>
      <c r="U133" s="196"/>
      <c r="V133" s="685"/>
      <c r="W133" s="657">
        <f t="shared" si="61"/>
        <v>0</v>
      </c>
      <c r="X133" s="42"/>
      <c r="Y133" s="42">
        <f t="shared" si="74"/>
        <v>0</v>
      </c>
      <c r="Z133" s="42" t="str">
        <f t="shared" si="73"/>
        <v xml:space="preserve"> </v>
      </c>
      <c r="AA133" s="42"/>
      <c r="AB133" s="42">
        <f t="shared" si="112"/>
        <v>0</v>
      </c>
      <c r="AC133" s="197" t="str">
        <f t="shared" si="113"/>
        <v xml:space="preserve"> </v>
      </c>
      <c r="AD133" s="196"/>
      <c r="AE133" s="42"/>
      <c r="AF133" s="42">
        <f t="shared" si="114"/>
        <v>0</v>
      </c>
      <c r="AG133" s="42" t="str">
        <f t="shared" si="115"/>
        <v xml:space="preserve"> </v>
      </c>
      <c r="AH133" s="42"/>
      <c r="AI133" s="42">
        <f t="shared" si="116"/>
        <v>0</v>
      </c>
      <c r="AJ133" s="197" t="str">
        <f t="shared" si="117"/>
        <v xml:space="preserve"> </v>
      </c>
      <c r="AK133" s="196"/>
      <c r="AL133" s="42"/>
      <c r="AM133" s="42">
        <f t="shared" si="118"/>
        <v>0</v>
      </c>
      <c r="AN133" s="65" t="str">
        <f t="shared" si="81"/>
        <v xml:space="preserve"> </v>
      </c>
      <c r="AO133" s="42"/>
      <c r="AP133" s="42">
        <f t="shared" si="119"/>
        <v>0</v>
      </c>
      <c r="AQ133" s="285" t="str">
        <f t="shared" si="79"/>
        <v xml:space="preserve"> </v>
      </c>
      <c r="AR133" s="196"/>
      <c r="AS133" s="42"/>
      <c r="AT133" s="42">
        <f t="shared" si="62"/>
        <v>0</v>
      </c>
      <c r="AU133" s="42"/>
      <c r="AV133" s="65">
        <f t="shared" si="85"/>
        <v>0</v>
      </c>
      <c r="AW133" s="49" t="str">
        <f t="shared" si="106"/>
        <v xml:space="preserve"> </v>
      </c>
      <c r="AX133" s="42"/>
      <c r="AY133" s="65">
        <f t="shared" si="100"/>
        <v>0</v>
      </c>
      <c r="AZ133" s="225" t="str">
        <f t="shared" si="101"/>
        <v xml:space="preserve"> </v>
      </c>
    </row>
    <row r="134" spans="1:52" ht="23.25" customHeight="1">
      <c r="A134" s="66" t="s">
        <v>99</v>
      </c>
      <c r="B134" s="351" t="s">
        <v>96</v>
      </c>
      <c r="C134" s="196">
        <f t="shared" si="102"/>
        <v>0</v>
      </c>
      <c r="D134" s="42">
        <f t="shared" si="103"/>
        <v>0</v>
      </c>
      <c r="E134" s="42">
        <f t="shared" si="107"/>
        <v>0</v>
      </c>
      <c r="F134" s="42">
        <f t="shared" si="108"/>
        <v>0</v>
      </c>
      <c r="G134" s="42">
        <f t="shared" si="80"/>
        <v>0</v>
      </c>
      <c r="H134" s="42" t="str">
        <f t="shared" si="82"/>
        <v xml:space="preserve"> </v>
      </c>
      <c r="I134" s="65">
        <f t="shared" si="83"/>
        <v>0</v>
      </c>
      <c r="J134" s="65">
        <f t="shared" si="75"/>
        <v>0</v>
      </c>
      <c r="K134" s="225" t="str">
        <f t="shared" si="76"/>
        <v xml:space="preserve"> </v>
      </c>
      <c r="L134" s="196">
        <f t="shared" si="89"/>
        <v>0</v>
      </c>
      <c r="M134" s="42">
        <f t="shared" si="99"/>
        <v>0</v>
      </c>
      <c r="N134" s="42">
        <f t="shared" si="67"/>
        <v>0</v>
      </c>
      <c r="O134" s="42">
        <f t="shared" si="60"/>
        <v>0</v>
      </c>
      <c r="P134" s="42">
        <f t="shared" si="69"/>
        <v>0</v>
      </c>
      <c r="Q134" s="42" t="str">
        <f t="shared" si="70"/>
        <v xml:space="preserve"> </v>
      </c>
      <c r="R134" s="65">
        <f t="shared" si="109"/>
        <v>0</v>
      </c>
      <c r="S134" s="118">
        <f t="shared" si="110"/>
        <v>0</v>
      </c>
      <c r="T134" s="225" t="str">
        <f t="shared" si="111"/>
        <v xml:space="preserve"> </v>
      </c>
      <c r="U134" s="196"/>
      <c r="V134" s="685"/>
      <c r="W134" s="657">
        <f t="shared" si="61"/>
        <v>0</v>
      </c>
      <c r="X134" s="42"/>
      <c r="Y134" s="42">
        <f t="shared" si="74"/>
        <v>0</v>
      </c>
      <c r="Z134" s="42" t="str">
        <f t="shared" si="73"/>
        <v xml:space="preserve"> </v>
      </c>
      <c r="AA134" s="42"/>
      <c r="AB134" s="42">
        <f t="shared" si="112"/>
        <v>0</v>
      </c>
      <c r="AC134" s="197" t="str">
        <f t="shared" si="113"/>
        <v xml:space="preserve"> </v>
      </c>
      <c r="AD134" s="196"/>
      <c r="AE134" s="42"/>
      <c r="AF134" s="42">
        <f t="shared" si="114"/>
        <v>0</v>
      </c>
      <c r="AG134" s="42" t="str">
        <f t="shared" si="115"/>
        <v xml:space="preserve"> </v>
      </c>
      <c r="AH134" s="42"/>
      <c r="AI134" s="42">
        <f t="shared" si="116"/>
        <v>0</v>
      </c>
      <c r="AJ134" s="197" t="str">
        <f t="shared" si="117"/>
        <v xml:space="preserve"> </v>
      </c>
      <c r="AK134" s="196"/>
      <c r="AL134" s="42"/>
      <c r="AM134" s="42">
        <f t="shared" si="118"/>
        <v>0</v>
      </c>
      <c r="AN134" s="65" t="str">
        <f t="shared" si="81"/>
        <v xml:space="preserve"> </v>
      </c>
      <c r="AO134" s="42"/>
      <c r="AP134" s="42">
        <f t="shared" si="119"/>
        <v>0</v>
      </c>
      <c r="AQ134" s="285" t="str">
        <f t="shared" si="79"/>
        <v xml:space="preserve"> </v>
      </c>
      <c r="AR134" s="196"/>
      <c r="AS134" s="42"/>
      <c r="AT134" s="42">
        <f t="shared" si="62"/>
        <v>0</v>
      </c>
      <c r="AU134" s="42"/>
      <c r="AV134" s="65">
        <f t="shared" si="85"/>
        <v>0</v>
      </c>
      <c r="AW134" s="49" t="str">
        <f t="shared" si="106"/>
        <v xml:space="preserve"> </v>
      </c>
      <c r="AX134" s="42"/>
      <c r="AY134" s="65">
        <f t="shared" si="100"/>
        <v>10.1</v>
      </c>
      <c r="AZ134" s="225" t="str">
        <f t="shared" si="101"/>
        <v xml:space="preserve"> </v>
      </c>
    </row>
    <row r="135" spans="1:52" ht="19.5" customHeight="1">
      <c r="A135" s="66" t="s">
        <v>101</v>
      </c>
      <c r="B135" s="351" t="s">
        <v>97</v>
      </c>
      <c r="C135" s="196">
        <f t="shared" si="102"/>
        <v>106.7</v>
      </c>
      <c r="D135" s="42">
        <f t="shared" si="103"/>
        <v>294.10000000000002</v>
      </c>
      <c r="E135" s="42">
        <f t="shared" si="107"/>
        <v>294.10000000000002</v>
      </c>
      <c r="F135" s="42">
        <f t="shared" si="108"/>
        <v>0</v>
      </c>
      <c r="G135" s="42">
        <f t="shared" si="80"/>
        <v>187.40000000000003</v>
      </c>
      <c r="H135" s="42" t="str">
        <f t="shared" si="82"/>
        <v>&gt;200</v>
      </c>
      <c r="I135" s="65">
        <f t="shared" si="83"/>
        <v>0</v>
      </c>
      <c r="J135" s="65">
        <f t="shared" si="75"/>
        <v>294.10000000000002</v>
      </c>
      <c r="K135" s="225" t="str">
        <f t="shared" si="76"/>
        <v xml:space="preserve"> </v>
      </c>
      <c r="L135" s="196">
        <f t="shared" si="89"/>
        <v>103.5</v>
      </c>
      <c r="M135" s="42">
        <f t="shared" si="99"/>
        <v>284</v>
      </c>
      <c r="N135" s="42">
        <f t="shared" si="67"/>
        <v>284</v>
      </c>
      <c r="O135" s="42">
        <f t="shared" si="60"/>
        <v>0</v>
      </c>
      <c r="P135" s="42">
        <f t="shared" si="69"/>
        <v>180.5</v>
      </c>
      <c r="Q135" s="42" t="str">
        <f t="shared" si="70"/>
        <v>&gt;200</v>
      </c>
      <c r="R135" s="65">
        <f t="shared" si="109"/>
        <v>0</v>
      </c>
      <c r="S135" s="118">
        <f t="shared" si="110"/>
        <v>284</v>
      </c>
      <c r="T135" s="225" t="str">
        <f t="shared" si="111"/>
        <v xml:space="preserve"> </v>
      </c>
      <c r="U135" s="196">
        <v>103.5</v>
      </c>
      <c r="V135" s="685">
        <v>284</v>
      </c>
      <c r="W135" s="657">
        <f t="shared" si="61"/>
        <v>284</v>
      </c>
      <c r="X135" s="42"/>
      <c r="Y135" s="42">
        <f t="shared" si="74"/>
        <v>180.5</v>
      </c>
      <c r="Z135" s="42" t="str">
        <f t="shared" si="73"/>
        <v>&gt;200</v>
      </c>
      <c r="AA135" s="42"/>
      <c r="AB135" s="42">
        <f t="shared" si="112"/>
        <v>284</v>
      </c>
      <c r="AC135" s="197" t="str">
        <f t="shared" si="113"/>
        <v xml:space="preserve"> </v>
      </c>
      <c r="AD135" s="196"/>
      <c r="AE135" s="42"/>
      <c r="AF135" s="42">
        <f t="shared" si="114"/>
        <v>0</v>
      </c>
      <c r="AG135" s="42" t="str">
        <f t="shared" si="115"/>
        <v xml:space="preserve"> </v>
      </c>
      <c r="AH135" s="42"/>
      <c r="AI135" s="42">
        <f t="shared" si="116"/>
        <v>0</v>
      </c>
      <c r="AJ135" s="197" t="str">
        <f t="shared" si="117"/>
        <v xml:space="preserve"> </v>
      </c>
      <c r="AK135" s="196"/>
      <c r="AL135" s="42"/>
      <c r="AM135" s="42">
        <f t="shared" si="118"/>
        <v>0</v>
      </c>
      <c r="AN135" s="65" t="str">
        <f t="shared" si="81"/>
        <v xml:space="preserve"> </v>
      </c>
      <c r="AO135" s="42"/>
      <c r="AP135" s="42">
        <f t="shared" si="119"/>
        <v>0</v>
      </c>
      <c r="AQ135" s="285" t="str">
        <f t="shared" si="79"/>
        <v xml:space="preserve"> </v>
      </c>
      <c r="AR135" s="196">
        <v>3.2</v>
      </c>
      <c r="AS135" s="42">
        <v>10.1</v>
      </c>
      <c r="AT135" s="42">
        <f t="shared" si="62"/>
        <v>10.1</v>
      </c>
      <c r="AU135" s="42"/>
      <c r="AV135" s="179">
        <f t="shared" si="85"/>
        <v>6.8999999999999995</v>
      </c>
      <c r="AW135" s="49" t="str">
        <f t="shared" si="106"/>
        <v>&gt;200</v>
      </c>
      <c r="AX135" s="42"/>
      <c r="AY135" s="65">
        <f t="shared" si="100"/>
        <v>0</v>
      </c>
      <c r="AZ135" s="225" t="str">
        <f t="shared" si="101"/>
        <v xml:space="preserve"> </v>
      </c>
    </row>
    <row r="136" spans="1:52" ht="23.25" customHeight="1">
      <c r="A136" s="66" t="s">
        <v>102</v>
      </c>
      <c r="B136" s="351" t="s">
        <v>103</v>
      </c>
      <c r="C136" s="196">
        <f t="shared" si="102"/>
        <v>10</v>
      </c>
      <c r="D136" s="42">
        <f t="shared" si="103"/>
        <v>19.3</v>
      </c>
      <c r="E136" s="42">
        <f t="shared" si="107"/>
        <v>19.3</v>
      </c>
      <c r="F136" s="42">
        <f t="shared" si="108"/>
        <v>0</v>
      </c>
      <c r="G136" s="42">
        <f t="shared" si="80"/>
        <v>9.3000000000000007</v>
      </c>
      <c r="H136" s="42">
        <f t="shared" si="82"/>
        <v>193.00000000000003</v>
      </c>
      <c r="I136" s="65">
        <f t="shared" si="83"/>
        <v>0</v>
      </c>
      <c r="J136" s="65">
        <f t="shared" si="75"/>
        <v>19.3</v>
      </c>
      <c r="K136" s="225" t="str">
        <f t="shared" si="76"/>
        <v xml:space="preserve"> </v>
      </c>
      <c r="L136" s="196">
        <f t="shared" si="89"/>
        <v>10</v>
      </c>
      <c r="M136" s="42">
        <f t="shared" si="99"/>
        <v>19.3</v>
      </c>
      <c r="N136" s="42">
        <f t="shared" si="67"/>
        <v>19.3</v>
      </c>
      <c r="O136" s="42">
        <f t="shared" si="60"/>
        <v>0</v>
      </c>
      <c r="P136" s="42">
        <f t="shared" si="69"/>
        <v>9.3000000000000007</v>
      </c>
      <c r="Q136" s="42">
        <f t="shared" si="70"/>
        <v>193.00000000000003</v>
      </c>
      <c r="R136" s="65">
        <f t="shared" si="109"/>
        <v>0</v>
      </c>
      <c r="S136" s="118">
        <f t="shared" si="110"/>
        <v>19.3</v>
      </c>
      <c r="T136" s="225" t="str">
        <f t="shared" si="111"/>
        <v xml:space="preserve"> </v>
      </c>
      <c r="U136" s="196">
        <v>10</v>
      </c>
      <c r="V136" s="685">
        <v>19.3</v>
      </c>
      <c r="W136" s="657">
        <f t="shared" si="61"/>
        <v>19.3</v>
      </c>
      <c r="X136" s="42"/>
      <c r="Y136" s="42">
        <f t="shared" si="74"/>
        <v>9.3000000000000007</v>
      </c>
      <c r="Z136" s="42">
        <f t="shared" si="73"/>
        <v>193.00000000000003</v>
      </c>
      <c r="AA136" s="42"/>
      <c r="AB136" s="77">
        <f t="shared" si="112"/>
        <v>19.3</v>
      </c>
      <c r="AC136" s="268" t="str">
        <f t="shared" si="113"/>
        <v xml:space="preserve"> </v>
      </c>
      <c r="AD136" s="226"/>
      <c r="AE136" s="77"/>
      <c r="AF136" s="77">
        <f t="shared" si="114"/>
        <v>0</v>
      </c>
      <c r="AG136" s="77" t="str">
        <f t="shared" si="115"/>
        <v xml:space="preserve"> </v>
      </c>
      <c r="AH136" s="77"/>
      <c r="AI136" s="77">
        <f t="shared" si="116"/>
        <v>0</v>
      </c>
      <c r="AJ136" s="268" t="str">
        <f t="shared" si="117"/>
        <v xml:space="preserve"> </v>
      </c>
      <c r="AK136" s="226"/>
      <c r="AL136" s="77"/>
      <c r="AM136" s="77">
        <f t="shared" si="118"/>
        <v>0</v>
      </c>
      <c r="AN136" s="65" t="str">
        <f t="shared" si="81"/>
        <v xml:space="preserve"> </v>
      </c>
      <c r="AO136" s="77"/>
      <c r="AP136" s="77">
        <f t="shared" si="119"/>
        <v>0</v>
      </c>
      <c r="AQ136" s="285" t="str">
        <f t="shared" si="79"/>
        <v xml:space="preserve"> </v>
      </c>
      <c r="AR136" s="226"/>
      <c r="AS136" s="77"/>
      <c r="AT136" s="77">
        <f t="shared" si="62"/>
        <v>0</v>
      </c>
      <c r="AU136" s="77"/>
      <c r="AV136" s="65">
        <f t="shared" si="85"/>
        <v>0</v>
      </c>
      <c r="AW136" s="49" t="str">
        <f t="shared" si="106"/>
        <v xml:space="preserve"> </v>
      </c>
      <c r="AX136" s="77"/>
      <c r="AY136" s="65">
        <f t="shared" si="100"/>
        <v>2</v>
      </c>
      <c r="AZ136" s="225" t="str">
        <f t="shared" si="101"/>
        <v xml:space="preserve"> </v>
      </c>
    </row>
    <row r="137" spans="1:52" s="10" customFormat="1" ht="18.75" customHeight="1">
      <c r="A137" s="94" t="s">
        <v>107</v>
      </c>
      <c r="B137" s="350" t="s">
        <v>106</v>
      </c>
      <c r="C137" s="222">
        <f t="shared" si="102"/>
        <v>0</v>
      </c>
      <c r="D137" s="67">
        <f t="shared" si="103"/>
        <v>33.699999999999989</v>
      </c>
      <c r="E137" s="67">
        <f t="shared" si="107"/>
        <v>5.4999999999999929</v>
      </c>
      <c r="F137" s="67">
        <f t="shared" si="108"/>
        <v>28.199999999999996</v>
      </c>
      <c r="G137" s="67">
        <f t="shared" si="80"/>
        <v>33.699999999999989</v>
      </c>
      <c r="H137" s="67" t="str">
        <f t="shared" si="82"/>
        <v xml:space="preserve"> </v>
      </c>
      <c r="I137" s="92">
        <f t="shared" si="83"/>
        <v>0</v>
      </c>
      <c r="J137" s="92">
        <f t="shared" si="75"/>
        <v>33.699999999999989</v>
      </c>
      <c r="K137" s="224" t="str">
        <f t="shared" si="76"/>
        <v xml:space="preserve"> </v>
      </c>
      <c r="L137" s="222">
        <f t="shared" si="89"/>
        <v>0</v>
      </c>
      <c r="M137" s="67">
        <f t="shared" si="99"/>
        <v>31.699999999999989</v>
      </c>
      <c r="N137" s="67">
        <f t="shared" si="67"/>
        <v>5.5999999999999943</v>
      </c>
      <c r="O137" s="67">
        <f t="shared" si="60"/>
        <v>26.099999999999994</v>
      </c>
      <c r="P137" s="67">
        <f t="shared" si="69"/>
        <v>31.699999999999989</v>
      </c>
      <c r="Q137" s="67" t="str">
        <f t="shared" si="70"/>
        <v xml:space="preserve"> </v>
      </c>
      <c r="R137" s="92">
        <f t="shared" si="109"/>
        <v>0</v>
      </c>
      <c r="S137" s="125">
        <f t="shared" si="110"/>
        <v>31.699999999999989</v>
      </c>
      <c r="T137" s="224" t="str">
        <f t="shared" si="111"/>
        <v xml:space="preserve"> </v>
      </c>
      <c r="U137" s="222">
        <f>U138+U139</f>
        <v>0</v>
      </c>
      <c r="V137" s="695">
        <f>V138+V139</f>
        <v>31.699999999999989</v>
      </c>
      <c r="W137" s="729">
        <f t="shared" si="61"/>
        <v>5.5999999999999943</v>
      </c>
      <c r="X137" s="67">
        <f>X138+X139</f>
        <v>26.099999999999994</v>
      </c>
      <c r="Y137" s="67">
        <f t="shared" si="74"/>
        <v>31.699999999999989</v>
      </c>
      <c r="Z137" s="67" t="str">
        <f t="shared" si="73"/>
        <v xml:space="preserve"> </v>
      </c>
      <c r="AA137" s="67"/>
      <c r="AB137" s="67">
        <f t="shared" si="112"/>
        <v>31.699999999999989</v>
      </c>
      <c r="AC137" s="205" t="str">
        <f t="shared" si="113"/>
        <v xml:space="preserve"> </v>
      </c>
      <c r="AD137" s="222"/>
      <c r="AE137" s="67"/>
      <c r="AF137" s="67">
        <f t="shared" si="114"/>
        <v>0</v>
      </c>
      <c r="AG137" s="67" t="str">
        <f t="shared" si="115"/>
        <v xml:space="preserve"> </v>
      </c>
      <c r="AH137" s="67"/>
      <c r="AI137" s="67">
        <f t="shared" si="116"/>
        <v>0</v>
      </c>
      <c r="AJ137" s="205" t="str">
        <f t="shared" si="117"/>
        <v xml:space="preserve"> </v>
      </c>
      <c r="AK137" s="222"/>
      <c r="AL137" s="67"/>
      <c r="AM137" s="67">
        <f t="shared" si="118"/>
        <v>0</v>
      </c>
      <c r="AN137" s="92" t="str">
        <f t="shared" si="81"/>
        <v xml:space="preserve"> </v>
      </c>
      <c r="AO137" s="67"/>
      <c r="AP137" s="67">
        <f t="shared" si="119"/>
        <v>0</v>
      </c>
      <c r="AQ137" s="295" t="str">
        <f t="shared" si="79"/>
        <v xml:space="preserve"> </v>
      </c>
      <c r="AR137" s="222">
        <f>AR138+AR139</f>
        <v>0</v>
      </c>
      <c r="AS137" s="67">
        <f>AS138+AS139</f>
        <v>2</v>
      </c>
      <c r="AT137" s="67">
        <f t="shared" si="62"/>
        <v>-0.10000000000000142</v>
      </c>
      <c r="AU137" s="67">
        <f>AU138+AU139</f>
        <v>2.1000000000000014</v>
      </c>
      <c r="AV137" s="174">
        <f t="shared" si="85"/>
        <v>2</v>
      </c>
      <c r="AW137" s="77" t="str">
        <f t="shared" si="106"/>
        <v xml:space="preserve"> </v>
      </c>
      <c r="AX137" s="67">
        <f>AX138+AX139</f>
        <v>0</v>
      </c>
      <c r="AY137" s="92">
        <f t="shared" si="100"/>
        <v>21.6</v>
      </c>
      <c r="AZ137" s="224" t="str">
        <f t="shared" si="101"/>
        <v xml:space="preserve"> </v>
      </c>
    </row>
    <row r="138" spans="1:52" ht="19.5" customHeight="1">
      <c r="A138" s="66" t="s">
        <v>105</v>
      </c>
      <c r="B138" s="351" t="s">
        <v>287</v>
      </c>
      <c r="C138" s="196">
        <f t="shared" si="102"/>
        <v>0</v>
      </c>
      <c r="D138" s="42">
        <f t="shared" si="103"/>
        <v>251.79999999999998</v>
      </c>
      <c r="E138" s="42">
        <f t="shared" si="107"/>
        <v>6.6999999999999957</v>
      </c>
      <c r="F138" s="42">
        <f t="shared" si="108"/>
        <v>245.1</v>
      </c>
      <c r="G138" s="42">
        <f t="shared" si="80"/>
        <v>251.79999999999998</v>
      </c>
      <c r="H138" s="42" t="str">
        <f t="shared" si="82"/>
        <v xml:space="preserve"> </v>
      </c>
      <c r="I138" s="65">
        <f t="shared" si="83"/>
        <v>0</v>
      </c>
      <c r="J138" s="65">
        <f t="shared" si="75"/>
        <v>251.79999999999998</v>
      </c>
      <c r="K138" s="225" t="str">
        <f t="shared" si="76"/>
        <v xml:space="preserve"> </v>
      </c>
      <c r="L138" s="196">
        <f t="shared" si="89"/>
        <v>0</v>
      </c>
      <c r="M138" s="42">
        <f t="shared" si="99"/>
        <v>230.2</v>
      </c>
      <c r="N138" s="42">
        <f t="shared" si="67"/>
        <v>6.5999999999999943</v>
      </c>
      <c r="O138" s="42">
        <f t="shared" si="60"/>
        <v>223.6</v>
      </c>
      <c r="P138" s="42">
        <f t="shared" si="69"/>
        <v>230.2</v>
      </c>
      <c r="Q138" s="42" t="str">
        <f t="shared" si="70"/>
        <v xml:space="preserve"> </v>
      </c>
      <c r="R138" s="65">
        <f t="shared" si="109"/>
        <v>0</v>
      </c>
      <c r="S138" s="118">
        <f t="shared" si="110"/>
        <v>230.2</v>
      </c>
      <c r="T138" s="225" t="str">
        <f t="shared" si="111"/>
        <v xml:space="preserve"> </v>
      </c>
      <c r="U138" s="196"/>
      <c r="V138" s="685">
        <v>230.2</v>
      </c>
      <c r="W138" s="657">
        <f t="shared" si="61"/>
        <v>6.5999999999999943</v>
      </c>
      <c r="X138" s="42">
        <v>223.6</v>
      </c>
      <c r="Y138" s="42">
        <f t="shared" si="74"/>
        <v>230.2</v>
      </c>
      <c r="Z138" s="42" t="str">
        <f t="shared" si="73"/>
        <v xml:space="preserve"> </v>
      </c>
      <c r="AA138" s="42"/>
      <c r="AB138" s="42">
        <f t="shared" si="112"/>
        <v>230.2</v>
      </c>
      <c r="AC138" s="197" t="str">
        <f t="shared" si="113"/>
        <v xml:space="preserve"> </v>
      </c>
      <c r="AD138" s="196"/>
      <c r="AE138" s="42"/>
      <c r="AF138" s="42">
        <f t="shared" si="114"/>
        <v>0</v>
      </c>
      <c r="AG138" s="42" t="str">
        <f t="shared" si="115"/>
        <v xml:space="preserve"> </v>
      </c>
      <c r="AH138" s="42"/>
      <c r="AI138" s="42">
        <f t="shared" si="116"/>
        <v>0</v>
      </c>
      <c r="AJ138" s="197" t="str">
        <f t="shared" si="117"/>
        <v xml:space="preserve"> </v>
      </c>
      <c r="AK138" s="196"/>
      <c r="AL138" s="42"/>
      <c r="AM138" s="42">
        <f t="shared" si="118"/>
        <v>0</v>
      </c>
      <c r="AN138" s="65" t="str">
        <f t="shared" si="81"/>
        <v xml:space="preserve"> </v>
      </c>
      <c r="AO138" s="42"/>
      <c r="AP138" s="42">
        <f t="shared" si="119"/>
        <v>0</v>
      </c>
      <c r="AQ138" s="285" t="str">
        <f t="shared" si="79"/>
        <v xml:space="preserve"> </v>
      </c>
      <c r="AR138" s="196"/>
      <c r="AS138" s="42">
        <v>21.6</v>
      </c>
      <c r="AT138" s="42">
        <f t="shared" si="62"/>
        <v>0.10000000000000142</v>
      </c>
      <c r="AU138" s="42">
        <v>21.5</v>
      </c>
      <c r="AV138" s="65">
        <f t="shared" si="85"/>
        <v>21.6</v>
      </c>
      <c r="AW138" s="49" t="str">
        <f t="shared" si="106"/>
        <v xml:space="preserve"> </v>
      </c>
      <c r="AX138" s="42"/>
      <c r="AY138" s="65">
        <f t="shared" ref="AY138:AY169" si="120">AS139-AX138</f>
        <v>-19.600000000000001</v>
      </c>
      <c r="AZ138" s="225" t="str">
        <f t="shared" ref="AZ138:AZ169" si="121">IF(AX138&lt;&gt;0,IF(AS139/AX138*100&lt;0,"&lt;0",IF(AS139/AX138*100&gt;200,"&gt;200",AS139/AX138*100))," ")</f>
        <v xml:space="preserve"> </v>
      </c>
    </row>
    <row r="139" spans="1:52" ht="22.5" customHeight="1">
      <c r="A139" s="66" t="s">
        <v>108</v>
      </c>
      <c r="B139" s="351" t="s">
        <v>288</v>
      </c>
      <c r="C139" s="196">
        <f t="shared" si="102"/>
        <v>0</v>
      </c>
      <c r="D139" s="42">
        <f t="shared" si="103"/>
        <v>-218.1</v>
      </c>
      <c r="E139" s="42">
        <f t="shared" si="107"/>
        <v>-1.2000000000000028</v>
      </c>
      <c r="F139" s="42">
        <f t="shared" si="108"/>
        <v>-216.9</v>
      </c>
      <c r="G139" s="42">
        <f t="shared" si="80"/>
        <v>-218.1</v>
      </c>
      <c r="H139" s="42" t="str">
        <f t="shared" si="82"/>
        <v xml:space="preserve"> </v>
      </c>
      <c r="I139" s="65">
        <f t="shared" si="83"/>
        <v>0</v>
      </c>
      <c r="J139" s="65">
        <f t="shared" si="75"/>
        <v>-218.1</v>
      </c>
      <c r="K139" s="225" t="str">
        <f t="shared" si="76"/>
        <v xml:space="preserve"> </v>
      </c>
      <c r="L139" s="196">
        <f t="shared" si="89"/>
        <v>0</v>
      </c>
      <c r="M139" s="42">
        <f t="shared" si="99"/>
        <v>-198.5</v>
      </c>
      <c r="N139" s="42">
        <f t="shared" si="67"/>
        <v>-1</v>
      </c>
      <c r="O139" s="42">
        <f t="shared" si="60"/>
        <v>-197.5</v>
      </c>
      <c r="P139" s="42">
        <f t="shared" si="69"/>
        <v>-198.5</v>
      </c>
      <c r="Q139" s="42" t="str">
        <f t="shared" si="70"/>
        <v xml:space="preserve"> </v>
      </c>
      <c r="R139" s="65">
        <f t="shared" si="109"/>
        <v>0</v>
      </c>
      <c r="S139" s="118">
        <f t="shared" si="110"/>
        <v>-198.5</v>
      </c>
      <c r="T139" s="225" t="str">
        <f t="shared" si="111"/>
        <v xml:space="preserve"> </v>
      </c>
      <c r="U139" s="196"/>
      <c r="V139" s="685">
        <v>-198.5</v>
      </c>
      <c r="W139" s="657">
        <f t="shared" si="61"/>
        <v>-1</v>
      </c>
      <c r="X139" s="42">
        <v>-197.5</v>
      </c>
      <c r="Y139" s="42">
        <f t="shared" si="74"/>
        <v>-198.5</v>
      </c>
      <c r="Z139" s="42" t="str">
        <f t="shared" si="73"/>
        <v xml:space="preserve"> </v>
      </c>
      <c r="AA139" s="42"/>
      <c r="AB139" s="42">
        <f t="shared" si="112"/>
        <v>-198.5</v>
      </c>
      <c r="AC139" s="197" t="str">
        <f t="shared" si="113"/>
        <v xml:space="preserve"> </v>
      </c>
      <c r="AD139" s="196"/>
      <c r="AE139" s="42"/>
      <c r="AF139" s="42">
        <f t="shared" si="114"/>
        <v>0</v>
      </c>
      <c r="AG139" s="42" t="str">
        <f t="shared" si="115"/>
        <v xml:space="preserve"> </v>
      </c>
      <c r="AH139" s="42"/>
      <c r="AI139" s="42">
        <f t="shared" si="116"/>
        <v>0</v>
      </c>
      <c r="AJ139" s="197" t="str">
        <f t="shared" si="117"/>
        <v xml:space="preserve"> </v>
      </c>
      <c r="AK139" s="196"/>
      <c r="AL139" s="42"/>
      <c r="AM139" s="42">
        <f t="shared" si="118"/>
        <v>0</v>
      </c>
      <c r="AN139" s="65" t="str">
        <f t="shared" si="81"/>
        <v xml:space="preserve"> </v>
      </c>
      <c r="AO139" s="42"/>
      <c r="AP139" s="42">
        <f t="shared" si="119"/>
        <v>0</v>
      </c>
      <c r="AQ139" s="285" t="str">
        <f t="shared" si="79"/>
        <v xml:space="preserve"> </v>
      </c>
      <c r="AR139" s="196"/>
      <c r="AS139" s="42">
        <v>-19.600000000000001</v>
      </c>
      <c r="AT139" s="42">
        <f t="shared" si="62"/>
        <v>-0.20000000000000284</v>
      </c>
      <c r="AU139" s="42">
        <v>-19.399999999999999</v>
      </c>
      <c r="AV139" s="180">
        <f t="shared" si="85"/>
        <v>-19.600000000000001</v>
      </c>
      <c r="AW139" s="49" t="str">
        <f t="shared" si="106"/>
        <v xml:space="preserve"> </v>
      </c>
      <c r="AX139" s="42"/>
      <c r="AY139" s="65">
        <f t="shared" si="120"/>
        <v>0</v>
      </c>
      <c r="AZ139" s="225" t="str">
        <f t="shared" si="121"/>
        <v xml:space="preserve"> </v>
      </c>
    </row>
    <row r="140" spans="1:52" s="10" customFormat="1" ht="18.75" customHeight="1">
      <c r="A140" s="93" t="s">
        <v>111</v>
      </c>
      <c r="B140" s="350" t="s">
        <v>109</v>
      </c>
      <c r="C140" s="222">
        <f t="shared" si="102"/>
        <v>0</v>
      </c>
      <c r="D140" s="67">
        <f t="shared" si="103"/>
        <v>0</v>
      </c>
      <c r="E140" s="67">
        <f t="shared" si="107"/>
        <v>0</v>
      </c>
      <c r="F140" s="67">
        <f t="shared" si="108"/>
        <v>0</v>
      </c>
      <c r="G140" s="67">
        <f t="shared" si="80"/>
        <v>0</v>
      </c>
      <c r="H140" s="67" t="str">
        <f t="shared" si="82"/>
        <v xml:space="preserve"> </v>
      </c>
      <c r="I140" s="92">
        <f t="shared" si="83"/>
        <v>0</v>
      </c>
      <c r="J140" s="92">
        <f t="shared" si="75"/>
        <v>0</v>
      </c>
      <c r="K140" s="224" t="str">
        <f t="shared" si="76"/>
        <v xml:space="preserve"> </v>
      </c>
      <c r="L140" s="222">
        <f t="shared" si="89"/>
        <v>0</v>
      </c>
      <c r="M140" s="67">
        <f t="shared" si="99"/>
        <v>0</v>
      </c>
      <c r="N140" s="67">
        <f t="shared" si="67"/>
        <v>0</v>
      </c>
      <c r="O140" s="67">
        <f t="shared" si="60"/>
        <v>0</v>
      </c>
      <c r="P140" s="67">
        <f t="shared" si="69"/>
        <v>0</v>
      </c>
      <c r="Q140" s="67" t="str">
        <f t="shared" si="70"/>
        <v xml:space="preserve"> </v>
      </c>
      <c r="R140" s="92">
        <f t="shared" si="109"/>
        <v>0</v>
      </c>
      <c r="S140" s="125">
        <f t="shared" si="110"/>
        <v>0</v>
      </c>
      <c r="T140" s="224" t="str">
        <f t="shared" si="111"/>
        <v xml:space="preserve"> </v>
      </c>
      <c r="U140" s="222"/>
      <c r="V140" s="695"/>
      <c r="W140" s="729">
        <f t="shared" si="61"/>
        <v>0</v>
      </c>
      <c r="X140" s="67"/>
      <c r="Y140" s="67">
        <f t="shared" si="74"/>
        <v>0</v>
      </c>
      <c r="Z140" s="67" t="str">
        <f t="shared" si="73"/>
        <v xml:space="preserve"> </v>
      </c>
      <c r="AA140" s="67"/>
      <c r="AB140" s="67">
        <f t="shared" si="112"/>
        <v>0</v>
      </c>
      <c r="AC140" s="205" t="str">
        <f t="shared" si="113"/>
        <v xml:space="preserve"> </v>
      </c>
      <c r="AD140" s="222"/>
      <c r="AE140" s="67"/>
      <c r="AF140" s="67">
        <f t="shared" si="114"/>
        <v>0</v>
      </c>
      <c r="AG140" s="67" t="str">
        <f t="shared" si="115"/>
        <v xml:space="preserve"> </v>
      </c>
      <c r="AH140" s="67"/>
      <c r="AI140" s="67">
        <f t="shared" si="116"/>
        <v>0</v>
      </c>
      <c r="AJ140" s="205" t="str">
        <f t="shared" si="117"/>
        <v xml:space="preserve"> </v>
      </c>
      <c r="AK140" s="222"/>
      <c r="AL140" s="67"/>
      <c r="AM140" s="67">
        <f t="shared" si="118"/>
        <v>0</v>
      </c>
      <c r="AN140" s="92" t="str">
        <f t="shared" si="81"/>
        <v xml:space="preserve"> </v>
      </c>
      <c r="AO140" s="67"/>
      <c r="AP140" s="67">
        <f t="shared" si="119"/>
        <v>0</v>
      </c>
      <c r="AQ140" s="294" t="str">
        <f t="shared" si="79"/>
        <v xml:space="preserve"> </v>
      </c>
      <c r="AR140" s="222">
        <f>AR141+AR142</f>
        <v>0</v>
      </c>
      <c r="AS140" s="67">
        <f>AS141+AS142</f>
        <v>0</v>
      </c>
      <c r="AT140" s="67">
        <f t="shared" si="62"/>
        <v>0</v>
      </c>
      <c r="AU140" s="67">
        <f>AU141+AU142</f>
        <v>0</v>
      </c>
      <c r="AV140" s="174">
        <f t="shared" si="85"/>
        <v>0</v>
      </c>
      <c r="AW140" s="67" t="str">
        <f t="shared" si="106"/>
        <v xml:space="preserve"> </v>
      </c>
      <c r="AX140" s="67"/>
      <c r="AY140" s="92">
        <f t="shared" si="120"/>
        <v>0</v>
      </c>
      <c r="AZ140" s="224" t="str">
        <f t="shared" si="121"/>
        <v xml:space="preserve"> </v>
      </c>
    </row>
    <row r="141" spans="1:52" ht="19.5" customHeight="1">
      <c r="A141" s="96" t="s">
        <v>113</v>
      </c>
      <c r="B141" s="351" t="s">
        <v>112</v>
      </c>
      <c r="C141" s="196">
        <f t="shared" si="102"/>
        <v>0</v>
      </c>
      <c r="D141" s="42">
        <f t="shared" si="103"/>
        <v>0</v>
      </c>
      <c r="E141" s="42">
        <f t="shared" ref="E141:E197" si="122">W141+AE141+AL141+AT141</f>
        <v>0</v>
      </c>
      <c r="F141" s="42">
        <f t="shared" si="108"/>
        <v>0</v>
      </c>
      <c r="G141" s="42">
        <f t="shared" si="80"/>
        <v>0</v>
      </c>
      <c r="H141" s="42" t="str">
        <f t="shared" si="82"/>
        <v xml:space="preserve"> </v>
      </c>
      <c r="I141" s="95">
        <f t="shared" si="83"/>
        <v>0</v>
      </c>
      <c r="J141" s="95">
        <f t="shared" si="75"/>
        <v>0</v>
      </c>
      <c r="K141" s="227" t="str">
        <f t="shared" si="76"/>
        <v xml:space="preserve"> </v>
      </c>
      <c r="L141" s="196">
        <f t="shared" si="89"/>
        <v>0</v>
      </c>
      <c r="M141" s="42">
        <f t="shared" si="99"/>
        <v>0</v>
      </c>
      <c r="N141" s="42">
        <f t="shared" ref="N141:N197" si="123">W141+AE141+AL141</f>
        <v>0</v>
      </c>
      <c r="O141" s="42">
        <f t="shared" ref="O141:O197" si="124">X141</f>
        <v>0</v>
      </c>
      <c r="P141" s="42">
        <f t="shared" si="69"/>
        <v>0</v>
      </c>
      <c r="Q141" s="42" t="str">
        <f t="shared" si="70"/>
        <v xml:space="preserve"> </v>
      </c>
      <c r="R141" s="95">
        <f t="shared" si="109"/>
        <v>0</v>
      </c>
      <c r="S141" s="126">
        <f t="shared" si="110"/>
        <v>0</v>
      </c>
      <c r="T141" s="227" t="str">
        <f t="shared" si="111"/>
        <v xml:space="preserve"> </v>
      </c>
      <c r="U141" s="196"/>
      <c r="V141" s="685"/>
      <c r="W141" s="657">
        <f t="shared" ref="W141:W196" si="125">V141-X141</f>
        <v>0</v>
      </c>
      <c r="X141" s="42"/>
      <c r="Y141" s="42">
        <f t="shared" si="74"/>
        <v>0</v>
      </c>
      <c r="Z141" s="42" t="str">
        <f t="shared" si="73"/>
        <v xml:space="preserve"> </v>
      </c>
      <c r="AA141" s="42"/>
      <c r="AB141" s="42">
        <f t="shared" si="112"/>
        <v>0</v>
      </c>
      <c r="AC141" s="197" t="str">
        <f t="shared" si="113"/>
        <v xml:space="preserve"> </v>
      </c>
      <c r="AD141" s="196"/>
      <c r="AE141" s="42"/>
      <c r="AF141" s="42">
        <f t="shared" si="114"/>
        <v>0</v>
      </c>
      <c r="AG141" s="42" t="str">
        <f t="shared" si="115"/>
        <v xml:space="preserve"> </v>
      </c>
      <c r="AH141" s="42"/>
      <c r="AI141" s="42">
        <f t="shared" si="116"/>
        <v>0</v>
      </c>
      <c r="AJ141" s="197" t="str">
        <f t="shared" si="117"/>
        <v xml:space="preserve"> </v>
      </c>
      <c r="AK141" s="196"/>
      <c r="AL141" s="42"/>
      <c r="AM141" s="42">
        <f t="shared" si="118"/>
        <v>0</v>
      </c>
      <c r="AN141" s="95" t="str">
        <f t="shared" si="81"/>
        <v xml:space="preserve"> </v>
      </c>
      <c r="AO141" s="42"/>
      <c r="AP141" s="42">
        <f t="shared" si="119"/>
        <v>0</v>
      </c>
      <c r="AQ141" s="296" t="str">
        <f t="shared" si="79"/>
        <v xml:space="preserve"> </v>
      </c>
      <c r="AR141" s="196"/>
      <c r="AS141" s="42"/>
      <c r="AT141" s="42">
        <f t="shared" ref="AT141:AT197" si="126">AS141-AU141</f>
        <v>0</v>
      </c>
      <c r="AU141" s="42"/>
      <c r="AV141" s="65">
        <f t="shared" si="85"/>
        <v>0</v>
      </c>
      <c r="AW141" s="49" t="str">
        <f t="shared" si="106"/>
        <v xml:space="preserve"> </v>
      </c>
      <c r="AX141" s="42"/>
      <c r="AY141" s="95">
        <f t="shared" si="120"/>
        <v>0</v>
      </c>
      <c r="AZ141" s="227" t="str">
        <f t="shared" si="121"/>
        <v xml:space="preserve"> </v>
      </c>
    </row>
    <row r="142" spans="1:52" ht="21.75" customHeight="1">
      <c r="A142" s="96" t="s">
        <v>115</v>
      </c>
      <c r="B142" s="351" t="s">
        <v>114</v>
      </c>
      <c r="C142" s="196">
        <f t="shared" si="102"/>
        <v>0</v>
      </c>
      <c r="D142" s="42">
        <f t="shared" si="103"/>
        <v>0</v>
      </c>
      <c r="E142" s="42">
        <f t="shared" si="122"/>
        <v>0</v>
      </c>
      <c r="F142" s="42">
        <f t="shared" si="108"/>
        <v>0</v>
      </c>
      <c r="G142" s="42">
        <f t="shared" si="80"/>
        <v>0</v>
      </c>
      <c r="H142" s="42" t="str">
        <f t="shared" si="82"/>
        <v xml:space="preserve"> </v>
      </c>
      <c r="I142" s="95">
        <f t="shared" si="83"/>
        <v>0</v>
      </c>
      <c r="J142" s="95">
        <f t="shared" si="75"/>
        <v>0</v>
      </c>
      <c r="K142" s="227" t="str">
        <f t="shared" si="76"/>
        <v xml:space="preserve"> </v>
      </c>
      <c r="L142" s="196">
        <f t="shared" si="89"/>
        <v>0</v>
      </c>
      <c r="M142" s="42">
        <f t="shared" si="99"/>
        <v>0</v>
      </c>
      <c r="N142" s="42">
        <f t="shared" si="123"/>
        <v>0</v>
      </c>
      <c r="O142" s="42">
        <f t="shared" si="124"/>
        <v>0</v>
      </c>
      <c r="P142" s="42">
        <f t="shared" si="69"/>
        <v>0</v>
      </c>
      <c r="Q142" s="42" t="str">
        <f t="shared" si="70"/>
        <v xml:space="preserve"> </v>
      </c>
      <c r="R142" s="95">
        <f t="shared" si="109"/>
        <v>0</v>
      </c>
      <c r="S142" s="126">
        <f t="shared" si="110"/>
        <v>0</v>
      </c>
      <c r="T142" s="227" t="str">
        <f t="shared" si="111"/>
        <v xml:space="preserve"> </v>
      </c>
      <c r="U142" s="196"/>
      <c r="V142" s="685"/>
      <c r="W142" s="657">
        <f t="shared" si="125"/>
        <v>0</v>
      </c>
      <c r="X142" s="42"/>
      <c r="Y142" s="42">
        <f t="shared" si="74"/>
        <v>0</v>
      </c>
      <c r="Z142" s="42" t="str">
        <f t="shared" si="73"/>
        <v xml:space="preserve"> </v>
      </c>
      <c r="AA142" s="42"/>
      <c r="AB142" s="42">
        <f t="shared" si="112"/>
        <v>0</v>
      </c>
      <c r="AC142" s="197" t="str">
        <f t="shared" si="113"/>
        <v xml:space="preserve"> </v>
      </c>
      <c r="AD142" s="196"/>
      <c r="AE142" s="42"/>
      <c r="AF142" s="42">
        <f t="shared" si="114"/>
        <v>0</v>
      </c>
      <c r="AG142" s="42" t="str">
        <f t="shared" si="115"/>
        <v xml:space="preserve"> </v>
      </c>
      <c r="AH142" s="42"/>
      <c r="AI142" s="42">
        <f t="shared" si="116"/>
        <v>0</v>
      </c>
      <c r="AJ142" s="197" t="str">
        <f t="shared" si="117"/>
        <v xml:space="preserve"> </v>
      </c>
      <c r="AK142" s="196"/>
      <c r="AL142" s="42"/>
      <c r="AM142" s="42">
        <f t="shared" si="118"/>
        <v>0</v>
      </c>
      <c r="AN142" s="95" t="str">
        <f t="shared" si="81"/>
        <v xml:space="preserve"> </v>
      </c>
      <c r="AO142" s="42"/>
      <c r="AP142" s="42">
        <f t="shared" si="119"/>
        <v>0</v>
      </c>
      <c r="AQ142" s="296" t="str">
        <f t="shared" si="79"/>
        <v xml:space="preserve"> </v>
      </c>
      <c r="AR142" s="222"/>
      <c r="AS142" s="67"/>
      <c r="AT142" s="67">
        <f t="shared" si="126"/>
        <v>0</v>
      </c>
      <c r="AU142" s="67"/>
      <c r="AV142" s="65">
        <f t="shared" si="85"/>
        <v>0</v>
      </c>
      <c r="AW142" s="49" t="str">
        <f t="shared" si="106"/>
        <v xml:space="preserve"> </v>
      </c>
      <c r="AX142" s="42"/>
      <c r="AY142" s="95">
        <f t="shared" si="120"/>
        <v>0</v>
      </c>
      <c r="AZ142" s="227" t="str">
        <f t="shared" si="121"/>
        <v xml:space="preserve"> </v>
      </c>
    </row>
    <row r="143" spans="1:52" s="10" customFormat="1" ht="23.25" customHeight="1">
      <c r="A143" s="93" t="s">
        <v>118</v>
      </c>
      <c r="B143" s="350" t="s">
        <v>110</v>
      </c>
      <c r="C143" s="222">
        <f t="shared" si="102"/>
        <v>0</v>
      </c>
      <c r="D143" s="67">
        <f t="shared" si="103"/>
        <v>0</v>
      </c>
      <c r="E143" s="67">
        <f t="shared" si="122"/>
        <v>25</v>
      </c>
      <c r="F143" s="67">
        <f t="shared" si="108"/>
        <v>0</v>
      </c>
      <c r="G143" s="67">
        <f t="shared" si="80"/>
        <v>0</v>
      </c>
      <c r="H143" s="67" t="str">
        <f t="shared" si="82"/>
        <v xml:space="preserve"> </v>
      </c>
      <c r="I143" s="92">
        <f t="shared" si="83"/>
        <v>0</v>
      </c>
      <c r="J143" s="92">
        <f t="shared" si="75"/>
        <v>0</v>
      </c>
      <c r="K143" s="224" t="str">
        <f t="shared" si="76"/>
        <v xml:space="preserve"> </v>
      </c>
      <c r="L143" s="222">
        <f t="shared" si="89"/>
        <v>0</v>
      </c>
      <c r="M143" s="67">
        <f t="shared" si="99"/>
        <v>0</v>
      </c>
      <c r="N143" s="67">
        <f t="shared" si="123"/>
        <v>25</v>
      </c>
      <c r="O143" s="67">
        <f t="shared" si="124"/>
        <v>0</v>
      </c>
      <c r="P143" s="67">
        <f t="shared" si="69"/>
        <v>0</v>
      </c>
      <c r="Q143" s="67" t="str">
        <f t="shared" si="70"/>
        <v xml:space="preserve"> </v>
      </c>
      <c r="R143" s="92">
        <f t="shared" si="109"/>
        <v>0</v>
      </c>
      <c r="S143" s="125">
        <f t="shared" si="110"/>
        <v>0</v>
      </c>
      <c r="T143" s="224" t="str">
        <f t="shared" si="111"/>
        <v xml:space="preserve"> </v>
      </c>
      <c r="U143" s="222">
        <f>U144+U145+U146+U147</f>
        <v>0</v>
      </c>
      <c r="V143" s="695">
        <f>V144+V145+V146+V147</f>
        <v>0</v>
      </c>
      <c r="W143" s="667">
        <f>W145</f>
        <v>25</v>
      </c>
      <c r="X143" s="67">
        <f>X144+X145+X146+X147</f>
        <v>0</v>
      </c>
      <c r="Y143" s="67">
        <f t="shared" si="74"/>
        <v>0</v>
      </c>
      <c r="Z143" s="67" t="str">
        <f t="shared" si="73"/>
        <v xml:space="preserve"> </v>
      </c>
      <c r="AA143" s="67"/>
      <c r="AB143" s="67">
        <f t="shared" si="112"/>
        <v>0</v>
      </c>
      <c r="AC143" s="205" t="str">
        <f t="shared" si="113"/>
        <v xml:space="preserve"> </v>
      </c>
      <c r="AD143" s="222"/>
      <c r="AE143" s="67"/>
      <c r="AF143" s="67">
        <f t="shared" si="114"/>
        <v>0</v>
      </c>
      <c r="AG143" s="67" t="str">
        <f t="shared" si="115"/>
        <v xml:space="preserve"> </v>
      </c>
      <c r="AH143" s="67"/>
      <c r="AI143" s="67">
        <f t="shared" si="116"/>
        <v>0</v>
      </c>
      <c r="AJ143" s="205" t="str">
        <f t="shared" si="117"/>
        <v xml:space="preserve"> </v>
      </c>
      <c r="AK143" s="222"/>
      <c r="AL143" s="67"/>
      <c r="AM143" s="67">
        <f t="shared" si="118"/>
        <v>0</v>
      </c>
      <c r="AN143" s="92" t="str">
        <f t="shared" si="81"/>
        <v xml:space="preserve"> </v>
      </c>
      <c r="AO143" s="67"/>
      <c r="AP143" s="67">
        <f t="shared" si="119"/>
        <v>0</v>
      </c>
      <c r="AQ143" s="294" t="str">
        <f t="shared" si="79"/>
        <v xml:space="preserve"> </v>
      </c>
      <c r="AR143" s="222">
        <f>AR144+AR145+AR146+AR147</f>
        <v>0</v>
      </c>
      <c r="AS143" s="67">
        <f>AS144+AS145+AS146+AS147</f>
        <v>0</v>
      </c>
      <c r="AT143" s="67">
        <f t="shared" si="126"/>
        <v>0</v>
      </c>
      <c r="AU143" s="67">
        <f>AU144+AU145+AU146+AU147</f>
        <v>0</v>
      </c>
      <c r="AV143" s="174">
        <f t="shared" si="85"/>
        <v>0</v>
      </c>
      <c r="AW143" s="77" t="str">
        <f t="shared" si="106"/>
        <v xml:space="preserve"> </v>
      </c>
      <c r="AX143" s="67"/>
      <c r="AY143" s="92">
        <f t="shared" si="120"/>
        <v>0</v>
      </c>
      <c r="AZ143" s="224" t="str">
        <f t="shared" si="121"/>
        <v xml:space="preserve"> </v>
      </c>
    </row>
    <row r="144" spans="1:52" ht="22.5" customHeight="1">
      <c r="A144" s="66" t="s">
        <v>116</v>
      </c>
      <c r="B144" s="351" t="s">
        <v>117</v>
      </c>
      <c r="C144" s="196">
        <f t="shared" si="102"/>
        <v>0</v>
      </c>
      <c r="D144" s="42">
        <f t="shared" si="103"/>
        <v>0</v>
      </c>
      <c r="E144" s="42">
        <f t="shared" si="122"/>
        <v>0</v>
      </c>
      <c r="F144" s="67">
        <f>O144+AU144</f>
        <v>0</v>
      </c>
      <c r="G144" s="42">
        <f t="shared" si="80"/>
        <v>0</v>
      </c>
      <c r="H144" s="42" t="str">
        <f t="shared" si="82"/>
        <v xml:space="preserve"> </v>
      </c>
      <c r="I144" s="65">
        <f t="shared" si="83"/>
        <v>0</v>
      </c>
      <c r="J144" s="65">
        <f t="shared" si="75"/>
        <v>0</v>
      </c>
      <c r="K144" s="225" t="str">
        <f t="shared" si="76"/>
        <v xml:space="preserve"> </v>
      </c>
      <c r="L144" s="196">
        <f t="shared" si="89"/>
        <v>0</v>
      </c>
      <c r="M144" s="42">
        <f t="shared" si="99"/>
        <v>0</v>
      </c>
      <c r="N144" s="42">
        <f t="shared" si="123"/>
        <v>0</v>
      </c>
      <c r="O144" s="42">
        <f t="shared" si="124"/>
        <v>0</v>
      </c>
      <c r="P144" s="42">
        <f t="shared" si="69"/>
        <v>0</v>
      </c>
      <c r="Q144" s="42" t="str">
        <f t="shared" si="70"/>
        <v xml:space="preserve"> </v>
      </c>
      <c r="R144" s="65">
        <f t="shared" si="109"/>
        <v>0</v>
      </c>
      <c r="S144" s="118">
        <f t="shared" si="110"/>
        <v>0</v>
      </c>
      <c r="T144" s="225" t="str">
        <f t="shared" si="111"/>
        <v xml:space="preserve"> </v>
      </c>
      <c r="U144" s="196"/>
      <c r="V144" s="685"/>
      <c r="W144" s="681">
        <f t="shared" si="125"/>
        <v>0</v>
      </c>
      <c r="X144" s="42"/>
      <c r="Y144" s="42">
        <f t="shared" si="74"/>
        <v>0</v>
      </c>
      <c r="Z144" s="42" t="str">
        <f t="shared" si="73"/>
        <v xml:space="preserve"> </v>
      </c>
      <c r="AA144" s="42"/>
      <c r="AB144" s="42">
        <f t="shared" si="112"/>
        <v>0</v>
      </c>
      <c r="AC144" s="197" t="str">
        <f t="shared" si="113"/>
        <v xml:space="preserve"> </v>
      </c>
      <c r="AD144" s="196"/>
      <c r="AE144" s="42"/>
      <c r="AF144" s="42">
        <f t="shared" si="114"/>
        <v>0</v>
      </c>
      <c r="AG144" s="42" t="str">
        <f t="shared" si="115"/>
        <v xml:space="preserve"> </v>
      </c>
      <c r="AH144" s="42"/>
      <c r="AI144" s="42">
        <f t="shared" si="116"/>
        <v>0</v>
      </c>
      <c r="AJ144" s="197" t="str">
        <f t="shared" si="117"/>
        <v xml:space="preserve"> </v>
      </c>
      <c r="AK144" s="196"/>
      <c r="AL144" s="42"/>
      <c r="AM144" s="42">
        <f t="shared" si="118"/>
        <v>0</v>
      </c>
      <c r="AN144" s="65" t="str">
        <f t="shared" si="81"/>
        <v xml:space="preserve"> </v>
      </c>
      <c r="AO144" s="42"/>
      <c r="AP144" s="42">
        <f t="shared" si="119"/>
        <v>0</v>
      </c>
      <c r="AQ144" s="285" t="str">
        <f t="shared" si="79"/>
        <v xml:space="preserve"> </v>
      </c>
      <c r="AR144" s="226"/>
      <c r="AS144" s="77"/>
      <c r="AT144" s="77">
        <f t="shared" si="126"/>
        <v>0</v>
      </c>
      <c r="AU144" s="77"/>
      <c r="AV144" s="65">
        <f t="shared" si="85"/>
        <v>0</v>
      </c>
      <c r="AW144" s="49" t="str">
        <f t="shared" si="106"/>
        <v xml:space="preserve"> </v>
      </c>
      <c r="AX144" s="42"/>
      <c r="AY144" s="65">
        <f t="shared" si="120"/>
        <v>0</v>
      </c>
      <c r="AZ144" s="225" t="str">
        <f t="shared" si="121"/>
        <v xml:space="preserve"> </v>
      </c>
    </row>
    <row r="145" spans="1:52" ht="23.25" customHeight="1">
      <c r="A145" s="66" t="s">
        <v>120</v>
      </c>
      <c r="B145" s="351" t="s">
        <v>119</v>
      </c>
      <c r="C145" s="196">
        <f t="shared" si="102"/>
        <v>0</v>
      </c>
      <c r="D145" s="42">
        <f t="shared" si="103"/>
        <v>0</v>
      </c>
      <c r="E145" s="42">
        <f t="shared" si="122"/>
        <v>25</v>
      </c>
      <c r="F145" s="42">
        <f>O145+AU145</f>
        <v>0</v>
      </c>
      <c r="G145" s="42">
        <f t="shared" si="80"/>
        <v>0</v>
      </c>
      <c r="H145" s="42" t="str">
        <f t="shared" si="82"/>
        <v xml:space="preserve"> </v>
      </c>
      <c r="I145" s="65">
        <f t="shared" si="83"/>
        <v>0</v>
      </c>
      <c r="J145" s="65">
        <f t="shared" si="75"/>
        <v>0</v>
      </c>
      <c r="K145" s="225" t="str">
        <f t="shared" si="76"/>
        <v xml:space="preserve"> </v>
      </c>
      <c r="L145" s="196">
        <f t="shared" si="89"/>
        <v>0</v>
      </c>
      <c r="M145" s="42">
        <f t="shared" si="99"/>
        <v>0</v>
      </c>
      <c r="N145" s="42">
        <f t="shared" si="123"/>
        <v>25</v>
      </c>
      <c r="O145" s="42">
        <f t="shared" si="124"/>
        <v>0</v>
      </c>
      <c r="P145" s="42">
        <f t="shared" si="69"/>
        <v>0</v>
      </c>
      <c r="Q145" s="42" t="str">
        <f t="shared" si="70"/>
        <v xml:space="preserve"> </v>
      </c>
      <c r="R145" s="65">
        <f t="shared" si="109"/>
        <v>0</v>
      </c>
      <c r="S145" s="118">
        <f t="shared" si="110"/>
        <v>0</v>
      </c>
      <c r="T145" s="225" t="str">
        <f t="shared" si="111"/>
        <v xml:space="preserve"> </v>
      </c>
      <c r="U145" s="196"/>
      <c r="V145" s="685"/>
      <c r="W145" s="681">
        <v>25</v>
      </c>
      <c r="X145" s="42"/>
      <c r="Y145" s="42">
        <f t="shared" si="74"/>
        <v>0</v>
      </c>
      <c r="Z145" s="42" t="str">
        <f t="shared" si="73"/>
        <v xml:space="preserve"> </v>
      </c>
      <c r="AA145" s="42"/>
      <c r="AB145" s="42">
        <f t="shared" si="112"/>
        <v>0</v>
      </c>
      <c r="AC145" s="197" t="str">
        <f t="shared" si="113"/>
        <v xml:space="preserve"> </v>
      </c>
      <c r="AD145" s="196"/>
      <c r="AE145" s="42"/>
      <c r="AF145" s="42">
        <f t="shared" si="114"/>
        <v>0</v>
      </c>
      <c r="AG145" s="42" t="str">
        <f t="shared" si="115"/>
        <v xml:space="preserve"> </v>
      </c>
      <c r="AH145" s="42"/>
      <c r="AI145" s="42">
        <f t="shared" si="116"/>
        <v>0</v>
      </c>
      <c r="AJ145" s="197" t="str">
        <f t="shared" si="117"/>
        <v xml:space="preserve"> </v>
      </c>
      <c r="AK145" s="196"/>
      <c r="AL145" s="42"/>
      <c r="AM145" s="42">
        <f t="shared" si="118"/>
        <v>0</v>
      </c>
      <c r="AN145" s="65" t="str">
        <f t="shared" si="81"/>
        <v xml:space="preserve"> </v>
      </c>
      <c r="AO145" s="42"/>
      <c r="AP145" s="42">
        <f t="shared" si="119"/>
        <v>0</v>
      </c>
      <c r="AQ145" s="285" t="str">
        <f t="shared" si="79"/>
        <v xml:space="preserve"> </v>
      </c>
      <c r="AR145" s="196"/>
      <c r="AS145" s="42"/>
      <c r="AT145" s="42">
        <f t="shared" si="126"/>
        <v>0</v>
      </c>
      <c r="AU145" s="42"/>
      <c r="AV145" s="65">
        <f t="shared" si="85"/>
        <v>0</v>
      </c>
      <c r="AW145" s="49" t="str">
        <f t="shared" si="106"/>
        <v xml:space="preserve"> </v>
      </c>
      <c r="AX145" s="42"/>
      <c r="AY145" s="65">
        <f t="shared" si="120"/>
        <v>0</v>
      </c>
      <c r="AZ145" s="225" t="str">
        <f t="shared" si="121"/>
        <v xml:space="preserve"> </v>
      </c>
    </row>
    <row r="146" spans="1:52" ht="26.25" customHeight="1">
      <c r="A146" s="66" t="s">
        <v>121</v>
      </c>
      <c r="B146" s="351" t="s">
        <v>122</v>
      </c>
      <c r="C146" s="196">
        <f t="shared" si="102"/>
        <v>0</v>
      </c>
      <c r="D146" s="42">
        <f t="shared" si="103"/>
        <v>0</v>
      </c>
      <c r="E146" s="42">
        <f t="shared" si="122"/>
        <v>0</v>
      </c>
      <c r="F146" s="67">
        <f>O146+AU146</f>
        <v>0</v>
      </c>
      <c r="G146" s="42">
        <f t="shared" si="80"/>
        <v>0</v>
      </c>
      <c r="H146" s="42" t="str">
        <f t="shared" si="82"/>
        <v xml:space="preserve"> </v>
      </c>
      <c r="I146" s="65">
        <f t="shared" si="83"/>
        <v>0</v>
      </c>
      <c r="J146" s="65">
        <f t="shared" si="75"/>
        <v>0</v>
      </c>
      <c r="K146" s="225" t="str">
        <f t="shared" si="76"/>
        <v xml:space="preserve"> </v>
      </c>
      <c r="L146" s="196">
        <f t="shared" si="89"/>
        <v>0</v>
      </c>
      <c r="M146" s="42">
        <f t="shared" si="99"/>
        <v>0</v>
      </c>
      <c r="N146" s="42">
        <f t="shared" si="123"/>
        <v>0</v>
      </c>
      <c r="O146" s="42">
        <f t="shared" si="124"/>
        <v>0</v>
      </c>
      <c r="P146" s="42">
        <f t="shared" ref="P146:P197" si="127">M146-L146</f>
        <v>0</v>
      </c>
      <c r="Q146" s="42" t="str">
        <f t="shared" ref="Q146:Q197" si="128">IF(L146&lt;&gt;0,IF(M146/L146*100&lt;0,"&lt;0",IF(M146/L146*100&gt;200,"&gt;200",M146/L146*100))," ")</f>
        <v xml:space="preserve"> </v>
      </c>
      <c r="R146" s="65">
        <f t="shared" si="109"/>
        <v>0</v>
      </c>
      <c r="S146" s="118">
        <f t="shared" si="110"/>
        <v>0</v>
      </c>
      <c r="T146" s="225" t="str">
        <f t="shared" si="111"/>
        <v xml:space="preserve"> </v>
      </c>
      <c r="U146" s="196"/>
      <c r="V146" s="685"/>
      <c r="W146" s="657">
        <f t="shared" si="125"/>
        <v>0</v>
      </c>
      <c r="X146" s="42"/>
      <c r="Y146" s="42">
        <f t="shared" si="74"/>
        <v>0</v>
      </c>
      <c r="Z146" s="42" t="str">
        <f t="shared" si="73"/>
        <v xml:space="preserve"> </v>
      </c>
      <c r="AA146" s="42"/>
      <c r="AB146" s="42">
        <f t="shared" si="112"/>
        <v>0</v>
      </c>
      <c r="AC146" s="197" t="str">
        <f t="shared" si="113"/>
        <v xml:space="preserve"> </v>
      </c>
      <c r="AD146" s="196"/>
      <c r="AE146" s="42"/>
      <c r="AF146" s="42">
        <f t="shared" si="114"/>
        <v>0</v>
      </c>
      <c r="AG146" s="42" t="str">
        <f t="shared" si="115"/>
        <v xml:space="preserve"> </v>
      </c>
      <c r="AH146" s="42"/>
      <c r="AI146" s="42">
        <f t="shared" si="116"/>
        <v>0</v>
      </c>
      <c r="AJ146" s="197" t="str">
        <f t="shared" si="117"/>
        <v xml:space="preserve"> </v>
      </c>
      <c r="AK146" s="196"/>
      <c r="AL146" s="42"/>
      <c r="AM146" s="42">
        <f t="shared" si="118"/>
        <v>0</v>
      </c>
      <c r="AN146" s="65" t="str">
        <f t="shared" si="81"/>
        <v xml:space="preserve"> </v>
      </c>
      <c r="AO146" s="42"/>
      <c r="AP146" s="42">
        <f t="shared" si="119"/>
        <v>0</v>
      </c>
      <c r="AQ146" s="285" t="str">
        <f t="shared" si="79"/>
        <v xml:space="preserve"> </v>
      </c>
      <c r="AR146" s="196"/>
      <c r="AS146" s="42"/>
      <c r="AT146" s="42">
        <f t="shared" si="126"/>
        <v>0</v>
      </c>
      <c r="AU146" s="42"/>
      <c r="AV146" s="101">
        <f t="shared" si="85"/>
        <v>0</v>
      </c>
      <c r="AW146" s="49" t="str">
        <f t="shared" si="106"/>
        <v xml:space="preserve"> </v>
      </c>
      <c r="AX146" s="42"/>
      <c r="AY146" s="65">
        <f t="shared" si="120"/>
        <v>0</v>
      </c>
      <c r="AZ146" s="225" t="str">
        <f t="shared" si="121"/>
        <v xml:space="preserve"> </v>
      </c>
    </row>
    <row r="147" spans="1:52" s="4" customFormat="1" ht="23.25" customHeight="1">
      <c r="A147" s="66" t="s">
        <v>124</v>
      </c>
      <c r="B147" s="352" t="s">
        <v>123</v>
      </c>
      <c r="C147" s="218">
        <f t="shared" si="102"/>
        <v>0</v>
      </c>
      <c r="D147" s="85">
        <f t="shared" si="103"/>
        <v>0</v>
      </c>
      <c r="E147" s="85">
        <f t="shared" si="122"/>
        <v>0</v>
      </c>
      <c r="F147" s="67">
        <f>O147+AU147</f>
        <v>0</v>
      </c>
      <c r="G147" s="85">
        <f t="shared" si="80"/>
        <v>0</v>
      </c>
      <c r="H147" s="85" t="str">
        <f t="shared" si="82"/>
        <v xml:space="preserve"> </v>
      </c>
      <c r="I147" s="65">
        <f t="shared" si="83"/>
        <v>0</v>
      </c>
      <c r="J147" s="65">
        <f t="shared" si="75"/>
        <v>0</v>
      </c>
      <c r="K147" s="225" t="str">
        <f t="shared" si="76"/>
        <v xml:space="preserve"> </v>
      </c>
      <c r="L147" s="218">
        <f t="shared" si="89"/>
        <v>0</v>
      </c>
      <c r="M147" s="85">
        <f t="shared" si="99"/>
        <v>0</v>
      </c>
      <c r="N147" s="85">
        <f t="shared" si="123"/>
        <v>0</v>
      </c>
      <c r="O147" s="85">
        <f t="shared" si="124"/>
        <v>0</v>
      </c>
      <c r="P147" s="85">
        <f t="shared" si="127"/>
        <v>0</v>
      </c>
      <c r="Q147" s="85" t="str">
        <f t="shared" si="128"/>
        <v xml:space="preserve"> </v>
      </c>
      <c r="R147" s="65">
        <f t="shared" si="109"/>
        <v>0</v>
      </c>
      <c r="S147" s="118">
        <f t="shared" si="110"/>
        <v>0</v>
      </c>
      <c r="T147" s="225" t="str">
        <f t="shared" si="111"/>
        <v xml:space="preserve"> </v>
      </c>
      <c r="U147" s="218"/>
      <c r="V147" s="704"/>
      <c r="W147" s="736">
        <f t="shared" si="125"/>
        <v>0</v>
      </c>
      <c r="X147" s="85"/>
      <c r="Y147" s="85">
        <f t="shared" si="74"/>
        <v>0</v>
      </c>
      <c r="Z147" s="85" t="str">
        <f t="shared" si="73"/>
        <v xml:space="preserve"> </v>
      </c>
      <c r="AA147" s="85"/>
      <c r="AB147" s="85">
        <f t="shared" si="112"/>
        <v>0</v>
      </c>
      <c r="AC147" s="270" t="str">
        <f t="shared" si="113"/>
        <v xml:space="preserve"> </v>
      </c>
      <c r="AD147" s="218"/>
      <c r="AE147" s="85"/>
      <c r="AF147" s="85">
        <f t="shared" si="114"/>
        <v>0</v>
      </c>
      <c r="AG147" s="85" t="str">
        <f t="shared" si="115"/>
        <v xml:space="preserve"> </v>
      </c>
      <c r="AH147" s="85"/>
      <c r="AI147" s="85">
        <f t="shared" si="116"/>
        <v>0</v>
      </c>
      <c r="AJ147" s="270" t="str">
        <f t="shared" si="117"/>
        <v xml:space="preserve"> </v>
      </c>
      <c r="AK147" s="218"/>
      <c r="AL147" s="85"/>
      <c r="AM147" s="85">
        <f t="shared" si="118"/>
        <v>0</v>
      </c>
      <c r="AN147" s="65" t="str">
        <f t="shared" si="81"/>
        <v xml:space="preserve"> </v>
      </c>
      <c r="AO147" s="85"/>
      <c r="AP147" s="85">
        <f t="shared" si="119"/>
        <v>0</v>
      </c>
      <c r="AQ147" s="285" t="str">
        <f t="shared" si="79"/>
        <v xml:space="preserve"> </v>
      </c>
      <c r="AR147" s="222"/>
      <c r="AS147" s="67"/>
      <c r="AT147" s="67">
        <f t="shared" si="126"/>
        <v>0</v>
      </c>
      <c r="AU147" s="67"/>
      <c r="AV147" s="172">
        <f t="shared" si="85"/>
        <v>0</v>
      </c>
      <c r="AW147" s="49" t="str">
        <f t="shared" si="106"/>
        <v xml:space="preserve"> </v>
      </c>
      <c r="AX147" s="85"/>
      <c r="AY147" s="65">
        <f t="shared" si="120"/>
        <v>0</v>
      </c>
      <c r="AZ147" s="225" t="str">
        <f t="shared" si="121"/>
        <v xml:space="preserve"> </v>
      </c>
    </row>
    <row r="148" spans="1:52" s="10" customFormat="1" ht="23.25" customHeight="1">
      <c r="A148" s="98" t="s">
        <v>129</v>
      </c>
      <c r="B148" s="350" t="s">
        <v>125</v>
      </c>
      <c r="C148" s="222">
        <f t="shared" si="102"/>
        <v>0</v>
      </c>
      <c r="D148" s="67">
        <f t="shared" si="103"/>
        <v>0</v>
      </c>
      <c r="E148" s="67">
        <f t="shared" si="122"/>
        <v>0</v>
      </c>
      <c r="F148" s="67">
        <f t="shared" ref="F148:F164" si="129">O148+AU148</f>
        <v>0</v>
      </c>
      <c r="G148" s="67">
        <f t="shared" si="80"/>
        <v>0</v>
      </c>
      <c r="H148" s="67" t="str">
        <f t="shared" si="82"/>
        <v xml:space="preserve"> </v>
      </c>
      <c r="I148" s="97">
        <f t="shared" si="83"/>
        <v>0</v>
      </c>
      <c r="J148" s="97">
        <f t="shared" si="75"/>
        <v>0</v>
      </c>
      <c r="K148" s="228" t="str">
        <f t="shared" si="76"/>
        <v xml:space="preserve"> </v>
      </c>
      <c r="L148" s="222">
        <f t="shared" si="89"/>
        <v>0</v>
      </c>
      <c r="M148" s="67">
        <f t="shared" si="99"/>
        <v>0</v>
      </c>
      <c r="N148" s="67">
        <f t="shared" si="123"/>
        <v>0</v>
      </c>
      <c r="O148" s="67">
        <f t="shared" si="124"/>
        <v>0</v>
      </c>
      <c r="P148" s="67">
        <f t="shared" si="127"/>
        <v>0</v>
      </c>
      <c r="Q148" s="67" t="str">
        <f t="shared" si="128"/>
        <v xml:space="preserve"> </v>
      </c>
      <c r="R148" s="97">
        <f t="shared" si="109"/>
        <v>0</v>
      </c>
      <c r="S148" s="127">
        <f t="shared" si="110"/>
        <v>0</v>
      </c>
      <c r="T148" s="228" t="str">
        <f t="shared" si="111"/>
        <v xml:space="preserve"> </v>
      </c>
      <c r="U148" s="222">
        <f>U149+U150</f>
        <v>0</v>
      </c>
      <c r="V148" s="695">
        <f>V149+V150</f>
        <v>0</v>
      </c>
      <c r="W148" s="729"/>
      <c r="X148" s="67">
        <f>X149+X150</f>
        <v>0</v>
      </c>
      <c r="Y148" s="67">
        <f t="shared" si="74"/>
        <v>0</v>
      </c>
      <c r="Z148" s="67" t="str">
        <f t="shared" ref="Z148:Z197" si="130">IF(U148&lt;&gt;0,IF(V148/U148*100&lt;0,"&lt;0",IF(V148/U148*100&gt;200,"&gt;200",V148/U148*100))," ")</f>
        <v xml:space="preserve"> </v>
      </c>
      <c r="AA148" s="67"/>
      <c r="AB148" s="67">
        <f t="shared" si="112"/>
        <v>0</v>
      </c>
      <c r="AC148" s="205" t="str">
        <f t="shared" si="113"/>
        <v xml:space="preserve"> </v>
      </c>
      <c r="AD148" s="222"/>
      <c r="AE148" s="67"/>
      <c r="AF148" s="67">
        <f t="shared" si="114"/>
        <v>0</v>
      </c>
      <c r="AG148" s="67" t="str">
        <f t="shared" si="115"/>
        <v xml:space="preserve"> </v>
      </c>
      <c r="AH148" s="67"/>
      <c r="AI148" s="67">
        <f t="shared" si="116"/>
        <v>0</v>
      </c>
      <c r="AJ148" s="205" t="str">
        <f t="shared" si="117"/>
        <v xml:space="preserve"> </v>
      </c>
      <c r="AK148" s="222"/>
      <c r="AL148" s="67"/>
      <c r="AM148" s="67">
        <f t="shared" si="118"/>
        <v>0</v>
      </c>
      <c r="AN148" s="97" t="str">
        <f t="shared" si="81"/>
        <v xml:space="preserve"> </v>
      </c>
      <c r="AO148" s="67"/>
      <c r="AP148" s="67">
        <f t="shared" si="119"/>
        <v>0</v>
      </c>
      <c r="AQ148" s="297" t="str">
        <f t="shared" si="79"/>
        <v xml:space="preserve"> </v>
      </c>
      <c r="AR148" s="222">
        <f>AR149+AR150</f>
        <v>0</v>
      </c>
      <c r="AS148" s="67">
        <f>AS149+AS150</f>
        <v>0</v>
      </c>
      <c r="AT148" s="67">
        <f t="shared" si="126"/>
        <v>0</v>
      </c>
      <c r="AU148" s="67">
        <f>AU149+AU150</f>
        <v>0</v>
      </c>
      <c r="AV148" s="174">
        <f t="shared" si="85"/>
        <v>0</v>
      </c>
      <c r="AW148" s="77" t="str">
        <f t="shared" si="106"/>
        <v xml:space="preserve"> </v>
      </c>
      <c r="AX148" s="67"/>
      <c r="AY148" s="97">
        <f t="shared" si="120"/>
        <v>0</v>
      </c>
      <c r="AZ148" s="228" t="str">
        <f t="shared" si="121"/>
        <v xml:space="preserve"> </v>
      </c>
    </row>
    <row r="149" spans="1:52" ht="20.25" customHeight="1">
      <c r="A149" s="66" t="s">
        <v>126</v>
      </c>
      <c r="B149" s="351" t="s">
        <v>127</v>
      </c>
      <c r="C149" s="196">
        <f t="shared" si="102"/>
        <v>0</v>
      </c>
      <c r="D149" s="42">
        <f t="shared" si="103"/>
        <v>0</v>
      </c>
      <c r="E149" s="42">
        <f t="shared" si="122"/>
        <v>0</v>
      </c>
      <c r="F149" s="42">
        <f t="shared" si="129"/>
        <v>0</v>
      </c>
      <c r="G149" s="42">
        <f t="shared" si="80"/>
        <v>0</v>
      </c>
      <c r="H149" s="42" t="str">
        <f t="shared" si="82"/>
        <v xml:space="preserve"> </v>
      </c>
      <c r="I149" s="65">
        <f t="shared" si="83"/>
        <v>0</v>
      </c>
      <c r="J149" s="65">
        <f t="shared" si="75"/>
        <v>0</v>
      </c>
      <c r="K149" s="225" t="str">
        <f t="shared" si="76"/>
        <v xml:space="preserve"> </v>
      </c>
      <c r="L149" s="196">
        <f t="shared" si="89"/>
        <v>0</v>
      </c>
      <c r="M149" s="42">
        <f t="shared" si="99"/>
        <v>0</v>
      </c>
      <c r="N149" s="42">
        <f t="shared" si="123"/>
        <v>0</v>
      </c>
      <c r="O149" s="42">
        <f t="shared" si="124"/>
        <v>0</v>
      </c>
      <c r="P149" s="42">
        <f t="shared" si="127"/>
        <v>0</v>
      </c>
      <c r="Q149" s="42" t="str">
        <f t="shared" si="128"/>
        <v xml:space="preserve"> </v>
      </c>
      <c r="R149" s="65">
        <f t="shared" si="109"/>
        <v>0</v>
      </c>
      <c r="S149" s="118">
        <f t="shared" si="110"/>
        <v>0</v>
      </c>
      <c r="T149" s="225" t="str">
        <f t="shared" si="111"/>
        <v xml:space="preserve"> </v>
      </c>
      <c r="U149" s="196"/>
      <c r="V149" s="685"/>
      <c r="W149" s="657"/>
      <c r="X149" s="42"/>
      <c r="Y149" s="42">
        <f t="shared" si="74"/>
        <v>0</v>
      </c>
      <c r="Z149" s="42" t="str">
        <f t="shared" si="130"/>
        <v xml:space="preserve"> </v>
      </c>
      <c r="AA149" s="42"/>
      <c r="AB149" s="42">
        <f t="shared" si="112"/>
        <v>0</v>
      </c>
      <c r="AC149" s="197" t="str">
        <f t="shared" si="113"/>
        <v xml:space="preserve"> </v>
      </c>
      <c r="AD149" s="196"/>
      <c r="AE149" s="42"/>
      <c r="AF149" s="42">
        <f t="shared" si="114"/>
        <v>0</v>
      </c>
      <c r="AG149" s="42" t="str">
        <f t="shared" si="115"/>
        <v xml:space="preserve"> </v>
      </c>
      <c r="AH149" s="42"/>
      <c r="AI149" s="42">
        <f t="shared" si="116"/>
        <v>0</v>
      </c>
      <c r="AJ149" s="197" t="str">
        <f t="shared" si="117"/>
        <v xml:space="preserve"> </v>
      </c>
      <c r="AK149" s="196"/>
      <c r="AL149" s="42"/>
      <c r="AM149" s="42">
        <f t="shared" si="118"/>
        <v>0</v>
      </c>
      <c r="AN149" s="65" t="str">
        <f t="shared" si="81"/>
        <v xml:space="preserve"> </v>
      </c>
      <c r="AO149" s="42"/>
      <c r="AP149" s="42">
        <f t="shared" si="119"/>
        <v>0</v>
      </c>
      <c r="AQ149" s="285" t="str">
        <f t="shared" si="79"/>
        <v xml:space="preserve"> </v>
      </c>
      <c r="AR149" s="226"/>
      <c r="AS149" s="77"/>
      <c r="AT149" s="77">
        <f t="shared" si="126"/>
        <v>0</v>
      </c>
      <c r="AU149" s="77"/>
      <c r="AV149" s="173">
        <f t="shared" si="85"/>
        <v>0</v>
      </c>
      <c r="AW149" s="49" t="str">
        <f t="shared" si="106"/>
        <v xml:space="preserve"> </v>
      </c>
      <c r="AX149" s="42"/>
      <c r="AY149" s="65">
        <f t="shared" si="120"/>
        <v>0</v>
      </c>
      <c r="AZ149" s="225" t="str">
        <f t="shared" si="121"/>
        <v xml:space="preserve"> </v>
      </c>
    </row>
    <row r="150" spans="1:52" ht="19.5" customHeight="1">
      <c r="A150" s="66" t="s">
        <v>128</v>
      </c>
      <c r="B150" s="351" t="s">
        <v>130</v>
      </c>
      <c r="C150" s="196">
        <f t="shared" si="102"/>
        <v>0</v>
      </c>
      <c r="D150" s="42">
        <f t="shared" si="103"/>
        <v>0</v>
      </c>
      <c r="E150" s="42">
        <f t="shared" si="122"/>
        <v>0</v>
      </c>
      <c r="F150" s="42">
        <f t="shared" si="129"/>
        <v>0</v>
      </c>
      <c r="G150" s="42">
        <f t="shared" si="80"/>
        <v>0</v>
      </c>
      <c r="H150" s="42" t="str">
        <f t="shared" si="82"/>
        <v xml:space="preserve"> </v>
      </c>
      <c r="I150" s="65">
        <f t="shared" si="83"/>
        <v>0</v>
      </c>
      <c r="J150" s="65">
        <f t="shared" si="75"/>
        <v>0</v>
      </c>
      <c r="K150" s="225" t="str">
        <f t="shared" si="76"/>
        <v xml:space="preserve"> </v>
      </c>
      <c r="L150" s="196">
        <f t="shared" si="89"/>
        <v>0</v>
      </c>
      <c r="M150" s="42">
        <f t="shared" si="99"/>
        <v>0</v>
      </c>
      <c r="N150" s="42">
        <f t="shared" si="123"/>
        <v>0</v>
      </c>
      <c r="O150" s="42">
        <f t="shared" si="124"/>
        <v>0</v>
      </c>
      <c r="P150" s="42">
        <f t="shared" si="127"/>
        <v>0</v>
      </c>
      <c r="Q150" s="42" t="str">
        <f t="shared" si="128"/>
        <v xml:space="preserve"> </v>
      </c>
      <c r="R150" s="65">
        <f t="shared" si="109"/>
        <v>0</v>
      </c>
      <c r="S150" s="118">
        <f t="shared" si="110"/>
        <v>0</v>
      </c>
      <c r="T150" s="225" t="str">
        <f t="shared" si="111"/>
        <v xml:space="preserve"> </v>
      </c>
      <c r="U150" s="196"/>
      <c r="V150" s="685"/>
      <c r="W150" s="657">
        <f t="shared" si="125"/>
        <v>0</v>
      </c>
      <c r="X150" s="42"/>
      <c r="Y150" s="42">
        <f t="shared" ref="Y150:Y197" si="131">V150-U150</f>
        <v>0</v>
      </c>
      <c r="Z150" s="42" t="str">
        <f t="shared" si="130"/>
        <v xml:space="preserve"> </v>
      </c>
      <c r="AA150" s="42"/>
      <c r="AB150" s="42">
        <f t="shared" si="112"/>
        <v>0</v>
      </c>
      <c r="AC150" s="197" t="str">
        <f t="shared" si="113"/>
        <v xml:space="preserve"> </v>
      </c>
      <c r="AD150" s="196"/>
      <c r="AE150" s="42"/>
      <c r="AF150" s="42">
        <f t="shared" si="114"/>
        <v>0</v>
      </c>
      <c r="AG150" s="42" t="str">
        <f t="shared" si="115"/>
        <v xml:space="preserve"> </v>
      </c>
      <c r="AH150" s="42"/>
      <c r="AI150" s="42">
        <f t="shared" si="116"/>
        <v>0</v>
      </c>
      <c r="AJ150" s="197" t="str">
        <f t="shared" si="117"/>
        <v xml:space="preserve"> </v>
      </c>
      <c r="AK150" s="196"/>
      <c r="AL150" s="42"/>
      <c r="AM150" s="42">
        <f t="shared" si="118"/>
        <v>0</v>
      </c>
      <c r="AN150" s="65" t="str">
        <f t="shared" si="81"/>
        <v xml:space="preserve"> </v>
      </c>
      <c r="AO150" s="42"/>
      <c r="AP150" s="42">
        <f t="shared" si="119"/>
        <v>0</v>
      </c>
      <c r="AQ150" s="285" t="str">
        <f t="shared" si="79"/>
        <v xml:space="preserve"> </v>
      </c>
      <c r="AR150" s="222"/>
      <c r="AS150" s="67"/>
      <c r="AT150" s="67">
        <f t="shared" si="126"/>
        <v>0</v>
      </c>
      <c r="AU150" s="67"/>
      <c r="AV150" s="172">
        <f t="shared" ref="AV150:AV180" si="132">AS150-AR150</f>
        <v>0</v>
      </c>
      <c r="AW150" s="49" t="str">
        <f t="shared" si="106"/>
        <v xml:space="preserve"> </v>
      </c>
      <c r="AX150" s="42"/>
      <c r="AY150" s="65">
        <f t="shared" si="120"/>
        <v>0</v>
      </c>
      <c r="AZ150" s="225" t="str">
        <f t="shared" si="121"/>
        <v xml:space="preserve"> </v>
      </c>
    </row>
    <row r="151" spans="1:52" s="10" customFormat="1" ht="21.75" customHeight="1">
      <c r="A151" s="100" t="s">
        <v>134</v>
      </c>
      <c r="B151" s="350" t="s">
        <v>132</v>
      </c>
      <c r="C151" s="401">
        <f>C152+C153+C154</f>
        <v>0</v>
      </c>
      <c r="D151" s="67">
        <f>D152+D153+D154</f>
        <v>0</v>
      </c>
      <c r="E151" s="67">
        <f>E152+E153+E154</f>
        <v>0</v>
      </c>
      <c r="F151" s="67">
        <f t="shared" si="129"/>
        <v>0</v>
      </c>
      <c r="G151" s="67">
        <f t="shared" si="80"/>
        <v>0</v>
      </c>
      <c r="H151" s="67" t="str">
        <f t="shared" si="82"/>
        <v xml:space="preserve"> </v>
      </c>
      <c r="I151" s="99">
        <f t="shared" si="83"/>
        <v>0</v>
      </c>
      <c r="J151" s="99">
        <f t="shared" si="75"/>
        <v>0</v>
      </c>
      <c r="K151" s="229" t="str">
        <f t="shared" si="76"/>
        <v xml:space="preserve"> </v>
      </c>
      <c r="L151" s="222">
        <f t="shared" si="89"/>
        <v>40.700000000000003</v>
      </c>
      <c r="M151" s="67">
        <f t="shared" si="99"/>
        <v>10.8</v>
      </c>
      <c r="N151" s="67">
        <f t="shared" si="123"/>
        <v>10.8</v>
      </c>
      <c r="O151" s="67">
        <f t="shared" si="124"/>
        <v>0</v>
      </c>
      <c r="P151" s="67">
        <f t="shared" si="127"/>
        <v>-29.900000000000002</v>
      </c>
      <c r="Q151" s="67">
        <f t="shared" si="128"/>
        <v>26.535626535626534</v>
      </c>
      <c r="R151" s="99">
        <f t="shared" si="109"/>
        <v>0</v>
      </c>
      <c r="S151" s="128">
        <f t="shared" si="110"/>
        <v>10.8</v>
      </c>
      <c r="T151" s="229" t="str">
        <f t="shared" si="111"/>
        <v xml:space="preserve"> </v>
      </c>
      <c r="U151" s="222">
        <f>U152+U153+U154</f>
        <v>40.700000000000003</v>
      </c>
      <c r="V151" s="695">
        <f>V152+V153+V154</f>
        <v>10.8</v>
      </c>
      <c r="W151" s="729">
        <f t="shared" si="125"/>
        <v>10.8</v>
      </c>
      <c r="X151" s="67">
        <f>X152+X153+X154</f>
        <v>0</v>
      </c>
      <c r="Y151" s="67">
        <f t="shared" si="131"/>
        <v>-29.900000000000002</v>
      </c>
      <c r="Z151" s="67">
        <f t="shared" si="130"/>
        <v>26.535626535626534</v>
      </c>
      <c r="AA151" s="67"/>
      <c r="AB151" s="67">
        <f t="shared" si="112"/>
        <v>10.8</v>
      </c>
      <c r="AC151" s="205" t="str">
        <f t="shared" si="113"/>
        <v xml:space="preserve"> </v>
      </c>
      <c r="AD151" s="222"/>
      <c r="AE151" s="67"/>
      <c r="AF151" s="67">
        <f t="shared" si="114"/>
        <v>0</v>
      </c>
      <c r="AG151" s="67" t="str">
        <f t="shared" si="115"/>
        <v xml:space="preserve"> </v>
      </c>
      <c r="AH151" s="67"/>
      <c r="AI151" s="67">
        <f t="shared" si="116"/>
        <v>0</v>
      </c>
      <c r="AJ151" s="205" t="str">
        <f t="shared" si="117"/>
        <v xml:space="preserve"> </v>
      </c>
      <c r="AK151" s="222"/>
      <c r="AL151" s="67"/>
      <c r="AM151" s="67">
        <f t="shared" si="118"/>
        <v>0</v>
      </c>
      <c r="AN151" s="99" t="str">
        <f t="shared" si="81"/>
        <v xml:space="preserve"> </v>
      </c>
      <c r="AO151" s="67"/>
      <c r="AP151" s="67">
        <f t="shared" si="119"/>
        <v>0</v>
      </c>
      <c r="AQ151" s="298" t="str">
        <f t="shared" si="79"/>
        <v xml:space="preserve"> </v>
      </c>
      <c r="AR151" s="401">
        <f>AR152</f>
        <v>0</v>
      </c>
      <c r="AS151" s="67">
        <f>AS152</f>
        <v>0</v>
      </c>
      <c r="AT151" s="67">
        <f t="shared" si="126"/>
        <v>0</v>
      </c>
      <c r="AU151" s="67">
        <f>AU152</f>
        <v>0</v>
      </c>
      <c r="AV151" s="174">
        <f t="shared" si="132"/>
        <v>0</v>
      </c>
      <c r="AW151" s="77" t="str">
        <f t="shared" si="106"/>
        <v xml:space="preserve"> </v>
      </c>
      <c r="AX151" s="67"/>
      <c r="AY151" s="99">
        <f t="shared" si="120"/>
        <v>0</v>
      </c>
      <c r="AZ151" s="229" t="str">
        <f t="shared" si="121"/>
        <v xml:space="preserve"> </v>
      </c>
    </row>
    <row r="152" spans="1:52" ht="21.75" customHeight="1">
      <c r="A152" s="66" t="s">
        <v>131</v>
      </c>
      <c r="B152" s="351" t="s">
        <v>133</v>
      </c>
      <c r="C152" s="370">
        <f>L152+AR152+AR182</f>
        <v>0</v>
      </c>
      <c r="D152" s="42">
        <f>M152+AS152+AS182</f>
        <v>0</v>
      </c>
      <c r="E152" s="42">
        <f>N152+AT152+AT182</f>
        <v>0</v>
      </c>
      <c r="F152" s="42">
        <f>O152+AU152+AU182</f>
        <v>0</v>
      </c>
      <c r="G152" s="42">
        <f>P152+AV152+AV182</f>
        <v>0</v>
      </c>
      <c r="H152" s="42"/>
      <c r="I152" s="65">
        <f t="shared" si="83"/>
        <v>0</v>
      </c>
      <c r="J152" s="65">
        <f t="shared" si="75"/>
        <v>0</v>
      </c>
      <c r="K152" s="225" t="str">
        <f t="shared" si="76"/>
        <v xml:space="preserve"> </v>
      </c>
      <c r="L152" s="196">
        <f t="shared" si="89"/>
        <v>40.700000000000003</v>
      </c>
      <c r="M152" s="42">
        <f t="shared" si="99"/>
        <v>10.8</v>
      </c>
      <c r="N152" s="42">
        <f t="shared" si="123"/>
        <v>10.8</v>
      </c>
      <c r="O152" s="42">
        <f t="shared" si="124"/>
        <v>0</v>
      </c>
      <c r="P152" s="42">
        <f t="shared" si="127"/>
        <v>-29.900000000000002</v>
      </c>
      <c r="Q152" s="42">
        <f t="shared" si="128"/>
        <v>26.535626535626534</v>
      </c>
      <c r="R152" s="65">
        <f t="shared" si="109"/>
        <v>0</v>
      </c>
      <c r="S152" s="118">
        <f t="shared" si="110"/>
        <v>10.8</v>
      </c>
      <c r="T152" s="225" t="str">
        <f t="shared" si="111"/>
        <v xml:space="preserve"> </v>
      </c>
      <c r="U152" s="196">
        <v>40.700000000000003</v>
      </c>
      <c r="V152" s="685">
        <v>10.8</v>
      </c>
      <c r="W152" s="657">
        <f t="shared" si="125"/>
        <v>10.8</v>
      </c>
      <c r="X152" s="42"/>
      <c r="Y152" s="42">
        <f t="shared" si="131"/>
        <v>-29.900000000000002</v>
      </c>
      <c r="Z152" s="42">
        <f t="shared" si="130"/>
        <v>26.535626535626534</v>
      </c>
      <c r="AA152" s="77"/>
      <c r="AB152" s="77">
        <f t="shared" si="112"/>
        <v>10.8</v>
      </c>
      <c r="AC152" s="268" t="str">
        <f t="shared" si="113"/>
        <v xml:space="preserve"> </v>
      </c>
      <c r="AD152" s="226"/>
      <c r="AE152" s="77"/>
      <c r="AF152" s="77">
        <f t="shared" si="114"/>
        <v>0</v>
      </c>
      <c r="AG152" s="77" t="str">
        <f t="shared" si="115"/>
        <v xml:space="preserve"> </v>
      </c>
      <c r="AH152" s="77"/>
      <c r="AI152" s="77">
        <f t="shared" si="116"/>
        <v>0</v>
      </c>
      <c r="AJ152" s="268" t="str">
        <f t="shared" si="117"/>
        <v xml:space="preserve"> </v>
      </c>
      <c r="AK152" s="226"/>
      <c r="AL152" s="77"/>
      <c r="AM152" s="77">
        <f t="shared" si="118"/>
        <v>0</v>
      </c>
      <c r="AN152" s="65" t="str">
        <f t="shared" si="81"/>
        <v xml:space="preserve"> </v>
      </c>
      <c r="AO152" s="77"/>
      <c r="AP152" s="77">
        <f t="shared" si="119"/>
        <v>0</v>
      </c>
      <c r="AQ152" s="285" t="str">
        <f t="shared" si="79"/>
        <v xml:space="preserve"> </v>
      </c>
      <c r="AR152" s="196"/>
      <c r="AS152" s="42"/>
      <c r="AT152" s="42">
        <f t="shared" si="126"/>
        <v>0</v>
      </c>
      <c r="AU152" s="42"/>
      <c r="AV152" s="65">
        <f t="shared" si="132"/>
        <v>0</v>
      </c>
      <c r="AW152" s="49" t="str">
        <f t="shared" si="106"/>
        <v xml:space="preserve"> </v>
      </c>
      <c r="AX152" s="77"/>
      <c r="AY152" s="65">
        <f t="shared" si="120"/>
        <v>0</v>
      </c>
      <c r="AZ152" s="225" t="str">
        <f t="shared" si="121"/>
        <v xml:space="preserve"> </v>
      </c>
    </row>
    <row r="153" spans="1:52" ht="30" customHeight="1">
      <c r="A153" s="66" t="s">
        <v>135</v>
      </c>
      <c r="B153" s="351" t="s">
        <v>136</v>
      </c>
      <c r="C153" s="196">
        <f t="shared" si="102"/>
        <v>0</v>
      </c>
      <c r="D153" s="42">
        <f t="shared" si="103"/>
        <v>0</v>
      </c>
      <c r="E153" s="42">
        <f t="shared" si="122"/>
        <v>0</v>
      </c>
      <c r="F153" s="42">
        <f t="shared" si="129"/>
        <v>0</v>
      </c>
      <c r="G153" s="42">
        <f t="shared" si="80"/>
        <v>0</v>
      </c>
      <c r="H153" s="42" t="str">
        <f t="shared" si="82"/>
        <v xml:space="preserve"> </v>
      </c>
      <c r="I153" s="65">
        <f t="shared" si="83"/>
        <v>0</v>
      </c>
      <c r="J153" s="65">
        <f t="shared" si="75"/>
        <v>0</v>
      </c>
      <c r="K153" s="225" t="str">
        <f t="shared" si="76"/>
        <v xml:space="preserve"> </v>
      </c>
      <c r="L153" s="196">
        <f t="shared" si="89"/>
        <v>0</v>
      </c>
      <c r="M153" s="42">
        <f t="shared" si="99"/>
        <v>0</v>
      </c>
      <c r="N153" s="42">
        <f t="shared" si="123"/>
        <v>0</v>
      </c>
      <c r="O153" s="42">
        <f t="shared" si="124"/>
        <v>0</v>
      </c>
      <c r="P153" s="42">
        <f t="shared" si="127"/>
        <v>0</v>
      </c>
      <c r="Q153" s="42" t="str">
        <f t="shared" si="128"/>
        <v xml:space="preserve"> </v>
      </c>
      <c r="R153" s="65">
        <f t="shared" si="109"/>
        <v>0</v>
      </c>
      <c r="S153" s="118">
        <f t="shared" si="110"/>
        <v>0</v>
      </c>
      <c r="T153" s="225" t="str">
        <f t="shared" si="111"/>
        <v xml:space="preserve"> </v>
      </c>
      <c r="U153" s="196"/>
      <c r="V153" s="685"/>
      <c r="W153" s="657">
        <f t="shared" si="125"/>
        <v>0</v>
      </c>
      <c r="X153" s="42"/>
      <c r="Y153" s="42">
        <f t="shared" si="131"/>
        <v>0</v>
      </c>
      <c r="Z153" s="42" t="str">
        <f t="shared" si="130"/>
        <v xml:space="preserve"> </v>
      </c>
      <c r="AA153" s="42"/>
      <c r="AB153" s="42">
        <f t="shared" si="112"/>
        <v>0</v>
      </c>
      <c r="AC153" s="197" t="str">
        <f t="shared" si="113"/>
        <v xml:space="preserve"> </v>
      </c>
      <c r="AD153" s="196"/>
      <c r="AE153" s="42"/>
      <c r="AF153" s="42">
        <f t="shared" si="114"/>
        <v>0</v>
      </c>
      <c r="AG153" s="42" t="str">
        <f t="shared" si="115"/>
        <v xml:space="preserve"> </v>
      </c>
      <c r="AH153" s="42"/>
      <c r="AI153" s="42">
        <f t="shared" si="116"/>
        <v>0</v>
      </c>
      <c r="AJ153" s="197" t="str">
        <f t="shared" si="117"/>
        <v xml:space="preserve"> </v>
      </c>
      <c r="AK153" s="196"/>
      <c r="AL153" s="42"/>
      <c r="AM153" s="42">
        <f t="shared" si="118"/>
        <v>0</v>
      </c>
      <c r="AN153" s="65" t="str">
        <f t="shared" si="81"/>
        <v xml:space="preserve"> </v>
      </c>
      <c r="AO153" s="42"/>
      <c r="AP153" s="42">
        <f t="shared" si="119"/>
        <v>0</v>
      </c>
      <c r="AQ153" s="285" t="str">
        <f t="shared" si="79"/>
        <v xml:space="preserve"> </v>
      </c>
      <c r="AR153" s="196"/>
      <c r="AS153" s="42"/>
      <c r="AT153" s="42">
        <f t="shared" si="126"/>
        <v>0</v>
      </c>
      <c r="AU153" s="42"/>
      <c r="AV153" s="65">
        <f t="shared" si="132"/>
        <v>0</v>
      </c>
      <c r="AW153" s="49" t="str">
        <f t="shared" si="106"/>
        <v xml:space="preserve"> </v>
      </c>
      <c r="AX153" s="42"/>
      <c r="AY153" s="65">
        <f t="shared" si="120"/>
        <v>0</v>
      </c>
      <c r="AZ153" s="225" t="str">
        <f t="shared" si="121"/>
        <v xml:space="preserve"> </v>
      </c>
    </row>
    <row r="154" spans="1:52" ht="30.75" customHeight="1">
      <c r="A154" s="66" t="s">
        <v>137</v>
      </c>
      <c r="B154" s="351" t="s">
        <v>138</v>
      </c>
      <c r="C154" s="196">
        <f t="shared" si="102"/>
        <v>0</v>
      </c>
      <c r="D154" s="42">
        <f t="shared" si="103"/>
        <v>0</v>
      </c>
      <c r="E154" s="42">
        <f t="shared" si="122"/>
        <v>0</v>
      </c>
      <c r="F154" s="42">
        <f t="shared" si="129"/>
        <v>0</v>
      </c>
      <c r="G154" s="42">
        <f t="shared" ref="G154:G197" si="133">D154-C154</f>
        <v>0</v>
      </c>
      <c r="H154" s="42" t="str">
        <f t="shared" ref="H154:H197" si="134">IF(C154&lt;&gt;0,IF(D154/C154*100&lt;0,"&lt;0",IF(D154/C154*100&gt;200,"&gt;200",D154/C154*100))," ")</f>
        <v xml:space="preserve"> </v>
      </c>
      <c r="I154" s="65">
        <f t="shared" si="83"/>
        <v>0</v>
      </c>
      <c r="J154" s="65">
        <f t="shared" ref="J154:J197" si="135">D154-I154</f>
        <v>0</v>
      </c>
      <c r="K154" s="225" t="str">
        <f t="shared" ref="K154:K197" si="136">IF(I154&lt;&gt;0,IF(D154/I154*100&lt;0,"&lt;0",IF(D154/I154*100&gt;200,"&gt;200",D154/I154*100))," ")</f>
        <v xml:space="preserve"> </v>
      </c>
      <c r="L154" s="196">
        <f t="shared" si="89"/>
        <v>0</v>
      </c>
      <c r="M154" s="42">
        <f t="shared" si="99"/>
        <v>0</v>
      </c>
      <c r="N154" s="42">
        <f t="shared" si="123"/>
        <v>0</v>
      </c>
      <c r="O154" s="42">
        <f t="shared" si="124"/>
        <v>0</v>
      </c>
      <c r="P154" s="42">
        <f t="shared" si="127"/>
        <v>0</v>
      </c>
      <c r="Q154" s="42" t="str">
        <f t="shared" si="128"/>
        <v xml:space="preserve"> </v>
      </c>
      <c r="R154" s="65">
        <f t="shared" si="109"/>
        <v>0</v>
      </c>
      <c r="S154" s="118">
        <f t="shared" si="110"/>
        <v>0</v>
      </c>
      <c r="T154" s="225" t="str">
        <f t="shared" si="111"/>
        <v xml:space="preserve"> </v>
      </c>
      <c r="U154" s="196"/>
      <c r="V154" s="685"/>
      <c r="W154" s="657">
        <f t="shared" si="125"/>
        <v>0</v>
      </c>
      <c r="X154" s="42"/>
      <c r="Y154" s="42">
        <f t="shared" si="131"/>
        <v>0</v>
      </c>
      <c r="Z154" s="42" t="str">
        <f t="shared" si="130"/>
        <v xml:space="preserve"> </v>
      </c>
      <c r="AA154" s="42"/>
      <c r="AB154" s="42">
        <f t="shared" si="112"/>
        <v>0</v>
      </c>
      <c r="AC154" s="197" t="str">
        <f t="shared" si="113"/>
        <v xml:space="preserve"> </v>
      </c>
      <c r="AD154" s="196"/>
      <c r="AE154" s="42"/>
      <c r="AF154" s="42">
        <f t="shared" si="114"/>
        <v>0</v>
      </c>
      <c r="AG154" s="42" t="str">
        <f t="shared" si="115"/>
        <v xml:space="preserve"> </v>
      </c>
      <c r="AH154" s="42"/>
      <c r="AI154" s="42">
        <f t="shared" si="116"/>
        <v>0</v>
      </c>
      <c r="AJ154" s="197" t="str">
        <f t="shared" si="117"/>
        <v xml:space="preserve"> </v>
      </c>
      <c r="AK154" s="196"/>
      <c r="AL154" s="42"/>
      <c r="AM154" s="42">
        <f t="shared" si="118"/>
        <v>0</v>
      </c>
      <c r="AN154" s="65" t="str">
        <f t="shared" ref="AN154:AN197" si="137">IF(AK154&lt;&gt;0,IF(AL154/AK154*100&lt;0,"&lt;0",IF(AL154/AK154*100&gt;200,"&gt;200",AL154/AK154*100))," ")</f>
        <v xml:space="preserve"> </v>
      </c>
      <c r="AO154" s="42"/>
      <c r="AP154" s="42">
        <f t="shared" si="119"/>
        <v>0</v>
      </c>
      <c r="AQ154" s="285" t="str">
        <f t="shared" ref="AQ154:AQ197" si="138">IF(AO154&lt;&gt;0,IF(AL154/AO154*100&lt;0,"&lt;0",IF(AL154/AO154*100&gt;200,"&gt;200",AL154/AO154*100))," ")</f>
        <v xml:space="preserve"> </v>
      </c>
      <c r="AR154" s="222"/>
      <c r="AS154" s="67"/>
      <c r="AT154" s="67">
        <f t="shared" si="126"/>
        <v>0</v>
      </c>
      <c r="AU154" s="67"/>
      <c r="AV154" s="97">
        <f t="shared" si="132"/>
        <v>0</v>
      </c>
      <c r="AW154" s="49" t="str">
        <f t="shared" si="106"/>
        <v xml:space="preserve"> </v>
      </c>
      <c r="AX154" s="42"/>
      <c r="AY154" s="65">
        <f t="shared" si="120"/>
        <v>1.8</v>
      </c>
      <c r="AZ154" s="225" t="str">
        <f t="shared" si="121"/>
        <v xml:space="preserve"> </v>
      </c>
    </row>
    <row r="155" spans="1:52" s="10" customFormat="1" ht="32.25" customHeight="1">
      <c r="A155" s="98" t="s">
        <v>142</v>
      </c>
      <c r="B155" s="347" t="s">
        <v>140</v>
      </c>
      <c r="C155" s="222">
        <f t="shared" si="102"/>
        <v>-148.5</v>
      </c>
      <c r="D155" s="67">
        <f t="shared" si="103"/>
        <v>6.1000000000000005</v>
      </c>
      <c r="E155" s="67">
        <f t="shared" si="122"/>
        <v>53.3</v>
      </c>
      <c r="F155" s="67">
        <f t="shared" si="129"/>
        <v>-47.2</v>
      </c>
      <c r="G155" s="67">
        <f t="shared" si="133"/>
        <v>154.6</v>
      </c>
      <c r="H155" s="67" t="str">
        <f t="shared" si="134"/>
        <v>&lt;0</v>
      </c>
      <c r="I155" s="97">
        <f t="shared" si="83"/>
        <v>0</v>
      </c>
      <c r="J155" s="97">
        <f t="shared" si="135"/>
        <v>6.1000000000000005</v>
      </c>
      <c r="K155" s="228" t="str">
        <f t="shared" si="136"/>
        <v xml:space="preserve"> </v>
      </c>
      <c r="L155" s="222">
        <f t="shared" si="89"/>
        <v>-161.6</v>
      </c>
      <c r="M155" s="67">
        <f t="shared" si="99"/>
        <v>4.3000000000000007</v>
      </c>
      <c r="N155" s="67">
        <f t="shared" si="123"/>
        <v>51.5</v>
      </c>
      <c r="O155" s="67">
        <f t="shared" si="124"/>
        <v>-47.2</v>
      </c>
      <c r="P155" s="67">
        <f t="shared" si="127"/>
        <v>165.9</v>
      </c>
      <c r="Q155" s="67" t="str">
        <f t="shared" si="128"/>
        <v>&lt;0</v>
      </c>
      <c r="R155" s="97">
        <f t="shared" si="109"/>
        <v>0</v>
      </c>
      <c r="S155" s="127">
        <f t="shared" si="110"/>
        <v>4.3000000000000007</v>
      </c>
      <c r="T155" s="228" t="str">
        <f t="shared" si="111"/>
        <v xml:space="preserve"> </v>
      </c>
      <c r="U155" s="222">
        <f>U156+U157</f>
        <v>-161.6</v>
      </c>
      <c r="V155" s="695">
        <f>V156+V157</f>
        <v>4.3000000000000007</v>
      </c>
      <c r="W155" s="729">
        <f t="shared" si="125"/>
        <v>51.5</v>
      </c>
      <c r="X155" s="67">
        <f>X156+X157</f>
        <v>-47.2</v>
      </c>
      <c r="Y155" s="67">
        <f t="shared" si="131"/>
        <v>165.9</v>
      </c>
      <c r="Z155" s="67" t="str">
        <f t="shared" si="130"/>
        <v>&lt;0</v>
      </c>
      <c r="AA155" s="67"/>
      <c r="AB155" s="67">
        <f t="shared" si="112"/>
        <v>4.3000000000000007</v>
      </c>
      <c r="AC155" s="205" t="str">
        <f t="shared" si="113"/>
        <v xml:space="preserve"> </v>
      </c>
      <c r="AD155" s="222"/>
      <c r="AE155" s="67"/>
      <c r="AF155" s="67">
        <f t="shared" si="114"/>
        <v>0</v>
      </c>
      <c r="AG155" s="67" t="str">
        <f t="shared" si="115"/>
        <v xml:space="preserve"> </v>
      </c>
      <c r="AH155" s="67"/>
      <c r="AI155" s="67">
        <f t="shared" si="116"/>
        <v>0</v>
      </c>
      <c r="AJ155" s="205" t="str">
        <f t="shared" si="117"/>
        <v xml:space="preserve"> </v>
      </c>
      <c r="AK155" s="222"/>
      <c r="AL155" s="67"/>
      <c r="AM155" s="67">
        <f t="shared" si="118"/>
        <v>0</v>
      </c>
      <c r="AN155" s="97" t="str">
        <f t="shared" si="137"/>
        <v xml:space="preserve"> </v>
      </c>
      <c r="AO155" s="67"/>
      <c r="AP155" s="67">
        <f t="shared" si="119"/>
        <v>0</v>
      </c>
      <c r="AQ155" s="297" t="str">
        <f t="shared" si="138"/>
        <v xml:space="preserve"> </v>
      </c>
      <c r="AR155" s="222">
        <f>AR156+AR157</f>
        <v>13.1</v>
      </c>
      <c r="AS155" s="67">
        <f>AS156+AS157</f>
        <v>1.8</v>
      </c>
      <c r="AT155" s="67">
        <f t="shared" si="126"/>
        <v>1.8</v>
      </c>
      <c r="AU155" s="67">
        <f>AU156+AU157</f>
        <v>0</v>
      </c>
      <c r="AV155" s="174">
        <f t="shared" si="132"/>
        <v>-11.299999999999999</v>
      </c>
      <c r="AW155" s="77">
        <f t="shared" si="106"/>
        <v>13.740458015267176</v>
      </c>
      <c r="AX155" s="67"/>
      <c r="AY155" s="97">
        <f t="shared" si="120"/>
        <v>1.8</v>
      </c>
      <c r="AZ155" s="228" t="str">
        <f t="shared" si="121"/>
        <v xml:space="preserve"> </v>
      </c>
    </row>
    <row r="156" spans="1:52" ht="20.25" customHeight="1">
      <c r="A156" s="66" t="s">
        <v>139</v>
      </c>
      <c r="B156" s="351" t="s">
        <v>141</v>
      </c>
      <c r="C156" s="196">
        <f t="shared" si="102"/>
        <v>18.600000000000001</v>
      </c>
      <c r="D156" s="42">
        <f t="shared" si="103"/>
        <v>18.5</v>
      </c>
      <c r="E156" s="42">
        <f t="shared" si="122"/>
        <v>31.7</v>
      </c>
      <c r="F156" s="42">
        <f t="shared" si="129"/>
        <v>-13.2</v>
      </c>
      <c r="G156" s="42">
        <f t="shared" si="133"/>
        <v>-0.10000000000000142</v>
      </c>
      <c r="H156" s="42">
        <f t="shared" si="134"/>
        <v>99.462365591397841</v>
      </c>
      <c r="I156" s="65">
        <f t="shared" ref="I156:I197" si="139">R156+AX156</f>
        <v>0</v>
      </c>
      <c r="J156" s="65">
        <f t="shared" si="135"/>
        <v>18.5</v>
      </c>
      <c r="K156" s="225" t="str">
        <f t="shared" si="136"/>
        <v xml:space="preserve"> </v>
      </c>
      <c r="L156" s="196">
        <f t="shared" si="89"/>
        <v>5.5</v>
      </c>
      <c r="M156" s="42">
        <f t="shared" si="99"/>
        <v>16.7</v>
      </c>
      <c r="N156" s="42">
        <f t="shared" si="123"/>
        <v>29.9</v>
      </c>
      <c r="O156" s="42">
        <f t="shared" si="124"/>
        <v>-13.2</v>
      </c>
      <c r="P156" s="42">
        <f t="shared" si="127"/>
        <v>11.2</v>
      </c>
      <c r="Q156" s="42" t="str">
        <f t="shared" si="128"/>
        <v>&gt;200</v>
      </c>
      <c r="R156" s="65">
        <f t="shared" si="109"/>
        <v>0</v>
      </c>
      <c r="S156" s="118">
        <f t="shared" si="110"/>
        <v>16.7</v>
      </c>
      <c r="T156" s="225" t="str">
        <f t="shared" si="111"/>
        <v xml:space="preserve"> </v>
      </c>
      <c r="U156" s="196">
        <v>5.5</v>
      </c>
      <c r="V156" s="685">
        <v>16.7</v>
      </c>
      <c r="W156" s="657">
        <f t="shared" si="125"/>
        <v>29.9</v>
      </c>
      <c r="X156" s="42">
        <v>-13.2</v>
      </c>
      <c r="Y156" s="49">
        <f t="shared" si="131"/>
        <v>11.2</v>
      </c>
      <c r="Z156" s="49" t="str">
        <f t="shared" si="130"/>
        <v>&gt;200</v>
      </c>
      <c r="AA156" s="77"/>
      <c r="AB156" s="77">
        <f t="shared" si="112"/>
        <v>16.7</v>
      </c>
      <c r="AC156" s="268" t="str">
        <f t="shared" si="113"/>
        <v xml:space="preserve"> </v>
      </c>
      <c r="AD156" s="226"/>
      <c r="AE156" s="77"/>
      <c r="AF156" s="77">
        <f t="shared" si="114"/>
        <v>0</v>
      </c>
      <c r="AG156" s="77" t="str">
        <f t="shared" si="115"/>
        <v xml:space="preserve"> </v>
      </c>
      <c r="AH156" s="77"/>
      <c r="AI156" s="77">
        <f t="shared" si="116"/>
        <v>0</v>
      </c>
      <c r="AJ156" s="268" t="str">
        <f t="shared" si="117"/>
        <v xml:space="preserve"> </v>
      </c>
      <c r="AK156" s="226"/>
      <c r="AL156" s="77"/>
      <c r="AM156" s="77">
        <f t="shared" si="118"/>
        <v>0</v>
      </c>
      <c r="AN156" s="65" t="str">
        <f t="shared" si="137"/>
        <v xml:space="preserve"> </v>
      </c>
      <c r="AO156" s="77"/>
      <c r="AP156" s="77">
        <f t="shared" si="119"/>
        <v>0</v>
      </c>
      <c r="AQ156" s="285" t="str">
        <f t="shared" si="138"/>
        <v xml:space="preserve"> </v>
      </c>
      <c r="AR156" s="196">
        <v>13.1</v>
      </c>
      <c r="AS156" s="42">
        <v>1.8</v>
      </c>
      <c r="AT156" s="42">
        <f t="shared" si="126"/>
        <v>1.8</v>
      </c>
      <c r="AU156" s="42"/>
      <c r="AV156" s="65">
        <f t="shared" si="132"/>
        <v>-11.299999999999999</v>
      </c>
      <c r="AW156" s="49">
        <f t="shared" si="106"/>
        <v>13.740458015267176</v>
      </c>
      <c r="AX156" s="77"/>
      <c r="AY156" s="65">
        <f t="shared" si="120"/>
        <v>0</v>
      </c>
      <c r="AZ156" s="225" t="str">
        <f t="shared" si="121"/>
        <v xml:space="preserve"> </v>
      </c>
    </row>
    <row r="157" spans="1:52" ht="18.75" customHeight="1">
      <c r="A157" s="66" t="s">
        <v>143</v>
      </c>
      <c r="B157" s="351" t="s">
        <v>144</v>
      </c>
      <c r="C157" s="196">
        <f t="shared" si="102"/>
        <v>-167.1</v>
      </c>
      <c r="D157" s="42">
        <f t="shared" si="103"/>
        <v>-12.399999999999999</v>
      </c>
      <c r="E157" s="42">
        <f t="shared" si="122"/>
        <v>21.6</v>
      </c>
      <c r="F157" s="42">
        <f t="shared" si="129"/>
        <v>-34</v>
      </c>
      <c r="G157" s="42">
        <f t="shared" si="133"/>
        <v>154.69999999999999</v>
      </c>
      <c r="H157" s="42">
        <f t="shared" si="134"/>
        <v>7.4207061639736684</v>
      </c>
      <c r="I157" s="65">
        <f t="shared" si="139"/>
        <v>0</v>
      </c>
      <c r="J157" s="65">
        <f t="shared" si="135"/>
        <v>-12.399999999999999</v>
      </c>
      <c r="K157" s="225" t="str">
        <f t="shared" si="136"/>
        <v xml:space="preserve"> </v>
      </c>
      <c r="L157" s="196">
        <f t="shared" si="89"/>
        <v>-167.1</v>
      </c>
      <c r="M157" s="42">
        <f t="shared" si="99"/>
        <v>-12.399999999999999</v>
      </c>
      <c r="N157" s="42">
        <f t="shared" si="123"/>
        <v>21.6</v>
      </c>
      <c r="O157" s="42">
        <f t="shared" si="124"/>
        <v>-34</v>
      </c>
      <c r="P157" s="42">
        <f t="shared" si="127"/>
        <v>154.69999999999999</v>
      </c>
      <c r="Q157" s="42">
        <f t="shared" si="128"/>
        <v>7.4207061639736684</v>
      </c>
      <c r="R157" s="65">
        <f t="shared" si="109"/>
        <v>0</v>
      </c>
      <c r="S157" s="118">
        <f t="shared" si="110"/>
        <v>-12.399999999999999</v>
      </c>
      <c r="T157" s="225" t="str">
        <f t="shared" si="111"/>
        <v xml:space="preserve"> </v>
      </c>
      <c r="U157" s="196">
        <v>-167.1</v>
      </c>
      <c r="V157" s="698">
        <f>10.5-22.9</f>
        <v>-12.399999999999999</v>
      </c>
      <c r="W157" s="657">
        <f t="shared" si="125"/>
        <v>21.6</v>
      </c>
      <c r="X157" s="741">
        <f>-11.1-22.9</f>
        <v>-34</v>
      </c>
      <c r="Y157" s="42">
        <f t="shared" si="131"/>
        <v>154.69999999999999</v>
      </c>
      <c r="Z157" s="42">
        <f t="shared" si="130"/>
        <v>7.4207061639736684</v>
      </c>
      <c r="AA157" s="42"/>
      <c r="AB157" s="42">
        <f t="shared" si="112"/>
        <v>-12.399999999999999</v>
      </c>
      <c r="AC157" s="197" t="str">
        <f t="shared" si="113"/>
        <v xml:space="preserve"> </v>
      </c>
      <c r="AD157" s="196"/>
      <c r="AE157" s="42"/>
      <c r="AF157" s="42">
        <f t="shared" si="114"/>
        <v>0</v>
      </c>
      <c r="AG157" s="42" t="str">
        <f t="shared" si="115"/>
        <v xml:space="preserve"> </v>
      </c>
      <c r="AH157" s="42"/>
      <c r="AI157" s="42">
        <f t="shared" si="116"/>
        <v>0</v>
      </c>
      <c r="AJ157" s="197" t="str">
        <f t="shared" si="117"/>
        <v xml:space="preserve"> </v>
      </c>
      <c r="AK157" s="196"/>
      <c r="AL157" s="42"/>
      <c r="AM157" s="42">
        <f t="shared" si="118"/>
        <v>0</v>
      </c>
      <c r="AN157" s="65" t="str">
        <f t="shared" si="137"/>
        <v xml:space="preserve"> </v>
      </c>
      <c r="AO157" s="42"/>
      <c r="AP157" s="42">
        <f t="shared" si="119"/>
        <v>0</v>
      </c>
      <c r="AQ157" s="285" t="str">
        <f t="shared" si="138"/>
        <v xml:space="preserve"> </v>
      </c>
      <c r="AR157" s="198"/>
      <c r="AS157" s="49"/>
      <c r="AT157" s="49">
        <f t="shared" si="126"/>
        <v>0</v>
      </c>
      <c r="AU157" s="49"/>
      <c r="AV157" s="65">
        <f t="shared" si="132"/>
        <v>0</v>
      </c>
      <c r="AW157" s="49" t="str">
        <f t="shared" si="106"/>
        <v xml:space="preserve"> </v>
      </c>
      <c r="AX157" s="42"/>
      <c r="AY157" s="65">
        <f t="shared" si="120"/>
        <v>0</v>
      </c>
      <c r="AZ157" s="225" t="str">
        <f t="shared" si="121"/>
        <v xml:space="preserve"> </v>
      </c>
    </row>
    <row r="158" spans="1:52" s="10" customFormat="1" ht="22.5" customHeight="1">
      <c r="A158" s="93" t="s">
        <v>146</v>
      </c>
      <c r="B158" s="350" t="s">
        <v>147</v>
      </c>
      <c r="C158" s="222">
        <f t="shared" si="102"/>
        <v>34.799999999999997</v>
      </c>
      <c r="D158" s="67">
        <f t="shared" si="103"/>
        <v>3.9</v>
      </c>
      <c r="E158" s="67">
        <f t="shared" si="122"/>
        <v>3.9</v>
      </c>
      <c r="F158" s="67">
        <f t="shared" si="129"/>
        <v>0</v>
      </c>
      <c r="G158" s="67">
        <f t="shared" si="133"/>
        <v>-30.9</v>
      </c>
      <c r="H158" s="67">
        <f t="shared" si="134"/>
        <v>11.206896551724139</v>
      </c>
      <c r="I158" s="92">
        <f t="shared" si="139"/>
        <v>0</v>
      </c>
      <c r="J158" s="92">
        <f t="shared" si="135"/>
        <v>3.9</v>
      </c>
      <c r="K158" s="224" t="str">
        <f t="shared" si="136"/>
        <v xml:space="preserve"> </v>
      </c>
      <c r="L158" s="222">
        <f t="shared" si="89"/>
        <v>34.799999999999997</v>
      </c>
      <c r="M158" s="67">
        <f t="shared" si="99"/>
        <v>3.9</v>
      </c>
      <c r="N158" s="67">
        <f t="shared" si="123"/>
        <v>3.9</v>
      </c>
      <c r="O158" s="67">
        <f t="shared" si="124"/>
        <v>0</v>
      </c>
      <c r="P158" s="67">
        <f t="shared" si="127"/>
        <v>-30.9</v>
      </c>
      <c r="Q158" s="67">
        <f t="shared" si="128"/>
        <v>11.206896551724139</v>
      </c>
      <c r="R158" s="92">
        <f t="shared" si="109"/>
        <v>0</v>
      </c>
      <c r="S158" s="125">
        <f t="shared" si="110"/>
        <v>3.9</v>
      </c>
      <c r="T158" s="224" t="str">
        <f t="shared" si="111"/>
        <v xml:space="preserve"> </v>
      </c>
      <c r="U158" s="222">
        <f>U159+U160+U161+U162</f>
        <v>34.799999999999997</v>
      </c>
      <c r="V158" s="695">
        <f>V159+V160+V161+V162</f>
        <v>3.9</v>
      </c>
      <c r="W158" s="729">
        <f t="shared" si="125"/>
        <v>3.9</v>
      </c>
      <c r="X158" s="67">
        <f>X159+X160+X161+X162</f>
        <v>0</v>
      </c>
      <c r="Y158" s="67">
        <f t="shared" si="131"/>
        <v>-30.9</v>
      </c>
      <c r="Z158" s="67">
        <f t="shared" si="130"/>
        <v>11.206896551724139</v>
      </c>
      <c r="AA158" s="67"/>
      <c r="AB158" s="67">
        <f t="shared" si="112"/>
        <v>3.9</v>
      </c>
      <c r="AC158" s="205" t="str">
        <f t="shared" si="113"/>
        <v xml:space="preserve"> </v>
      </c>
      <c r="AD158" s="222"/>
      <c r="AE158" s="67"/>
      <c r="AF158" s="67">
        <f t="shared" si="114"/>
        <v>0</v>
      </c>
      <c r="AG158" s="67" t="str">
        <f t="shared" si="115"/>
        <v xml:space="preserve"> </v>
      </c>
      <c r="AH158" s="67"/>
      <c r="AI158" s="67">
        <f t="shared" si="116"/>
        <v>0</v>
      </c>
      <c r="AJ158" s="205" t="str">
        <f t="shared" si="117"/>
        <v xml:space="preserve"> </v>
      </c>
      <c r="AK158" s="222"/>
      <c r="AL158" s="67"/>
      <c r="AM158" s="67">
        <f t="shared" si="118"/>
        <v>0</v>
      </c>
      <c r="AN158" s="92" t="str">
        <f t="shared" si="137"/>
        <v xml:space="preserve"> </v>
      </c>
      <c r="AO158" s="67"/>
      <c r="AP158" s="67">
        <f t="shared" si="119"/>
        <v>0</v>
      </c>
      <c r="AQ158" s="294" t="str">
        <f t="shared" si="138"/>
        <v xml:space="preserve"> </v>
      </c>
      <c r="AR158" s="222">
        <f>AR159+AR160+AR161+AR162</f>
        <v>0</v>
      </c>
      <c r="AS158" s="67">
        <f>AS159+AS160+AS161+AS162</f>
        <v>0</v>
      </c>
      <c r="AT158" s="67">
        <f t="shared" si="126"/>
        <v>0</v>
      </c>
      <c r="AU158" s="67">
        <f>AU159+AU160+AU161+AU162</f>
        <v>0</v>
      </c>
      <c r="AV158" s="174">
        <f t="shared" si="132"/>
        <v>0</v>
      </c>
      <c r="AW158" s="77" t="str">
        <f t="shared" si="106"/>
        <v xml:space="preserve"> </v>
      </c>
      <c r="AX158" s="67"/>
      <c r="AY158" s="92">
        <f t="shared" si="120"/>
        <v>0</v>
      </c>
      <c r="AZ158" s="224" t="str">
        <f t="shared" si="121"/>
        <v xml:space="preserve"> </v>
      </c>
    </row>
    <row r="159" spans="1:52" ht="21" customHeight="1">
      <c r="A159" s="66" t="s">
        <v>145</v>
      </c>
      <c r="B159" s="351" t="s">
        <v>148</v>
      </c>
      <c r="C159" s="196">
        <f t="shared" si="102"/>
        <v>0</v>
      </c>
      <c r="D159" s="42">
        <f t="shared" si="103"/>
        <v>0</v>
      </c>
      <c r="E159" s="42">
        <f t="shared" si="122"/>
        <v>0</v>
      </c>
      <c r="F159" s="42">
        <f t="shared" si="129"/>
        <v>0</v>
      </c>
      <c r="G159" s="42">
        <f t="shared" si="133"/>
        <v>0</v>
      </c>
      <c r="H159" s="42" t="str">
        <f t="shared" si="134"/>
        <v xml:space="preserve"> </v>
      </c>
      <c r="I159" s="65">
        <f t="shared" si="139"/>
        <v>0</v>
      </c>
      <c r="J159" s="65">
        <f t="shared" si="135"/>
        <v>0</v>
      </c>
      <c r="K159" s="225" t="str">
        <f t="shared" si="136"/>
        <v xml:space="preserve"> </v>
      </c>
      <c r="L159" s="196">
        <f t="shared" si="89"/>
        <v>0</v>
      </c>
      <c r="M159" s="42">
        <f t="shared" si="99"/>
        <v>0</v>
      </c>
      <c r="N159" s="42">
        <f t="shared" si="123"/>
        <v>0</v>
      </c>
      <c r="O159" s="42">
        <f t="shared" si="124"/>
        <v>0</v>
      </c>
      <c r="P159" s="42">
        <f t="shared" si="127"/>
        <v>0</v>
      </c>
      <c r="Q159" s="42" t="str">
        <f t="shared" si="128"/>
        <v xml:space="preserve"> </v>
      </c>
      <c r="R159" s="65">
        <f t="shared" si="109"/>
        <v>0</v>
      </c>
      <c r="S159" s="118">
        <f t="shared" si="110"/>
        <v>0</v>
      </c>
      <c r="T159" s="225" t="str">
        <f t="shared" si="111"/>
        <v xml:space="preserve"> </v>
      </c>
      <c r="U159" s="196"/>
      <c r="V159" s="685"/>
      <c r="W159" s="657">
        <f t="shared" si="125"/>
        <v>0</v>
      </c>
      <c r="X159" s="42"/>
      <c r="Y159" s="42">
        <f t="shared" si="131"/>
        <v>0</v>
      </c>
      <c r="Z159" s="42" t="str">
        <f t="shared" si="130"/>
        <v xml:space="preserve"> </v>
      </c>
      <c r="AA159" s="42"/>
      <c r="AB159" s="42">
        <f t="shared" si="112"/>
        <v>0</v>
      </c>
      <c r="AC159" s="197" t="str">
        <f t="shared" si="113"/>
        <v xml:space="preserve"> </v>
      </c>
      <c r="AD159" s="196"/>
      <c r="AE159" s="42"/>
      <c r="AF159" s="42">
        <f t="shared" si="114"/>
        <v>0</v>
      </c>
      <c r="AG159" s="42" t="str">
        <f t="shared" si="115"/>
        <v xml:space="preserve"> </v>
      </c>
      <c r="AH159" s="42"/>
      <c r="AI159" s="42">
        <f t="shared" si="116"/>
        <v>0</v>
      </c>
      <c r="AJ159" s="197" t="str">
        <f t="shared" si="117"/>
        <v xml:space="preserve"> </v>
      </c>
      <c r="AK159" s="196"/>
      <c r="AL159" s="42"/>
      <c r="AM159" s="42">
        <f t="shared" si="118"/>
        <v>0</v>
      </c>
      <c r="AN159" s="65" t="str">
        <f t="shared" si="137"/>
        <v xml:space="preserve"> </v>
      </c>
      <c r="AO159" s="42"/>
      <c r="AP159" s="42">
        <f t="shared" si="119"/>
        <v>0</v>
      </c>
      <c r="AQ159" s="285" t="str">
        <f t="shared" si="138"/>
        <v xml:space="preserve"> </v>
      </c>
      <c r="AR159" s="196"/>
      <c r="AS159" s="42"/>
      <c r="AT159" s="42">
        <f t="shared" si="126"/>
        <v>0</v>
      </c>
      <c r="AU159" s="42"/>
      <c r="AV159" s="179">
        <f t="shared" si="132"/>
        <v>0</v>
      </c>
      <c r="AW159" s="49" t="str">
        <f t="shared" si="106"/>
        <v xml:space="preserve"> </v>
      </c>
      <c r="AX159" s="42"/>
      <c r="AY159" s="65">
        <f t="shared" si="120"/>
        <v>0</v>
      </c>
      <c r="AZ159" s="225" t="str">
        <f t="shared" si="121"/>
        <v xml:space="preserve"> </v>
      </c>
    </row>
    <row r="160" spans="1:52" s="25" customFormat="1" ht="22.5" customHeight="1">
      <c r="A160" s="66" t="s">
        <v>149</v>
      </c>
      <c r="B160" s="351" t="s">
        <v>150</v>
      </c>
      <c r="C160" s="196">
        <f t="shared" si="102"/>
        <v>34.799999999999997</v>
      </c>
      <c r="D160" s="42">
        <f t="shared" si="103"/>
        <v>3.9</v>
      </c>
      <c r="E160" s="42">
        <f t="shared" si="122"/>
        <v>3.9</v>
      </c>
      <c r="F160" s="42">
        <f t="shared" si="129"/>
        <v>0</v>
      </c>
      <c r="G160" s="42">
        <f t="shared" si="133"/>
        <v>-30.9</v>
      </c>
      <c r="H160" s="42">
        <f t="shared" si="134"/>
        <v>11.206896551724139</v>
      </c>
      <c r="I160" s="65">
        <f t="shared" si="139"/>
        <v>0</v>
      </c>
      <c r="J160" s="65">
        <f t="shared" si="135"/>
        <v>3.9</v>
      </c>
      <c r="K160" s="225" t="str">
        <f t="shared" si="136"/>
        <v xml:space="preserve"> </v>
      </c>
      <c r="L160" s="196">
        <f t="shared" si="89"/>
        <v>34.799999999999997</v>
      </c>
      <c r="M160" s="42">
        <f t="shared" si="99"/>
        <v>3.9</v>
      </c>
      <c r="N160" s="42">
        <f t="shared" si="123"/>
        <v>3.9</v>
      </c>
      <c r="O160" s="42">
        <f t="shared" si="124"/>
        <v>0</v>
      </c>
      <c r="P160" s="42">
        <f t="shared" si="127"/>
        <v>-30.9</v>
      </c>
      <c r="Q160" s="42">
        <f t="shared" si="128"/>
        <v>11.206896551724139</v>
      </c>
      <c r="R160" s="65">
        <f t="shared" si="109"/>
        <v>0</v>
      </c>
      <c r="S160" s="118">
        <f t="shared" si="110"/>
        <v>3.9</v>
      </c>
      <c r="T160" s="225" t="str">
        <f t="shared" si="111"/>
        <v xml:space="preserve"> </v>
      </c>
      <c r="U160" s="196">
        <v>34.799999999999997</v>
      </c>
      <c r="V160" s="685">
        <v>3.9</v>
      </c>
      <c r="W160" s="657">
        <f t="shared" si="125"/>
        <v>3.9</v>
      </c>
      <c r="X160" s="42"/>
      <c r="Y160" s="42">
        <f t="shared" si="131"/>
        <v>-30.9</v>
      </c>
      <c r="Z160" s="42">
        <f t="shared" si="130"/>
        <v>11.206896551724139</v>
      </c>
      <c r="AA160" s="42"/>
      <c r="AB160" s="77">
        <f t="shared" si="112"/>
        <v>3.9</v>
      </c>
      <c r="AC160" s="268" t="str">
        <f t="shared" si="113"/>
        <v xml:space="preserve"> </v>
      </c>
      <c r="AD160" s="226"/>
      <c r="AE160" s="77"/>
      <c r="AF160" s="77">
        <f t="shared" si="114"/>
        <v>0</v>
      </c>
      <c r="AG160" s="77" t="str">
        <f t="shared" si="115"/>
        <v xml:space="preserve"> </v>
      </c>
      <c r="AH160" s="77"/>
      <c r="AI160" s="77">
        <f t="shared" si="116"/>
        <v>0</v>
      </c>
      <c r="AJ160" s="268" t="str">
        <f t="shared" si="117"/>
        <v xml:space="preserve"> </v>
      </c>
      <c r="AK160" s="226"/>
      <c r="AL160" s="77"/>
      <c r="AM160" s="77">
        <f t="shared" si="118"/>
        <v>0</v>
      </c>
      <c r="AN160" s="65" t="str">
        <f t="shared" si="137"/>
        <v xml:space="preserve"> </v>
      </c>
      <c r="AO160" s="77"/>
      <c r="AP160" s="77">
        <f t="shared" si="119"/>
        <v>0</v>
      </c>
      <c r="AQ160" s="285" t="str">
        <f t="shared" si="138"/>
        <v xml:space="preserve"> </v>
      </c>
      <c r="AR160" s="196"/>
      <c r="AS160" s="42"/>
      <c r="AT160" s="42">
        <f t="shared" si="126"/>
        <v>0</v>
      </c>
      <c r="AU160" s="42"/>
      <c r="AV160" s="102">
        <f t="shared" si="132"/>
        <v>0</v>
      </c>
      <c r="AW160" s="49" t="str">
        <f t="shared" si="106"/>
        <v xml:space="preserve"> </v>
      </c>
      <c r="AX160" s="77"/>
      <c r="AY160" s="65">
        <f t="shared" si="120"/>
        <v>0</v>
      </c>
      <c r="AZ160" s="225" t="str">
        <f t="shared" si="121"/>
        <v xml:space="preserve"> </v>
      </c>
    </row>
    <row r="161" spans="1:52" ht="22.5" customHeight="1">
      <c r="A161" s="66" t="s">
        <v>152</v>
      </c>
      <c r="B161" s="351" t="s">
        <v>151</v>
      </c>
      <c r="C161" s="196">
        <f t="shared" si="102"/>
        <v>0</v>
      </c>
      <c r="D161" s="42">
        <f t="shared" si="103"/>
        <v>0</v>
      </c>
      <c r="E161" s="42">
        <f t="shared" si="122"/>
        <v>0</v>
      </c>
      <c r="F161" s="42">
        <f t="shared" si="129"/>
        <v>0</v>
      </c>
      <c r="G161" s="42">
        <f t="shared" si="133"/>
        <v>0</v>
      </c>
      <c r="H161" s="42" t="str">
        <f t="shared" si="134"/>
        <v xml:space="preserve"> </v>
      </c>
      <c r="I161" s="65">
        <f t="shared" si="139"/>
        <v>0</v>
      </c>
      <c r="J161" s="65">
        <f t="shared" si="135"/>
        <v>0</v>
      </c>
      <c r="K161" s="225" t="str">
        <f t="shared" si="136"/>
        <v xml:space="preserve"> </v>
      </c>
      <c r="L161" s="196">
        <f t="shared" si="89"/>
        <v>0</v>
      </c>
      <c r="M161" s="42">
        <f t="shared" si="99"/>
        <v>0</v>
      </c>
      <c r="N161" s="42">
        <f t="shared" si="123"/>
        <v>0</v>
      </c>
      <c r="O161" s="42">
        <f t="shared" si="124"/>
        <v>0</v>
      </c>
      <c r="P161" s="42">
        <f t="shared" si="127"/>
        <v>0</v>
      </c>
      <c r="Q161" s="42" t="str">
        <f t="shared" si="128"/>
        <v xml:space="preserve"> </v>
      </c>
      <c r="R161" s="65">
        <f t="shared" si="109"/>
        <v>0</v>
      </c>
      <c r="S161" s="118">
        <f t="shared" si="110"/>
        <v>0</v>
      </c>
      <c r="T161" s="225" t="str">
        <f t="shared" si="111"/>
        <v xml:space="preserve"> </v>
      </c>
      <c r="U161" s="196"/>
      <c r="V161" s="685"/>
      <c r="W161" s="657">
        <f t="shared" si="125"/>
        <v>0</v>
      </c>
      <c r="X161" s="42"/>
      <c r="Y161" s="42">
        <f t="shared" si="131"/>
        <v>0</v>
      </c>
      <c r="Z161" s="42" t="str">
        <f t="shared" si="130"/>
        <v xml:space="preserve"> </v>
      </c>
      <c r="AA161" s="42"/>
      <c r="AB161" s="42">
        <f t="shared" si="112"/>
        <v>0</v>
      </c>
      <c r="AC161" s="197" t="str">
        <f t="shared" si="113"/>
        <v xml:space="preserve"> </v>
      </c>
      <c r="AD161" s="226"/>
      <c r="AE161" s="77"/>
      <c r="AF161" s="77">
        <f t="shared" si="114"/>
        <v>0</v>
      </c>
      <c r="AG161" s="77" t="str">
        <f t="shared" si="115"/>
        <v xml:space="preserve"> </v>
      </c>
      <c r="AH161" s="77"/>
      <c r="AI161" s="77">
        <f t="shared" si="116"/>
        <v>0</v>
      </c>
      <c r="AJ161" s="268" t="str">
        <f t="shared" si="117"/>
        <v xml:space="preserve"> </v>
      </c>
      <c r="AK161" s="226"/>
      <c r="AL161" s="77"/>
      <c r="AM161" s="77">
        <f t="shared" si="118"/>
        <v>0</v>
      </c>
      <c r="AN161" s="65" t="str">
        <f t="shared" si="137"/>
        <v xml:space="preserve"> </v>
      </c>
      <c r="AO161" s="77"/>
      <c r="AP161" s="77">
        <f t="shared" si="119"/>
        <v>0</v>
      </c>
      <c r="AQ161" s="285" t="str">
        <f t="shared" si="138"/>
        <v xml:space="preserve"> </v>
      </c>
      <c r="AR161" s="198"/>
      <c r="AS161" s="49"/>
      <c r="AT161" s="49">
        <f t="shared" si="126"/>
        <v>0</v>
      </c>
      <c r="AU161" s="49"/>
      <c r="AV161" s="65">
        <f t="shared" si="132"/>
        <v>0</v>
      </c>
      <c r="AW161" s="49" t="str">
        <f t="shared" si="106"/>
        <v xml:space="preserve"> </v>
      </c>
      <c r="AX161" s="67"/>
      <c r="AY161" s="65">
        <f t="shared" si="120"/>
        <v>0</v>
      </c>
      <c r="AZ161" s="225" t="str">
        <f t="shared" si="121"/>
        <v xml:space="preserve"> </v>
      </c>
    </row>
    <row r="162" spans="1:52" ht="20.25" customHeight="1">
      <c r="A162" s="66" t="s">
        <v>153</v>
      </c>
      <c r="B162" s="351" t="s">
        <v>154</v>
      </c>
      <c r="C162" s="196">
        <f t="shared" si="102"/>
        <v>0</v>
      </c>
      <c r="D162" s="42">
        <f t="shared" si="103"/>
        <v>0</v>
      </c>
      <c r="E162" s="42">
        <f t="shared" si="122"/>
        <v>0</v>
      </c>
      <c r="F162" s="42">
        <f t="shared" si="129"/>
        <v>0</v>
      </c>
      <c r="G162" s="42">
        <f t="shared" si="133"/>
        <v>0</v>
      </c>
      <c r="H162" s="42" t="str">
        <f t="shared" si="134"/>
        <v xml:space="preserve"> </v>
      </c>
      <c r="I162" s="101">
        <f t="shared" si="139"/>
        <v>0</v>
      </c>
      <c r="J162" s="101">
        <f t="shared" si="135"/>
        <v>0</v>
      </c>
      <c r="K162" s="230" t="str">
        <f t="shared" si="136"/>
        <v xml:space="preserve"> </v>
      </c>
      <c r="L162" s="196">
        <f t="shared" si="89"/>
        <v>0</v>
      </c>
      <c r="M162" s="42">
        <f t="shared" si="99"/>
        <v>0</v>
      </c>
      <c r="N162" s="42">
        <f t="shared" si="123"/>
        <v>0</v>
      </c>
      <c r="O162" s="42">
        <f t="shared" si="124"/>
        <v>0</v>
      </c>
      <c r="P162" s="42">
        <f t="shared" si="127"/>
        <v>0</v>
      </c>
      <c r="Q162" s="42" t="str">
        <f t="shared" si="128"/>
        <v xml:space="preserve"> </v>
      </c>
      <c r="R162" s="101">
        <f t="shared" si="109"/>
        <v>0</v>
      </c>
      <c r="S162" s="129">
        <f t="shared" si="110"/>
        <v>0</v>
      </c>
      <c r="T162" s="230" t="str">
        <f t="shared" si="111"/>
        <v xml:space="preserve"> </v>
      </c>
      <c r="U162" s="196"/>
      <c r="V162" s="685"/>
      <c r="W162" s="657">
        <f t="shared" si="125"/>
        <v>0</v>
      </c>
      <c r="X162" s="42"/>
      <c r="Y162" s="42">
        <f t="shared" si="131"/>
        <v>0</v>
      </c>
      <c r="Z162" s="42" t="str">
        <f t="shared" si="130"/>
        <v xml:space="preserve"> </v>
      </c>
      <c r="AA162" s="42"/>
      <c r="AB162" s="42">
        <f t="shared" si="112"/>
        <v>0</v>
      </c>
      <c r="AC162" s="197" t="str">
        <f t="shared" si="113"/>
        <v xml:space="preserve"> </v>
      </c>
      <c r="AD162" s="226"/>
      <c r="AE162" s="77"/>
      <c r="AF162" s="77">
        <f t="shared" si="114"/>
        <v>0</v>
      </c>
      <c r="AG162" s="77" t="str">
        <f t="shared" si="115"/>
        <v xml:space="preserve"> </v>
      </c>
      <c r="AH162" s="77"/>
      <c r="AI162" s="77">
        <f t="shared" si="116"/>
        <v>0</v>
      </c>
      <c r="AJ162" s="268" t="str">
        <f t="shared" si="117"/>
        <v xml:space="preserve"> </v>
      </c>
      <c r="AK162" s="226"/>
      <c r="AL162" s="77"/>
      <c r="AM162" s="77">
        <f t="shared" si="118"/>
        <v>0</v>
      </c>
      <c r="AN162" s="65" t="str">
        <f t="shared" si="137"/>
        <v xml:space="preserve"> </v>
      </c>
      <c r="AO162" s="77"/>
      <c r="AP162" s="77">
        <f t="shared" si="119"/>
        <v>0</v>
      </c>
      <c r="AQ162" s="285" t="str">
        <f t="shared" si="138"/>
        <v xml:space="preserve"> </v>
      </c>
      <c r="AR162" s="196"/>
      <c r="AS162" s="42"/>
      <c r="AT162" s="42">
        <f t="shared" si="126"/>
        <v>0</v>
      </c>
      <c r="AU162" s="42"/>
      <c r="AV162" s="65">
        <f t="shared" si="132"/>
        <v>0</v>
      </c>
      <c r="AW162" s="49" t="str">
        <f t="shared" si="106"/>
        <v xml:space="preserve"> </v>
      </c>
      <c r="AX162" s="42"/>
      <c r="AY162" s="101">
        <f t="shared" si="120"/>
        <v>0</v>
      </c>
      <c r="AZ162" s="230" t="str">
        <f t="shared" si="121"/>
        <v xml:space="preserve"> </v>
      </c>
    </row>
    <row r="163" spans="1:52" s="10" customFormat="1" ht="22.5" customHeight="1">
      <c r="A163" s="93" t="s">
        <v>157</v>
      </c>
      <c r="B163" s="350" t="s">
        <v>155</v>
      </c>
      <c r="C163" s="222">
        <f t="shared" si="102"/>
        <v>0</v>
      </c>
      <c r="D163" s="67">
        <f t="shared" si="103"/>
        <v>0</v>
      </c>
      <c r="E163" s="67">
        <f t="shared" si="122"/>
        <v>0</v>
      </c>
      <c r="F163" s="67">
        <f t="shared" si="129"/>
        <v>0</v>
      </c>
      <c r="G163" s="67">
        <f t="shared" si="133"/>
        <v>0</v>
      </c>
      <c r="H163" s="67" t="str">
        <f t="shared" si="134"/>
        <v xml:space="preserve"> </v>
      </c>
      <c r="I163" s="92">
        <f t="shared" si="139"/>
        <v>0</v>
      </c>
      <c r="J163" s="92">
        <f t="shared" si="135"/>
        <v>0</v>
      </c>
      <c r="K163" s="224" t="str">
        <f t="shared" si="136"/>
        <v xml:space="preserve"> </v>
      </c>
      <c r="L163" s="222">
        <f t="shared" si="89"/>
        <v>0</v>
      </c>
      <c r="M163" s="67">
        <f t="shared" si="99"/>
        <v>0</v>
      </c>
      <c r="N163" s="67">
        <f t="shared" si="123"/>
        <v>0</v>
      </c>
      <c r="O163" s="67">
        <f t="shared" si="124"/>
        <v>0</v>
      </c>
      <c r="P163" s="67">
        <f t="shared" si="127"/>
        <v>0</v>
      </c>
      <c r="Q163" s="67" t="str">
        <f t="shared" si="128"/>
        <v xml:space="preserve"> </v>
      </c>
      <c r="R163" s="92">
        <f t="shared" si="109"/>
        <v>0</v>
      </c>
      <c r="S163" s="125">
        <f t="shared" si="110"/>
        <v>0</v>
      </c>
      <c r="T163" s="224" t="str">
        <f t="shared" si="111"/>
        <v xml:space="preserve"> </v>
      </c>
      <c r="U163" s="222">
        <f>U164</f>
        <v>0</v>
      </c>
      <c r="V163" s="695">
        <f>V164</f>
        <v>0</v>
      </c>
      <c r="W163" s="729">
        <f t="shared" si="125"/>
        <v>0</v>
      </c>
      <c r="X163" s="67">
        <f>X164</f>
        <v>0</v>
      </c>
      <c r="Y163" s="67">
        <f t="shared" si="131"/>
        <v>0</v>
      </c>
      <c r="Z163" s="67" t="str">
        <f t="shared" si="130"/>
        <v xml:space="preserve"> </v>
      </c>
      <c r="AA163" s="67"/>
      <c r="AB163" s="67">
        <f t="shared" si="112"/>
        <v>0</v>
      </c>
      <c r="AC163" s="205" t="str">
        <f t="shared" si="113"/>
        <v xml:space="preserve"> </v>
      </c>
      <c r="AD163" s="222"/>
      <c r="AE163" s="67"/>
      <c r="AF163" s="67">
        <f t="shared" si="114"/>
        <v>0</v>
      </c>
      <c r="AG163" s="67" t="str">
        <f t="shared" si="115"/>
        <v xml:space="preserve"> </v>
      </c>
      <c r="AH163" s="67"/>
      <c r="AI163" s="67">
        <f t="shared" si="116"/>
        <v>0</v>
      </c>
      <c r="AJ163" s="205" t="str">
        <f t="shared" si="117"/>
        <v xml:space="preserve"> </v>
      </c>
      <c r="AK163" s="222"/>
      <c r="AL163" s="67"/>
      <c r="AM163" s="67">
        <f t="shared" si="118"/>
        <v>0</v>
      </c>
      <c r="AN163" s="92" t="str">
        <f t="shared" si="137"/>
        <v xml:space="preserve"> </v>
      </c>
      <c r="AO163" s="67"/>
      <c r="AP163" s="67">
        <f t="shared" si="119"/>
        <v>0</v>
      </c>
      <c r="AQ163" s="294" t="str">
        <f t="shared" si="138"/>
        <v xml:space="preserve"> </v>
      </c>
      <c r="AR163" s="222">
        <f>AR164</f>
        <v>0</v>
      </c>
      <c r="AS163" s="67">
        <f>AS164</f>
        <v>0</v>
      </c>
      <c r="AT163" s="67">
        <f t="shared" si="126"/>
        <v>0</v>
      </c>
      <c r="AU163" s="67">
        <f>AU164</f>
        <v>0</v>
      </c>
      <c r="AV163" s="174">
        <f t="shared" si="132"/>
        <v>0</v>
      </c>
      <c r="AW163" s="77" t="str">
        <f t="shared" si="106"/>
        <v xml:space="preserve"> </v>
      </c>
      <c r="AX163" s="67"/>
      <c r="AY163" s="92">
        <f t="shared" si="120"/>
        <v>0</v>
      </c>
      <c r="AZ163" s="224" t="str">
        <f t="shared" si="121"/>
        <v xml:space="preserve"> </v>
      </c>
    </row>
    <row r="164" spans="1:52" ht="21.75" customHeight="1">
      <c r="A164" s="66" t="s">
        <v>156</v>
      </c>
      <c r="B164" s="351" t="s">
        <v>158</v>
      </c>
      <c r="C164" s="196">
        <f t="shared" si="102"/>
        <v>0</v>
      </c>
      <c r="D164" s="42">
        <f t="shared" si="103"/>
        <v>0</v>
      </c>
      <c r="E164" s="42">
        <f t="shared" si="122"/>
        <v>0</v>
      </c>
      <c r="F164" s="42">
        <f t="shared" si="129"/>
        <v>0</v>
      </c>
      <c r="G164" s="42">
        <f t="shared" si="133"/>
        <v>0</v>
      </c>
      <c r="H164" s="42" t="str">
        <f t="shared" si="134"/>
        <v xml:space="preserve"> </v>
      </c>
      <c r="I164" s="65">
        <f t="shared" si="139"/>
        <v>0</v>
      </c>
      <c r="J164" s="65">
        <f t="shared" si="135"/>
        <v>0</v>
      </c>
      <c r="K164" s="225" t="str">
        <f t="shared" si="136"/>
        <v xml:space="preserve"> </v>
      </c>
      <c r="L164" s="196">
        <f t="shared" ref="L164:L197" si="140">U164+AD164+AK164</f>
        <v>0</v>
      </c>
      <c r="M164" s="42">
        <f t="shared" si="99"/>
        <v>0</v>
      </c>
      <c r="N164" s="42">
        <f t="shared" si="123"/>
        <v>0</v>
      </c>
      <c r="O164" s="42">
        <f t="shared" si="124"/>
        <v>0</v>
      </c>
      <c r="P164" s="42">
        <f t="shared" si="127"/>
        <v>0</v>
      </c>
      <c r="Q164" s="42" t="str">
        <f t="shared" si="128"/>
        <v xml:space="preserve"> </v>
      </c>
      <c r="R164" s="65">
        <f t="shared" ref="R164:R197" si="141">AA164+AH164+AO164</f>
        <v>0</v>
      </c>
      <c r="S164" s="118">
        <f t="shared" ref="S164:S196" si="142">M164-R164</f>
        <v>0</v>
      </c>
      <c r="T164" s="225" t="str">
        <f t="shared" ref="T164:T197" si="143">IF(R164&lt;&gt;0,IF(M164/R164*100&lt;0,"&lt;0",IF(M164/R164*100&gt;200,"&gt;200",M164/R164*100))," ")</f>
        <v xml:space="preserve"> </v>
      </c>
      <c r="U164" s="196"/>
      <c r="V164" s="685"/>
      <c r="W164" s="657">
        <f t="shared" si="125"/>
        <v>0</v>
      </c>
      <c r="X164" s="42"/>
      <c r="Y164" s="42">
        <f t="shared" si="131"/>
        <v>0</v>
      </c>
      <c r="Z164" s="42" t="str">
        <f t="shared" si="130"/>
        <v xml:space="preserve"> </v>
      </c>
      <c r="AA164" s="42"/>
      <c r="AB164" s="42">
        <f t="shared" ref="AB164:AB196" si="144">V164-AA164</f>
        <v>0</v>
      </c>
      <c r="AC164" s="197" t="str">
        <f t="shared" ref="AC164:AC197" si="145">IF(AA164&lt;&gt;0,IF(V164/AA164*100&lt;0,"&lt;0",IF(V164/AA164*100&gt;200,"&gt;200",V164/AA164*100))," ")</f>
        <v xml:space="preserve"> </v>
      </c>
      <c r="AD164" s="226"/>
      <c r="AE164" s="77"/>
      <c r="AF164" s="77">
        <f t="shared" ref="AF164:AF196" si="146">AE164-AD164</f>
        <v>0</v>
      </c>
      <c r="AG164" s="77" t="str">
        <f t="shared" ref="AG164:AG197" si="147">IF(AD164&lt;&gt;0,IF(AE164/AD164*100&lt;0,"&lt;0",IF(AE164/AD164*100&gt;200,"&gt;200",AE164/AD164*100))," ")</f>
        <v xml:space="preserve"> </v>
      </c>
      <c r="AH164" s="77"/>
      <c r="AI164" s="77">
        <f t="shared" ref="AI164:AI196" si="148">AE164-AH164</f>
        <v>0</v>
      </c>
      <c r="AJ164" s="268" t="str">
        <f t="shared" ref="AJ164:AJ197" si="149">IF(AH164&lt;&gt;0,IF(AE164/AH164*100&lt;0,"&lt;0",IF(AE164/AH164*100&gt;200,"&gt;200",AE164/AH164*100))," ")</f>
        <v xml:space="preserve"> </v>
      </c>
      <c r="AK164" s="226"/>
      <c r="AL164" s="77"/>
      <c r="AM164" s="77">
        <f t="shared" ref="AM164:AM196" si="150">AL164-AK164</f>
        <v>0</v>
      </c>
      <c r="AN164" s="65" t="str">
        <f t="shared" si="137"/>
        <v xml:space="preserve"> </v>
      </c>
      <c r="AO164" s="77"/>
      <c r="AP164" s="77">
        <f t="shared" ref="AP164:AP196" si="151">AL164-AO164</f>
        <v>0</v>
      </c>
      <c r="AQ164" s="285" t="str">
        <f t="shared" si="138"/>
        <v xml:space="preserve"> </v>
      </c>
      <c r="AR164" s="196"/>
      <c r="AS164" s="42"/>
      <c r="AT164" s="42">
        <f t="shared" si="126"/>
        <v>0</v>
      </c>
      <c r="AU164" s="42"/>
      <c r="AV164" s="65">
        <f t="shared" si="132"/>
        <v>0</v>
      </c>
      <c r="AW164" s="49" t="str">
        <f t="shared" si="106"/>
        <v xml:space="preserve"> </v>
      </c>
      <c r="AX164" s="42"/>
      <c r="AY164" s="65">
        <f t="shared" si="120"/>
        <v>-234.10000000000002</v>
      </c>
      <c r="AZ164" s="225" t="str">
        <f t="shared" si="121"/>
        <v xml:space="preserve"> </v>
      </c>
    </row>
    <row r="165" spans="1:52" s="25" customFormat="1" ht="21" customHeight="1">
      <c r="A165" s="38" t="s">
        <v>159</v>
      </c>
      <c r="B165" s="610" t="s">
        <v>104</v>
      </c>
      <c r="C165" s="192">
        <f>C166+C170+C175+C181+C185+C188+C192</f>
        <v>2868.4</v>
      </c>
      <c r="D165" s="36">
        <f>D166+D170+D175+D181+D185+D188+D192</f>
        <v>997.69999999999993</v>
      </c>
      <c r="E165" s="36">
        <f>E166+E170+E175+E192</f>
        <v>580.89999999999986</v>
      </c>
      <c r="F165" s="36">
        <f>F166+F170+F175+F192</f>
        <v>391.79999999999995</v>
      </c>
      <c r="G165" s="36">
        <f t="shared" si="133"/>
        <v>-1870.7000000000003</v>
      </c>
      <c r="H165" s="36">
        <f t="shared" si="134"/>
        <v>34.782457118951328</v>
      </c>
      <c r="I165" s="37">
        <f t="shared" si="139"/>
        <v>0</v>
      </c>
      <c r="J165" s="37">
        <f t="shared" si="135"/>
        <v>997.69999999999993</v>
      </c>
      <c r="K165" s="207" t="str">
        <f t="shared" si="136"/>
        <v xml:space="preserve"> </v>
      </c>
      <c r="L165" s="192">
        <f t="shared" si="140"/>
        <v>2867.2</v>
      </c>
      <c r="M165" s="36">
        <f t="shared" si="99"/>
        <v>1221</v>
      </c>
      <c r="N165" s="36">
        <f t="shared" si="123"/>
        <v>810.6</v>
      </c>
      <c r="O165" s="36">
        <f t="shared" si="124"/>
        <v>385.4</v>
      </c>
      <c r="P165" s="36">
        <f t="shared" si="127"/>
        <v>-1646.1999999999998</v>
      </c>
      <c r="Q165" s="36">
        <f t="shared" si="128"/>
        <v>42.585100446428577</v>
      </c>
      <c r="R165" s="37">
        <f t="shared" si="141"/>
        <v>0</v>
      </c>
      <c r="S165" s="109">
        <f t="shared" si="142"/>
        <v>1221</v>
      </c>
      <c r="T165" s="207" t="str">
        <f t="shared" si="143"/>
        <v xml:space="preserve"> </v>
      </c>
      <c r="U165" s="192">
        <f>U166+U170+U175+U181+U185+U188+U192</f>
        <v>2867.2</v>
      </c>
      <c r="V165" s="683">
        <f>V166+V170+V175+V181+V185+V188+V192</f>
        <v>1221</v>
      </c>
      <c r="W165" s="192">
        <f>W166+W170+W175+W181+W185+W188+W192</f>
        <v>810.6</v>
      </c>
      <c r="X165" s="36">
        <f>X166+X170+X175+X181+X185+X188+X192</f>
        <v>385.4</v>
      </c>
      <c r="Y165" s="36">
        <f t="shared" si="131"/>
        <v>-1646.1999999999998</v>
      </c>
      <c r="Z165" s="36">
        <f t="shared" si="130"/>
        <v>42.585100446428577</v>
      </c>
      <c r="AA165" s="36">
        <f>AA166+AA170+AA175+AA181+AA185+AA188+AA192</f>
        <v>0</v>
      </c>
      <c r="AB165" s="36">
        <f t="shared" si="144"/>
        <v>1221</v>
      </c>
      <c r="AC165" s="193" t="str">
        <f t="shared" si="145"/>
        <v xml:space="preserve"> </v>
      </c>
      <c r="AD165" s="192">
        <f>AD166+AD170+AD175+AD181+AD185+AD188+AD192</f>
        <v>0</v>
      </c>
      <c r="AE165" s="36">
        <f>AE166+AE170+AE175+AE181+AE185+AE188+AE192</f>
        <v>0</v>
      </c>
      <c r="AF165" s="36">
        <f t="shared" si="146"/>
        <v>0</v>
      </c>
      <c r="AG165" s="36" t="str">
        <f t="shared" si="147"/>
        <v xml:space="preserve"> </v>
      </c>
      <c r="AH165" s="36">
        <f>AH166+AH170+AH175+AH181+AH185+AH188+AH192</f>
        <v>0</v>
      </c>
      <c r="AI165" s="36">
        <f t="shared" si="148"/>
        <v>0</v>
      </c>
      <c r="AJ165" s="193" t="str">
        <f t="shared" si="149"/>
        <v xml:space="preserve"> </v>
      </c>
      <c r="AK165" s="192">
        <f>AK166+AK170+AK175+AK181+AK185+AK188+AK192</f>
        <v>0</v>
      </c>
      <c r="AL165" s="36">
        <f>AL166+AL170+AL175+AL181+AL185+AL188+AL192</f>
        <v>0</v>
      </c>
      <c r="AM165" s="36">
        <f t="shared" si="150"/>
        <v>0</v>
      </c>
      <c r="AN165" s="37" t="str">
        <f t="shared" si="137"/>
        <v xml:space="preserve"> </v>
      </c>
      <c r="AO165" s="36">
        <f>AO166+AO170+AO175+AO181+AO185+AO188+AO192</f>
        <v>0</v>
      </c>
      <c r="AP165" s="36">
        <f t="shared" si="151"/>
        <v>0</v>
      </c>
      <c r="AQ165" s="272" t="str">
        <f t="shared" si="138"/>
        <v xml:space="preserve"> </v>
      </c>
      <c r="AR165" s="192">
        <f>AR166+AR170+AR175+AR181+AR185+AR188+AR192</f>
        <v>-39.500000000000014</v>
      </c>
      <c r="AS165" s="36">
        <f>AS166+AS170+AS175+AS181+AS185+AS188+AS192</f>
        <v>-234.10000000000002</v>
      </c>
      <c r="AT165" s="36">
        <f t="shared" si="126"/>
        <v>-240.50000000000003</v>
      </c>
      <c r="AU165" s="36">
        <f>AU166+AU170+AU175+AU181+AU185+AU188+AU192</f>
        <v>6.4</v>
      </c>
      <c r="AV165" s="588">
        <f t="shared" si="132"/>
        <v>-194.60000000000002</v>
      </c>
      <c r="AW165" s="36" t="str">
        <f t="shared" si="106"/>
        <v>&gt;200</v>
      </c>
      <c r="AX165" s="87">
        <f>AX166+AX170+AX175+AX181+AX185+AX188+AX192</f>
        <v>0</v>
      </c>
      <c r="AY165" s="37">
        <f t="shared" si="120"/>
        <v>15.8</v>
      </c>
      <c r="AZ165" s="207" t="str">
        <f t="shared" si="121"/>
        <v xml:space="preserve"> </v>
      </c>
    </row>
    <row r="166" spans="1:52" s="10" customFormat="1" ht="20.25" customHeight="1">
      <c r="A166" s="93" t="s">
        <v>161</v>
      </c>
      <c r="B166" s="350" t="s">
        <v>162</v>
      </c>
      <c r="C166" s="222">
        <f t="shared" si="102"/>
        <v>0</v>
      </c>
      <c r="D166" s="67">
        <f t="shared" si="103"/>
        <v>1320.8</v>
      </c>
      <c r="E166" s="67">
        <f t="shared" si="122"/>
        <v>1320.8</v>
      </c>
      <c r="F166" s="67">
        <f t="shared" ref="F166:F197" si="152">O166+AU166</f>
        <v>0</v>
      </c>
      <c r="G166" s="67">
        <f t="shared" si="133"/>
        <v>1320.8</v>
      </c>
      <c r="H166" s="67" t="str">
        <f t="shared" si="134"/>
        <v xml:space="preserve"> </v>
      </c>
      <c r="I166" s="92">
        <f t="shared" si="139"/>
        <v>0</v>
      </c>
      <c r="J166" s="92">
        <f t="shared" si="135"/>
        <v>1320.8</v>
      </c>
      <c r="K166" s="224" t="str">
        <f t="shared" si="136"/>
        <v xml:space="preserve"> </v>
      </c>
      <c r="L166" s="222">
        <f t="shared" si="140"/>
        <v>0</v>
      </c>
      <c r="M166" s="67">
        <f t="shared" si="99"/>
        <v>1305</v>
      </c>
      <c r="N166" s="67">
        <f t="shared" si="123"/>
        <v>1305</v>
      </c>
      <c r="O166" s="67">
        <f t="shared" si="124"/>
        <v>0</v>
      </c>
      <c r="P166" s="67">
        <f t="shared" si="127"/>
        <v>1305</v>
      </c>
      <c r="Q166" s="67" t="str">
        <f t="shared" si="128"/>
        <v xml:space="preserve"> </v>
      </c>
      <c r="R166" s="92">
        <f t="shared" si="141"/>
        <v>0</v>
      </c>
      <c r="S166" s="125">
        <f t="shared" si="142"/>
        <v>1305</v>
      </c>
      <c r="T166" s="224" t="str">
        <f t="shared" si="143"/>
        <v xml:space="preserve"> </v>
      </c>
      <c r="U166" s="222">
        <f>U167+U168+U169</f>
        <v>0</v>
      </c>
      <c r="V166" s="695">
        <f>V167+V168+V169</f>
        <v>1305</v>
      </c>
      <c r="W166" s="729">
        <f t="shared" si="125"/>
        <v>1305</v>
      </c>
      <c r="X166" s="67">
        <f>X167+X168+X169</f>
        <v>0</v>
      </c>
      <c r="Y166" s="67">
        <f t="shared" si="131"/>
        <v>1305</v>
      </c>
      <c r="Z166" s="67" t="str">
        <f t="shared" si="130"/>
        <v xml:space="preserve"> </v>
      </c>
      <c r="AA166" s="67"/>
      <c r="AB166" s="67">
        <f t="shared" si="144"/>
        <v>1305</v>
      </c>
      <c r="AC166" s="205" t="str">
        <f t="shared" si="145"/>
        <v xml:space="preserve"> </v>
      </c>
      <c r="AD166" s="222"/>
      <c r="AE166" s="67"/>
      <c r="AF166" s="67">
        <f t="shared" si="146"/>
        <v>0</v>
      </c>
      <c r="AG166" s="67" t="str">
        <f t="shared" si="147"/>
        <v xml:space="preserve"> </v>
      </c>
      <c r="AH166" s="67"/>
      <c r="AI166" s="67">
        <f t="shared" si="148"/>
        <v>0</v>
      </c>
      <c r="AJ166" s="205" t="str">
        <f t="shared" si="149"/>
        <v xml:space="preserve"> </v>
      </c>
      <c r="AK166" s="222"/>
      <c r="AL166" s="67"/>
      <c r="AM166" s="67">
        <f t="shared" si="150"/>
        <v>0</v>
      </c>
      <c r="AN166" s="92" t="str">
        <f t="shared" si="137"/>
        <v xml:space="preserve"> </v>
      </c>
      <c r="AO166" s="67"/>
      <c r="AP166" s="67">
        <f t="shared" si="151"/>
        <v>0</v>
      </c>
      <c r="AQ166" s="294" t="str">
        <f t="shared" si="138"/>
        <v xml:space="preserve"> </v>
      </c>
      <c r="AR166" s="222">
        <f>AR167+AR168+AR169</f>
        <v>0</v>
      </c>
      <c r="AS166" s="67">
        <f>AS167+AS168+AS169</f>
        <v>15.8</v>
      </c>
      <c r="AT166" s="67">
        <f t="shared" si="126"/>
        <v>15.8</v>
      </c>
      <c r="AU166" s="67">
        <f>AU167+AU168+AU169</f>
        <v>0</v>
      </c>
      <c r="AV166" s="174">
        <f t="shared" si="132"/>
        <v>15.8</v>
      </c>
      <c r="AW166" s="77" t="str">
        <f t="shared" si="106"/>
        <v xml:space="preserve"> </v>
      </c>
      <c r="AX166" s="67">
        <f>AX167+AX168+AX169</f>
        <v>0</v>
      </c>
      <c r="AY166" s="92">
        <f t="shared" si="120"/>
        <v>0</v>
      </c>
      <c r="AZ166" s="224" t="str">
        <f t="shared" si="121"/>
        <v xml:space="preserve"> </v>
      </c>
    </row>
    <row r="167" spans="1:52" ht="18.75" customHeight="1">
      <c r="A167" s="66" t="s">
        <v>255</v>
      </c>
      <c r="B167" s="351" t="s">
        <v>163</v>
      </c>
      <c r="C167" s="196">
        <f t="shared" si="102"/>
        <v>0</v>
      </c>
      <c r="D167" s="42">
        <f t="shared" si="103"/>
        <v>1305</v>
      </c>
      <c r="E167" s="42">
        <f t="shared" si="122"/>
        <v>1305</v>
      </c>
      <c r="F167" s="42">
        <f t="shared" si="152"/>
        <v>0</v>
      </c>
      <c r="G167" s="42">
        <f t="shared" si="133"/>
        <v>1305</v>
      </c>
      <c r="H167" s="42" t="str">
        <f t="shared" si="134"/>
        <v xml:space="preserve"> </v>
      </c>
      <c r="I167" s="65">
        <f t="shared" si="139"/>
        <v>0</v>
      </c>
      <c r="J167" s="65">
        <f t="shared" si="135"/>
        <v>1305</v>
      </c>
      <c r="K167" s="225" t="str">
        <f t="shared" si="136"/>
        <v xml:space="preserve"> </v>
      </c>
      <c r="L167" s="196">
        <f t="shared" si="140"/>
        <v>0</v>
      </c>
      <c r="M167" s="42">
        <f t="shared" si="99"/>
        <v>1305</v>
      </c>
      <c r="N167" s="42">
        <f t="shared" si="123"/>
        <v>1305</v>
      </c>
      <c r="O167" s="42">
        <f t="shared" si="124"/>
        <v>0</v>
      </c>
      <c r="P167" s="42">
        <f t="shared" si="127"/>
        <v>1305</v>
      </c>
      <c r="Q167" s="42" t="str">
        <f t="shared" si="128"/>
        <v xml:space="preserve"> </v>
      </c>
      <c r="R167" s="65">
        <f t="shared" si="141"/>
        <v>0</v>
      </c>
      <c r="S167" s="118">
        <f t="shared" si="142"/>
        <v>1305</v>
      </c>
      <c r="T167" s="225" t="str">
        <f t="shared" si="143"/>
        <v xml:space="preserve"> </v>
      </c>
      <c r="U167" s="196"/>
      <c r="V167" s="685">
        <v>1305</v>
      </c>
      <c r="W167" s="657">
        <f t="shared" si="125"/>
        <v>1305</v>
      </c>
      <c r="X167" s="42"/>
      <c r="Y167" s="42">
        <f t="shared" si="131"/>
        <v>1305</v>
      </c>
      <c r="Z167" s="42" t="str">
        <f t="shared" si="130"/>
        <v xml:space="preserve"> </v>
      </c>
      <c r="AA167" s="42"/>
      <c r="AB167" s="42">
        <f t="shared" si="144"/>
        <v>1305</v>
      </c>
      <c r="AC167" s="197" t="str">
        <f t="shared" si="145"/>
        <v xml:space="preserve"> </v>
      </c>
      <c r="AD167" s="196"/>
      <c r="AE167" s="42"/>
      <c r="AF167" s="42">
        <f t="shared" si="146"/>
        <v>0</v>
      </c>
      <c r="AG167" s="42" t="str">
        <f t="shared" si="147"/>
        <v xml:space="preserve"> </v>
      </c>
      <c r="AH167" s="42"/>
      <c r="AI167" s="42">
        <f t="shared" si="148"/>
        <v>0</v>
      </c>
      <c r="AJ167" s="197" t="str">
        <f t="shared" si="149"/>
        <v xml:space="preserve"> </v>
      </c>
      <c r="AK167" s="196"/>
      <c r="AL167" s="42"/>
      <c r="AM167" s="42">
        <f t="shared" si="150"/>
        <v>0</v>
      </c>
      <c r="AN167" s="65" t="str">
        <f t="shared" si="137"/>
        <v xml:space="preserve"> </v>
      </c>
      <c r="AO167" s="42"/>
      <c r="AP167" s="42">
        <f t="shared" si="151"/>
        <v>0</v>
      </c>
      <c r="AQ167" s="285" t="str">
        <f t="shared" si="138"/>
        <v xml:space="preserve"> </v>
      </c>
      <c r="AR167" s="196"/>
      <c r="AS167" s="42"/>
      <c r="AT167" s="42">
        <f t="shared" si="126"/>
        <v>0</v>
      </c>
      <c r="AU167" s="42"/>
      <c r="AV167" s="65">
        <f t="shared" si="132"/>
        <v>0</v>
      </c>
      <c r="AW167" s="49" t="str">
        <f t="shared" si="106"/>
        <v xml:space="preserve"> </v>
      </c>
      <c r="AX167" s="42"/>
      <c r="AY167" s="65">
        <f t="shared" si="120"/>
        <v>0</v>
      </c>
      <c r="AZ167" s="225" t="str">
        <f t="shared" si="121"/>
        <v xml:space="preserve"> </v>
      </c>
    </row>
    <row r="168" spans="1:52" ht="21" customHeight="1">
      <c r="A168" s="66" t="s">
        <v>99</v>
      </c>
      <c r="B168" s="351" t="s">
        <v>164</v>
      </c>
      <c r="C168" s="196">
        <f t="shared" si="102"/>
        <v>0</v>
      </c>
      <c r="D168" s="42">
        <f t="shared" si="103"/>
        <v>0</v>
      </c>
      <c r="E168" s="42">
        <f t="shared" si="122"/>
        <v>0</v>
      </c>
      <c r="F168" s="42">
        <f t="shared" si="152"/>
        <v>0</v>
      </c>
      <c r="G168" s="42">
        <f t="shared" si="133"/>
        <v>0</v>
      </c>
      <c r="H168" s="42" t="str">
        <f t="shared" si="134"/>
        <v xml:space="preserve"> </v>
      </c>
      <c r="I168" s="65">
        <f t="shared" si="139"/>
        <v>0</v>
      </c>
      <c r="J168" s="65">
        <f t="shared" si="135"/>
        <v>0</v>
      </c>
      <c r="K168" s="225" t="str">
        <f t="shared" si="136"/>
        <v xml:space="preserve"> </v>
      </c>
      <c r="L168" s="196">
        <f t="shared" si="140"/>
        <v>0</v>
      </c>
      <c r="M168" s="42">
        <f t="shared" ref="M168:M197" si="153">V168+AE168+AL168</f>
        <v>0</v>
      </c>
      <c r="N168" s="42">
        <f t="shared" si="123"/>
        <v>0</v>
      </c>
      <c r="O168" s="42">
        <f t="shared" si="124"/>
        <v>0</v>
      </c>
      <c r="P168" s="42">
        <f t="shared" si="127"/>
        <v>0</v>
      </c>
      <c r="Q168" s="42" t="str">
        <f t="shared" si="128"/>
        <v xml:space="preserve"> </v>
      </c>
      <c r="R168" s="65">
        <f t="shared" si="141"/>
        <v>0</v>
      </c>
      <c r="S168" s="118">
        <f t="shared" si="142"/>
        <v>0</v>
      </c>
      <c r="T168" s="225" t="str">
        <f t="shared" si="143"/>
        <v xml:space="preserve"> </v>
      </c>
      <c r="U168" s="196"/>
      <c r="V168" s="685"/>
      <c r="W168" s="657">
        <f t="shared" si="125"/>
        <v>0</v>
      </c>
      <c r="X168" s="42"/>
      <c r="Y168" s="42">
        <f t="shared" si="131"/>
        <v>0</v>
      </c>
      <c r="Z168" s="42" t="str">
        <f t="shared" si="130"/>
        <v xml:space="preserve"> </v>
      </c>
      <c r="AA168" s="42"/>
      <c r="AB168" s="42">
        <f t="shared" si="144"/>
        <v>0</v>
      </c>
      <c r="AC168" s="197" t="str">
        <f t="shared" si="145"/>
        <v xml:space="preserve"> </v>
      </c>
      <c r="AD168" s="196"/>
      <c r="AE168" s="42"/>
      <c r="AF168" s="42">
        <f t="shared" si="146"/>
        <v>0</v>
      </c>
      <c r="AG168" s="42" t="str">
        <f t="shared" si="147"/>
        <v xml:space="preserve"> </v>
      </c>
      <c r="AH168" s="42"/>
      <c r="AI168" s="42">
        <f t="shared" si="148"/>
        <v>0</v>
      </c>
      <c r="AJ168" s="197" t="str">
        <f t="shared" si="149"/>
        <v xml:space="preserve"> </v>
      </c>
      <c r="AK168" s="196"/>
      <c r="AL168" s="42"/>
      <c r="AM168" s="42">
        <f t="shared" si="150"/>
        <v>0</v>
      </c>
      <c r="AN168" s="65" t="str">
        <f t="shared" si="137"/>
        <v xml:space="preserve"> </v>
      </c>
      <c r="AO168" s="42"/>
      <c r="AP168" s="42">
        <f t="shared" si="151"/>
        <v>0</v>
      </c>
      <c r="AQ168" s="285" t="str">
        <f t="shared" si="138"/>
        <v xml:space="preserve"> </v>
      </c>
      <c r="AR168" s="196"/>
      <c r="AS168" s="42"/>
      <c r="AT168" s="42">
        <f t="shared" si="126"/>
        <v>0</v>
      </c>
      <c r="AU168" s="42"/>
      <c r="AV168" s="65">
        <f t="shared" si="132"/>
        <v>0</v>
      </c>
      <c r="AW168" s="49" t="str">
        <f t="shared" si="106"/>
        <v xml:space="preserve"> </v>
      </c>
      <c r="AX168" s="42"/>
      <c r="AY168" s="65">
        <f t="shared" si="120"/>
        <v>15.8</v>
      </c>
      <c r="AZ168" s="225" t="str">
        <f t="shared" si="121"/>
        <v xml:space="preserve"> </v>
      </c>
    </row>
    <row r="169" spans="1:52" ht="18.75" customHeight="1">
      <c r="A169" s="66" t="s">
        <v>165</v>
      </c>
      <c r="B169" s="351" t="s">
        <v>166</v>
      </c>
      <c r="C169" s="196">
        <f t="shared" si="102"/>
        <v>0</v>
      </c>
      <c r="D169" s="42">
        <f t="shared" si="103"/>
        <v>15.8</v>
      </c>
      <c r="E169" s="42">
        <f t="shared" si="122"/>
        <v>15.8</v>
      </c>
      <c r="F169" s="42">
        <f t="shared" si="152"/>
        <v>0</v>
      </c>
      <c r="G169" s="42">
        <f t="shared" si="133"/>
        <v>15.8</v>
      </c>
      <c r="H169" s="42" t="str">
        <f t="shared" si="134"/>
        <v xml:space="preserve"> </v>
      </c>
      <c r="I169" s="65">
        <f t="shared" si="139"/>
        <v>0</v>
      </c>
      <c r="J169" s="65">
        <f t="shared" si="135"/>
        <v>15.8</v>
      </c>
      <c r="K169" s="225" t="str">
        <f t="shared" si="136"/>
        <v xml:space="preserve"> </v>
      </c>
      <c r="L169" s="196">
        <f t="shared" si="140"/>
        <v>0</v>
      </c>
      <c r="M169" s="42">
        <f t="shared" si="153"/>
        <v>0</v>
      </c>
      <c r="N169" s="42">
        <f t="shared" si="123"/>
        <v>0</v>
      </c>
      <c r="O169" s="42">
        <f t="shared" si="124"/>
        <v>0</v>
      </c>
      <c r="P169" s="42">
        <f t="shared" si="127"/>
        <v>0</v>
      </c>
      <c r="Q169" s="42" t="str">
        <f t="shared" si="128"/>
        <v xml:space="preserve"> </v>
      </c>
      <c r="R169" s="65">
        <f t="shared" si="141"/>
        <v>0</v>
      </c>
      <c r="S169" s="118">
        <f t="shared" si="142"/>
        <v>0</v>
      </c>
      <c r="T169" s="225" t="str">
        <f t="shared" si="143"/>
        <v xml:space="preserve"> </v>
      </c>
      <c r="U169" s="196"/>
      <c r="V169" s="685"/>
      <c r="W169" s="657">
        <f t="shared" si="125"/>
        <v>0</v>
      </c>
      <c r="X169" s="42"/>
      <c r="Y169" s="42">
        <f t="shared" si="131"/>
        <v>0</v>
      </c>
      <c r="Z169" s="42" t="str">
        <f t="shared" si="130"/>
        <v xml:space="preserve"> </v>
      </c>
      <c r="AA169" s="42"/>
      <c r="AB169" s="42">
        <f t="shared" si="144"/>
        <v>0</v>
      </c>
      <c r="AC169" s="197" t="str">
        <f t="shared" si="145"/>
        <v xml:space="preserve"> </v>
      </c>
      <c r="AD169" s="196"/>
      <c r="AE169" s="42"/>
      <c r="AF169" s="42">
        <f t="shared" si="146"/>
        <v>0</v>
      </c>
      <c r="AG169" s="42" t="str">
        <f t="shared" si="147"/>
        <v xml:space="preserve"> </v>
      </c>
      <c r="AH169" s="42"/>
      <c r="AI169" s="42">
        <f t="shared" si="148"/>
        <v>0</v>
      </c>
      <c r="AJ169" s="197" t="str">
        <f t="shared" si="149"/>
        <v xml:space="preserve"> </v>
      </c>
      <c r="AK169" s="196"/>
      <c r="AL169" s="42"/>
      <c r="AM169" s="42">
        <f t="shared" si="150"/>
        <v>0</v>
      </c>
      <c r="AN169" s="65" t="str">
        <f t="shared" si="137"/>
        <v xml:space="preserve"> </v>
      </c>
      <c r="AO169" s="42"/>
      <c r="AP169" s="42">
        <f t="shared" si="151"/>
        <v>0</v>
      </c>
      <c r="AQ169" s="285" t="str">
        <f t="shared" si="138"/>
        <v xml:space="preserve"> </v>
      </c>
      <c r="AR169" s="196"/>
      <c r="AS169" s="42">
        <v>15.8</v>
      </c>
      <c r="AT169" s="42">
        <f t="shared" si="126"/>
        <v>15.8</v>
      </c>
      <c r="AU169" s="42"/>
      <c r="AV169" s="180">
        <f t="shared" si="132"/>
        <v>15.8</v>
      </c>
      <c r="AW169" s="49" t="str">
        <f t="shared" si="106"/>
        <v xml:space="preserve"> </v>
      </c>
      <c r="AX169" s="42"/>
      <c r="AY169" s="65">
        <f t="shared" si="120"/>
        <v>0</v>
      </c>
      <c r="AZ169" s="225" t="str">
        <f t="shared" si="121"/>
        <v xml:space="preserve"> </v>
      </c>
    </row>
    <row r="170" spans="1:52" s="10" customFormat="1" ht="19.5" customHeight="1">
      <c r="A170" s="98" t="s">
        <v>169</v>
      </c>
      <c r="B170" s="350" t="s">
        <v>167</v>
      </c>
      <c r="C170" s="222">
        <f t="shared" si="102"/>
        <v>0</v>
      </c>
      <c r="D170" s="67">
        <f t="shared" si="103"/>
        <v>0</v>
      </c>
      <c r="E170" s="67">
        <f t="shared" si="122"/>
        <v>-25</v>
      </c>
      <c r="F170" s="67">
        <f t="shared" si="152"/>
        <v>0</v>
      </c>
      <c r="G170" s="67">
        <f t="shared" si="133"/>
        <v>0</v>
      </c>
      <c r="H170" s="67" t="str">
        <f t="shared" si="134"/>
        <v xml:space="preserve"> </v>
      </c>
      <c r="I170" s="97">
        <f t="shared" si="139"/>
        <v>0</v>
      </c>
      <c r="J170" s="97">
        <f t="shared" si="135"/>
        <v>0</v>
      </c>
      <c r="K170" s="228" t="str">
        <f t="shared" si="136"/>
        <v xml:space="preserve"> </v>
      </c>
      <c r="L170" s="222">
        <f t="shared" si="140"/>
        <v>0</v>
      </c>
      <c r="M170" s="67">
        <f t="shared" si="153"/>
        <v>0</v>
      </c>
      <c r="N170" s="67">
        <f t="shared" si="123"/>
        <v>-25</v>
      </c>
      <c r="O170" s="67">
        <f t="shared" si="124"/>
        <v>0</v>
      </c>
      <c r="P170" s="67">
        <f t="shared" si="127"/>
        <v>0</v>
      </c>
      <c r="Q170" s="67" t="str">
        <f t="shared" si="128"/>
        <v xml:space="preserve"> </v>
      </c>
      <c r="R170" s="97">
        <f t="shared" si="141"/>
        <v>0</v>
      </c>
      <c r="S170" s="127">
        <f t="shared" si="142"/>
        <v>0</v>
      </c>
      <c r="T170" s="228" t="str">
        <f t="shared" si="143"/>
        <v xml:space="preserve"> </v>
      </c>
      <c r="U170" s="222">
        <f>U171+U172+U173+U174</f>
        <v>0</v>
      </c>
      <c r="V170" s="695">
        <f>V171+V172+V173+V174</f>
        <v>0</v>
      </c>
      <c r="W170" s="667">
        <f>W171+W172+W173+W174</f>
        <v>-25</v>
      </c>
      <c r="X170" s="67">
        <f>X171+X172+X173+X174</f>
        <v>0</v>
      </c>
      <c r="Y170" s="67">
        <f t="shared" si="131"/>
        <v>0</v>
      </c>
      <c r="Z170" s="67" t="str">
        <f t="shared" si="130"/>
        <v xml:space="preserve"> </v>
      </c>
      <c r="AA170" s="67"/>
      <c r="AB170" s="67">
        <f t="shared" si="144"/>
        <v>0</v>
      </c>
      <c r="AC170" s="205" t="str">
        <f t="shared" si="145"/>
        <v xml:space="preserve"> </v>
      </c>
      <c r="AD170" s="222"/>
      <c r="AE170" s="67"/>
      <c r="AF170" s="67">
        <f t="shared" si="146"/>
        <v>0</v>
      </c>
      <c r="AG170" s="67" t="str">
        <f t="shared" si="147"/>
        <v xml:space="preserve"> </v>
      </c>
      <c r="AH170" s="67"/>
      <c r="AI170" s="67">
        <f t="shared" si="148"/>
        <v>0</v>
      </c>
      <c r="AJ170" s="205" t="str">
        <f t="shared" si="149"/>
        <v xml:space="preserve"> </v>
      </c>
      <c r="AK170" s="222"/>
      <c r="AL170" s="67"/>
      <c r="AM170" s="67">
        <f t="shared" si="150"/>
        <v>0</v>
      </c>
      <c r="AN170" s="97" t="str">
        <f t="shared" si="137"/>
        <v xml:space="preserve"> </v>
      </c>
      <c r="AO170" s="67"/>
      <c r="AP170" s="67">
        <f t="shared" si="151"/>
        <v>0</v>
      </c>
      <c r="AQ170" s="297" t="str">
        <f t="shared" si="138"/>
        <v xml:space="preserve"> </v>
      </c>
      <c r="AR170" s="222">
        <f>AR171+AR172+AR173+AR174</f>
        <v>0</v>
      </c>
      <c r="AS170" s="67">
        <f>AS171+AS172+AS173+AS174</f>
        <v>0</v>
      </c>
      <c r="AT170" s="67">
        <f t="shared" si="126"/>
        <v>0</v>
      </c>
      <c r="AU170" s="67">
        <f>AU171+AU172+AU173+AU174</f>
        <v>0</v>
      </c>
      <c r="AV170" s="174">
        <f t="shared" si="132"/>
        <v>0</v>
      </c>
      <c r="AW170" s="67" t="str">
        <f t="shared" si="106"/>
        <v xml:space="preserve"> </v>
      </c>
      <c r="AX170" s="67"/>
      <c r="AY170" s="97">
        <f t="shared" ref="AY170:AY191" si="154">AS171-AX170</f>
        <v>0</v>
      </c>
      <c r="AZ170" s="228" t="str">
        <f t="shared" ref="AZ170:AZ191" si="155">IF(AX170&lt;&gt;0,IF(AS171/AX170*100&lt;0,"&lt;0",IF(AS171/AX170*100&gt;200,"&gt;200",AS171/AX170*100))," ")</f>
        <v xml:space="preserve"> </v>
      </c>
    </row>
    <row r="171" spans="1:52" ht="21" customHeight="1">
      <c r="A171" s="66" t="s">
        <v>168</v>
      </c>
      <c r="B171" s="351" t="s">
        <v>170</v>
      </c>
      <c r="C171" s="196">
        <f t="shared" ref="C171:C180" si="156">L171+AR171</f>
        <v>0</v>
      </c>
      <c r="D171" s="42">
        <f t="shared" ref="D171:D180" si="157">M171+AS171</f>
        <v>0</v>
      </c>
      <c r="E171" s="42">
        <f t="shared" si="122"/>
        <v>0</v>
      </c>
      <c r="F171" s="42">
        <f t="shared" si="152"/>
        <v>0</v>
      </c>
      <c r="G171" s="42">
        <f t="shared" si="133"/>
        <v>0</v>
      </c>
      <c r="H171" s="42" t="str">
        <f t="shared" si="134"/>
        <v xml:space="preserve"> </v>
      </c>
      <c r="I171" s="65">
        <f t="shared" si="139"/>
        <v>0</v>
      </c>
      <c r="J171" s="65">
        <f t="shared" si="135"/>
        <v>0</v>
      </c>
      <c r="K171" s="225" t="str">
        <f t="shared" si="136"/>
        <v xml:space="preserve"> </v>
      </c>
      <c r="L171" s="196">
        <f t="shared" si="140"/>
        <v>0</v>
      </c>
      <c r="M171" s="42">
        <f t="shared" si="153"/>
        <v>0</v>
      </c>
      <c r="N171" s="42">
        <f t="shared" si="123"/>
        <v>0</v>
      </c>
      <c r="O171" s="42">
        <f t="shared" si="124"/>
        <v>0</v>
      </c>
      <c r="P171" s="42">
        <f t="shared" si="127"/>
        <v>0</v>
      </c>
      <c r="Q171" s="42" t="str">
        <f t="shared" si="128"/>
        <v xml:space="preserve"> </v>
      </c>
      <c r="R171" s="65">
        <f t="shared" si="141"/>
        <v>0</v>
      </c>
      <c r="S171" s="118">
        <f t="shared" si="142"/>
        <v>0</v>
      </c>
      <c r="T171" s="225" t="str">
        <f t="shared" si="143"/>
        <v xml:space="preserve"> </v>
      </c>
      <c r="U171" s="196"/>
      <c r="V171" s="685"/>
      <c r="W171" s="681">
        <f t="shared" si="125"/>
        <v>0</v>
      </c>
      <c r="X171" s="42"/>
      <c r="Y171" s="42">
        <f t="shared" si="131"/>
        <v>0</v>
      </c>
      <c r="Z171" s="42" t="str">
        <f t="shared" si="130"/>
        <v xml:space="preserve"> </v>
      </c>
      <c r="AA171" s="42"/>
      <c r="AB171" s="42">
        <f t="shared" si="144"/>
        <v>0</v>
      </c>
      <c r="AC171" s="197" t="str">
        <f t="shared" si="145"/>
        <v xml:space="preserve"> </v>
      </c>
      <c r="AD171" s="196"/>
      <c r="AE171" s="42"/>
      <c r="AF171" s="42">
        <f t="shared" si="146"/>
        <v>0</v>
      </c>
      <c r="AG171" s="42" t="str">
        <f t="shared" si="147"/>
        <v xml:space="preserve"> </v>
      </c>
      <c r="AH171" s="42"/>
      <c r="AI171" s="42">
        <f t="shared" si="148"/>
        <v>0</v>
      </c>
      <c r="AJ171" s="197" t="str">
        <f t="shared" si="149"/>
        <v xml:space="preserve"> </v>
      </c>
      <c r="AK171" s="196"/>
      <c r="AL171" s="42"/>
      <c r="AM171" s="42">
        <f t="shared" si="150"/>
        <v>0</v>
      </c>
      <c r="AN171" s="65" t="str">
        <f t="shared" si="137"/>
        <v xml:space="preserve"> </v>
      </c>
      <c r="AO171" s="42"/>
      <c r="AP171" s="42">
        <f t="shared" si="151"/>
        <v>0</v>
      </c>
      <c r="AQ171" s="285" t="str">
        <f t="shared" si="138"/>
        <v xml:space="preserve"> </v>
      </c>
      <c r="AR171" s="196"/>
      <c r="AS171" s="42"/>
      <c r="AT171" s="42">
        <f t="shared" si="126"/>
        <v>0</v>
      </c>
      <c r="AU171" s="42"/>
      <c r="AV171" s="65">
        <f t="shared" si="132"/>
        <v>0</v>
      </c>
      <c r="AW171" s="42" t="str">
        <f t="shared" si="106"/>
        <v xml:space="preserve"> </v>
      </c>
      <c r="AX171" s="42"/>
      <c r="AY171" s="65">
        <f t="shared" si="154"/>
        <v>0</v>
      </c>
      <c r="AZ171" s="225" t="str">
        <f t="shared" si="155"/>
        <v xml:space="preserve"> </v>
      </c>
    </row>
    <row r="172" spans="1:52" ht="22.5" customHeight="1">
      <c r="A172" s="66" t="s">
        <v>171</v>
      </c>
      <c r="B172" s="351" t="s">
        <v>172</v>
      </c>
      <c r="C172" s="196">
        <f t="shared" si="156"/>
        <v>0</v>
      </c>
      <c r="D172" s="42">
        <f t="shared" si="157"/>
        <v>0</v>
      </c>
      <c r="E172" s="42">
        <f t="shared" si="122"/>
        <v>-25</v>
      </c>
      <c r="F172" s="42">
        <f t="shared" si="152"/>
        <v>0</v>
      </c>
      <c r="G172" s="42">
        <f t="shared" si="133"/>
        <v>0</v>
      </c>
      <c r="H172" s="42" t="str">
        <f t="shared" si="134"/>
        <v xml:space="preserve"> </v>
      </c>
      <c r="I172" s="65">
        <f t="shared" si="139"/>
        <v>0</v>
      </c>
      <c r="J172" s="65">
        <f t="shared" si="135"/>
        <v>0</v>
      </c>
      <c r="K172" s="225" t="str">
        <f t="shared" si="136"/>
        <v xml:space="preserve"> </v>
      </c>
      <c r="L172" s="196">
        <f t="shared" si="140"/>
        <v>0</v>
      </c>
      <c r="M172" s="42">
        <f t="shared" si="153"/>
        <v>0</v>
      </c>
      <c r="N172" s="42">
        <f t="shared" si="123"/>
        <v>-25</v>
      </c>
      <c r="O172" s="42">
        <f t="shared" si="124"/>
        <v>0</v>
      </c>
      <c r="P172" s="42">
        <f t="shared" si="127"/>
        <v>0</v>
      </c>
      <c r="Q172" s="42" t="str">
        <f t="shared" si="128"/>
        <v xml:space="preserve"> </v>
      </c>
      <c r="R172" s="65">
        <f t="shared" si="141"/>
        <v>0</v>
      </c>
      <c r="S172" s="118">
        <f t="shared" si="142"/>
        <v>0</v>
      </c>
      <c r="T172" s="225" t="str">
        <f t="shared" si="143"/>
        <v xml:space="preserve"> </v>
      </c>
      <c r="U172" s="196"/>
      <c r="V172" s="685"/>
      <c r="W172" s="681">
        <v>-25</v>
      </c>
      <c r="X172" s="42"/>
      <c r="Y172" s="42">
        <f t="shared" si="131"/>
        <v>0</v>
      </c>
      <c r="Z172" s="42" t="str">
        <f t="shared" si="130"/>
        <v xml:space="preserve"> </v>
      </c>
      <c r="AA172" s="42"/>
      <c r="AB172" s="42">
        <f t="shared" si="144"/>
        <v>0</v>
      </c>
      <c r="AC172" s="197" t="str">
        <f t="shared" si="145"/>
        <v xml:space="preserve"> </v>
      </c>
      <c r="AD172" s="196"/>
      <c r="AE172" s="42"/>
      <c r="AF172" s="42">
        <f t="shared" si="146"/>
        <v>0</v>
      </c>
      <c r="AG172" s="42" t="str">
        <f t="shared" si="147"/>
        <v xml:space="preserve"> </v>
      </c>
      <c r="AH172" s="42"/>
      <c r="AI172" s="42">
        <f t="shared" si="148"/>
        <v>0</v>
      </c>
      <c r="AJ172" s="197" t="str">
        <f t="shared" si="149"/>
        <v xml:space="preserve"> </v>
      </c>
      <c r="AK172" s="196"/>
      <c r="AL172" s="42"/>
      <c r="AM172" s="42">
        <f t="shared" si="150"/>
        <v>0</v>
      </c>
      <c r="AN172" s="65" t="str">
        <f t="shared" si="137"/>
        <v xml:space="preserve"> </v>
      </c>
      <c r="AO172" s="42"/>
      <c r="AP172" s="42">
        <f t="shared" si="151"/>
        <v>0</v>
      </c>
      <c r="AQ172" s="285" t="str">
        <f t="shared" si="138"/>
        <v xml:space="preserve"> </v>
      </c>
      <c r="AR172" s="196"/>
      <c r="AS172" s="42"/>
      <c r="AT172" s="42">
        <f t="shared" si="126"/>
        <v>0</v>
      </c>
      <c r="AU172" s="42"/>
      <c r="AV172" s="172">
        <f t="shared" si="132"/>
        <v>0</v>
      </c>
      <c r="AW172" s="42" t="str">
        <f t="shared" si="106"/>
        <v xml:space="preserve"> </v>
      </c>
      <c r="AX172" s="67"/>
      <c r="AY172" s="65">
        <f t="shared" si="154"/>
        <v>0</v>
      </c>
      <c r="AZ172" s="225" t="str">
        <f t="shared" si="155"/>
        <v xml:space="preserve"> </v>
      </c>
    </row>
    <row r="173" spans="1:52" ht="30.75" customHeight="1">
      <c r="A173" s="66" t="s">
        <v>175</v>
      </c>
      <c r="B173" s="351" t="s">
        <v>173</v>
      </c>
      <c r="C173" s="196">
        <f t="shared" si="156"/>
        <v>0</v>
      </c>
      <c r="D173" s="42">
        <f t="shared" si="157"/>
        <v>0</v>
      </c>
      <c r="E173" s="42">
        <f t="shared" si="122"/>
        <v>0</v>
      </c>
      <c r="F173" s="42">
        <f t="shared" si="152"/>
        <v>0</v>
      </c>
      <c r="G173" s="42">
        <f t="shared" si="133"/>
        <v>0</v>
      </c>
      <c r="H173" s="42" t="str">
        <f t="shared" si="134"/>
        <v xml:space="preserve"> </v>
      </c>
      <c r="I173" s="65">
        <f t="shared" si="139"/>
        <v>0</v>
      </c>
      <c r="J173" s="65">
        <f t="shared" si="135"/>
        <v>0</v>
      </c>
      <c r="K173" s="225" t="str">
        <f t="shared" si="136"/>
        <v xml:space="preserve"> </v>
      </c>
      <c r="L173" s="196">
        <f t="shared" si="140"/>
        <v>0</v>
      </c>
      <c r="M173" s="42">
        <f t="shared" si="153"/>
        <v>0</v>
      </c>
      <c r="N173" s="42">
        <f t="shared" si="123"/>
        <v>0</v>
      </c>
      <c r="O173" s="42">
        <f t="shared" si="124"/>
        <v>0</v>
      </c>
      <c r="P173" s="42">
        <f t="shared" si="127"/>
        <v>0</v>
      </c>
      <c r="Q173" s="42" t="str">
        <f t="shared" si="128"/>
        <v xml:space="preserve"> </v>
      </c>
      <c r="R173" s="65">
        <f t="shared" si="141"/>
        <v>0</v>
      </c>
      <c r="S173" s="118">
        <f t="shared" si="142"/>
        <v>0</v>
      </c>
      <c r="T173" s="225" t="str">
        <f t="shared" si="143"/>
        <v xml:space="preserve"> </v>
      </c>
      <c r="U173" s="196"/>
      <c r="V173" s="685"/>
      <c r="W173" s="657">
        <f t="shared" si="125"/>
        <v>0</v>
      </c>
      <c r="X173" s="42"/>
      <c r="Y173" s="42">
        <f t="shared" si="131"/>
        <v>0</v>
      </c>
      <c r="Z173" s="42" t="str">
        <f t="shared" si="130"/>
        <v xml:space="preserve"> </v>
      </c>
      <c r="AA173" s="42"/>
      <c r="AB173" s="42">
        <f t="shared" si="144"/>
        <v>0</v>
      </c>
      <c r="AC173" s="197" t="str">
        <f t="shared" si="145"/>
        <v xml:space="preserve"> </v>
      </c>
      <c r="AD173" s="196"/>
      <c r="AE173" s="42"/>
      <c r="AF173" s="42">
        <f t="shared" si="146"/>
        <v>0</v>
      </c>
      <c r="AG173" s="42" t="str">
        <f t="shared" si="147"/>
        <v xml:space="preserve"> </v>
      </c>
      <c r="AH173" s="42"/>
      <c r="AI173" s="42">
        <f t="shared" si="148"/>
        <v>0</v>
      </c>
      <c r="AJ173" s="197" t="str">
        <f t="shared" si="149"/>
        <v xml:space="preserve"> </v>
      </c>
      <c r="AK173" s="196"/>
      <c r="AL173" s="42"/>
      <c r="AM173" s="42">
        <f t="shared" si="150"/>
        <v>0</v>
      </c>
      <c r="AN173" s="65" t="str">
        <f t="shared" si="137"/>
        <v xml:space="preserve"> </v>
      </c>
      <c r="AO173" s="42"/>
      <c r="AP173" s="42">
        <f t="shared" si="151"/>
        <v>0</v>
      </c>
      <c r="AQ173" s="285" t="str">
        <f t="shared" si="138"/>
        <v xml:space="preserve"> </v>
      </c>
      <c r="AR173" s="196"/>
      <c r="AS173" s="42"/>
      <c r="AT173" s="42">
        <f t="shared" si="126"/>
        <v>0</v>
      </c>
      <c r="AU173" s="42"/>
      <c r="AV173" s="65">
        <f t="shared" si="132"/>
        <v>0</v>
      </c>
      <c r="AW173" s="42" t="str">
        <f t="shared" si="106"/>
        <v xml:space="preserve"> </v>
      </c>
      <c r="AX173" s="77"/>
      <c r="AY173" s="65">
        <f t="shared" si="154"/>
        <v>0</v>
      </c>
      <c r="AZ173" s="225" t="str">
        <f t="shared" si="155"/>
        <v xml:space="preserve"> </v>
      </c>
    </row>
    <row r="174" spans="1:52" ht="29.25" customHeight="1">
      <c r="A174" s="66" t="s">
        <v>176</v>
      </c>
      <c r="B174" s="351" t="s">
        <v>174</v>
      </c>
      <c r="C174" s="196">
        <f t="shared" si="156"/>
        <v>0</v>
      </c>
      <c r="D174" s="42">
        <f t="shared" si="157"/>
        <v>0</v>
      </c>
      <c r="E174" s="42">
        <f t="shared" si="122"/>
        <v>0</v>
      </c>
      <c r="F174" s="42">
        <f t="shared" si="152"/>
        <v>0</v>
      </c>
      <c r="G174" s="42">
        <f t="shared" si="133"/>
        <v>0</v>
      </c>
      <c r="H174" s="42" t="str">
        <f t="shared" si="134"/>
        <v xml:space="preserve"> </v>
      </c>
      <c r="I174" s="65">
        <f t="shared" si="139"/>
        <v>0</v>
      </c>
      <c r="J174" s="65">
        <f t="shared" si="135"/>
        <v>0</v>
      </c>
      <c r="K174" s="225" t="str">
        <f t="shared" si="136"/>
        <v xml:space="preserve"> </v>
      </c>
      <c r="L174" s="196">
        <f t="shared" si="140"/>
        <v>0</v>
      </c>
      <c r="M174" s="42">
        <f t="shared" si="153"/>
        <v>0</v>
      </c>
      <c r="N174" s="42">
        <f t="shared" si="123"/>
        <v>0</v>
      </c>
      <c r="O174" s="42">
        <f t="shared" si="124"/>
        <v>0</v>
      </c>
      <c r="P174" s="42">
        <f t="shared" si="127"/>
        <v>0</v>
      </c>
      <c r="Q174" s="42" t="str">
        <f t="shared" si="128"/>
        <v xml:space="preserve"> </v>
      </c>
      <c r="R174" s="65">
        <f t="shared" si="141"/>
        <v>0</v>
      </c>
      <c r="S174" s="118">
        <f t="shared" si="142"/>
        <v>0</v>
      </c>
      <c r="T174" s="225" t="str">
        <f t="shared" si="143"/>
        <v xml:space="preserve"> </v>
      </c>
      <c r="U174" s="196"/>
      <c r="V174" s="685"/>
      <c r="W174" s="657">
        <f t="shared" si="125"/>
        <v>0</v>
      </c>
      <c r="X174" s="42"/>
      <c r="Y174" s="42">
        <f t="shared" si="131"/>
        <v>0</v>
      </c>
      <c r="Z174" s="42" t="str">
        <f t="shared" si="130"/>
        <v xml:space="preserve"> </v>
      </c>
      <c r="AA174" s="42"/>
      <c r="AB174" s="42">
        <f t="shared" si="144"/>
        <v>0</v>
      </c>
      <c r="AC174" s="197" t="str">
        <f t="shared" si="145"/>
        <v xml:space="preserve"> </v>
      </c>
      <c r="AD174" s="196"/>
      <c r="AE174" s="42"/>
      <c r="AF174" s="42">
        <f t="shared" si="146"/>
        <v>0</v>
      </c>
      <c r="AG174" s="42" t="str">
        <f t="shared" si="147"/>
        <v xml:space="preserve"> </v>
      </c>
      <c r="AH174" s="42"/>
      <c r="AI174" s="42">
        <f t="shared" si="148"/>
        <v>0</v>
      </c>
      <c r="AJ174" s="197" t="str">
        <f t="shared" si="149"/>
        <v xml:space="preserve"> </v>
      </c>
      <c r="AK174" s="196"/>
      <c r="AL174" s="42"/>
      <c r="AM174" s="42">
        <f t="shared" si="150"/>
        <v>0</v>
      </c>
      <c r="AN174" s="65" t="str">
        <f t="shared" si="137"/>
        <v xml:space="preserve"> </v>
      </c>
      <c r="AO174" s="42"/>
      <c r="AP174" s="42">
        <f t="shared" si="151"/>
        <v>0</v>
      </c>
      <c r="AQ174" s="285" t="str">
        <f t="shared" si="138"/>
        <v xml:space="preserve"> </v>
      </c>
      <c r="AR174" s="196"/>
      <c r="AS174" s="42"/>
      <c r="AT174" s="42">
        <f t="shared" si="126"/>
        <v>0</v>
      </c>
      <c r="AU174" s="42"/>
      <c r="AV174" s="65">
        <f t="shared" si="132"/>
        <v>0</v>
      </c>
      <c r="AW174" s="42" t="str">
        <f t="shared" si="106"/>
        <v xml:space="preserve"> </v>
      </c>
      <c r="AX174" s="42"/>
      <c r="AY174" s="65">
        <f t="shared" si="154"/>
        <v>-222.20000000000002</v>
      </c>
      <c r="AZ174" s="225" t="str">
        <f t="shared" si="155"/>
        <v xml:space="preserve"> </v>
      </c>
    </row>
    <row r="175" spans="1:52" s="10" customFormat="1" ht="30" customHeight="1">
      <c r="A175" s="100" t="s">
        <v>180</v>
      </c>
      <c r="B175" s="350" t="s">
        <v>178</v>
      </c>
      <c r="C175" s="222">
        <f t="shared" si="156"/>
        <v>-46.1</v>
      </c>
      <c r="D175" s="67">
        <f t="shared" si="157"/>
        <v>-282.90000000000003</v>
      </c>
      <c r="E175" s="67">
        <f t="shared" si="122"/>
        <v>-282.90000000000003</v>
      </c>
      <c r="F175" s="67">
        <f t="shared" si="152"/>
        <v>0</v>
      </c>
      <c r="G175" s="67">
        <f t="shared" si="133"/>
        <v>-236.80000000000004</v>
      </c>
      <c r="H175" s="67" t="str">
        <f t="shared" si="134"/>
        <v>&gt;200</v>
      </c>
      <c r="I175" s="99">
        <f t="shared" si="139"/>
        <v>0</v>
      </c>
      <c r="J175" s="99">
        <f t="shared" si="135"/>
        <v>-282.90000000000003</v>
      </c>
      <c r="K175" s="229" t="str">
        <f t="shared" si="136"/>
        <v xml:space="preserve"> </v>
      </c>
      <c r="L175" s="222">
        <f t="shared" si="140"/>
        <v>0</v>
      </c>
      <c r="M175" s="67">
        <f t="shared" si="153"/>
        <v>-60.7</v>
      </c>
      <c r="N175" s="67">
        <f t="shared" si="123"/>
        <v>-60.7</v>
      </c>
      <c r="O175" s="67">
        <f t="shared" si="124"/>
        <v>0</v>
      </c>
      <c r="P175" s="67">
        <f t="shared" si="127"/>
        <v>-60.7</v>
      </c>
      <c r="Q175" s="67" t="str">
        <f t="shared" si="128"/>
        <v xml:space="preserve"> </v>
      </c>
      <c r="R175" s="99">
        <f t="shared" si="141"/>
        <v>0</v>
      </c>
      <c r="S175" s="128">
        <f t="shared" si="142"/>
        <v>-60.7</v>
      </c>
      <c r="T175" s="229" t="str">
        <f t="shared" si="143"/>
        <v xml:space="preserve"> </v>
      </c>
      <c r="U175" s="222">
        <f>U176+U177+U178+U179+U180</f>
        <v>0</v>
      </c>
      <c r="V175" s="695">
        <f>V176+V177+V178+V179+V180</f>
        <v>-60.7</v>
      </c>
      <c r="W175" s="729">
        <f>W176+W177+W178+W179+W180</f>
        <v>-60.7</v>
      </c>
      <c r="X175" s="67">
        <f>X176+X177+X178+X179+X180</f>
        <v>0</v>
      </c>
      <c r="Y175" s="67">
        <f t="shared" si="131"/>
        <v>-60.7</v>
      </c>
      <c r="Z175" s="67" t="str">
        <f t="shared" si="130"/>
        <v xml:space="preserve"> </v>
      </c>
      <c r="AA175" s="67"/>
      <c r="AB175" s="67">
        <f t="shared" si="144"/>
        <v>-60.7</v>
      </c>
      <c r="AC175" s="205" t="str">
        <f t="shared" si="145"/>
        <v xml:space="preserve"> </v>
      </c>
      <c r="AD175" s="222"/>
      <c r="AE175" s="67"/>
      <c r="AF175" s="67">
        <f t="shared" si="146"/>
        <v>0</v>
      </c>
      <c r="AG175" s="67" t="str">
        <f t="shared" si="147"/>
        <v xml:space="preserve"> </v>
      </c>
      <c r="AH175" s="67"/>
      <c r="AI175" s="67">
        <f t="shared" si="148"/>
        <v>0</v>
      </c>
      <c r="AJ175" s="205" t="str">
        <f t="shared" si="149"/>
        <v xml:space="preserve"> </v>
      </c>
      <c r="AK175" s="222"/>
      <c r="AL175" s="67"/>
      <c r="AM175" s="67">
        <f t="shared" si="150"/>
        <v>0</v>
      </c>
      <c r="AN175" s="99" t="str">
        <f t="shared" si="137"/>
        <v xml:space="preserve"> </v>
      </c>
      <c r="AO175" s="67"/>
      <c r="AP175" s="67">
        <f t="shared" si="151"/>
        <v>0</v>
      </c>
      <c r="AQ175" s="298" t="str">
        <f t="shared" si="138"/>
        <v xml:space="preserve"> </v>
      </c>
      <c r="AR175" s="222">
        <f>AR176+AR177+AR178+AR179+AR180</f>
        <v>-46.1</v>
      </c>
      <c r="AS175" s="67">
        <f>AS176+AS177+AS178+AS179+AS180</f>
        <v>-222.20000000000002</v>
      </c>
      <c r="AT175" s="67">
        <f t="shared" si="126"/>
        <v>-222.20000000000002</v>
      </c>
      <c r="AU175" s="67">
        <f>AU176+AU177+AU178+AU179+AU180</f>
        <v>0</v>
      </c>
      <c r="AV175" s="174">
        <f t="shared" si="132"/>
        <v>-176.10000000000002</v>
      </c>
      <c r="AW175" s="77" t="str">
        <f t="shared" si="106"/>
        <v>&gt;200</v>
      </c>
      <c r="AX175" s="67"/>
      <c r="AY175" s="99">
        <f t="shared" si="154"/>
        <v>0</v>
      </c>
      <c r="AZ175" s="229" t="str">
        <f t="shared" si="155"/>
        <v xml:space="preserve"> </v>
      </c>
    </row>
    <row r="176" spans="1:52" ht="24" customHeight="1">
      <c r="A176" s="103" t="s">
        <v>177</v>
      </c>
      <c r="B176" s="351" t="s">
        <v>179</v>
      </c>
      <c r="C176" s="196">
        <f t="shared" si="156"/>
        <v>0</v>
      </c>
      <c r="D176" s="42">
        <f t="shared" si="157"/>
        <v>-60.7</v>
      </c>
      <c r="E176" s="42">
        <f t="shared" si="122"/>
        <v>-60.7</v>
      </c>
      <c r="F176" s="42">
        <f t="shared" si="152"/>
        <v>0</v>
      </c>
      <c r="G176" s="42">
        <f t="shared" si="133"/>
        <v>-60.7</v>
      </c>
      <c r="H176" s="42" t="str">
        <f t="shared" si="134"/>
        <v xml:space="preserve"> </v>
      </c>
      <c r="I176" s="102">
        <f t="shared" si="139"/>
        <v>0</v>
      </c>
      <c r="J176" s="102">
        <f t="shared" si="135"/>
        <v>-60.7</v>
      </c>
      <c r="K176" s="231" t="str">
        <f t="shared" si="136"/>
        <v xml:space="preserve"> </v>
      </c>
      <c r="L176" s="196">
        <f t="shared" si="140"/>
        <v>0</v>
      </c>
      <c r="M176" s="42">
        <f t="shared" si="153"/>
        <v>-60.7</v>
      </c>
      <c r="N176" s="42">
        <f t="shared" si="123"/>
        <v>-60.7</v>
      </c>
      <c r="O176" s="42">
        <f t="shared" si="124"/>
        <v>0</v>
      </c>
      <c r="P176" s="42">
        <f t="shared" si="127"/>
        <v>-60.7</v>
      </c>
      <c r="Q176" s="42" t="str">
        <f t="shared" si="128"/>
        <v xml:space="preserve"> </v>
      </c>
      <c r="R176" s="102">
        <f t="shared" si="141"/>
        <v>0</v>
      </c>
      <c r="S176" s="130">
        <f t="shared" si="142"/>
        <v>-60.7</v>
      </c>
      <c r="T176" s="231" t="str">
        <f t="shared" si="143"/>
        <v xml:space="preserve"> </v>
      </c>
      <c r="U176" s="196"/>
      <c r="V176" s="685">
        <v>-60.7</v>
      </c>
      <c r="W176" s="657">
        <f t="shared" si="125"/>
        <v>-60.7</v>
      </c>
      <c r="X176" s="42"/>
      <c r="Y176" s="42">
        <f t="shared" si="131"/>
        <v>-60.7</v>
      </c>
      <c r="Z176" s="42" t="str">
        <f t="shared" si="130"/>
        <v xml:space="preserve"> </v>
      </c>
      <c r="AA176" s="42"/>
      <c r="AB176" s="42">
        <f t="shared" si="144"/>
        <v>-60.7</v>
      </c>
      <c r="AC176" s="197" t="str">
        <f t="shared" si="145"/>
        <v xml:space="preserve"> </v>
      </c>
      <c r="AD176" s="196"/>
      <c r="AE176" s="42"/>
      <c r="AF176" s="42">
        <f t="shared" si="146"/>
        <v>0</v>
      </c>
      <c r="AG176" s="42" t="str">
        <f t="shared" si="147"/>
        <v xml:space="preserve"> </v>
      </c>
      <c r="AH176" s="42"/>
      <c r="AI176" s="42">
        <f t="shared" si="148"/>
        <v>0</v>
      </c>
      <c r="AJ176" s="197" t="str">
        <f t="shared" si="149"/>
        <v xml:space="preserve"> </v>
      </c>
      <c r="AK176" s="196"/>
      <c r="AL176" s="42"/>
      <c r="AM176" s="42">
        <f t="shared" si="150"/>
        <v>0</v>
      </c>
      <c r="AN176" s="102" t="str">
        <f t="shared" si="137"/>
        <v xml:space="preserve"> </v>
      </c>
      <c r="AO176" s="42"/>
      <c r="AP176" s="42">
        <f t="shared" si="151"/>
        <v>0</v>
      </c>
      <c r="AQ176" s="299" t="str">
        <f t="shared" si="138"/>
        <v xml:space="preserve"> </v>
      </c>
      <c r="AR176" s="196"/>
      <c r="AS176" s="42"/>
      <c r="AT176" s="42">
        <f t="shared" si="126"/>
        <v>0</v>
      </c>
      <c r="AU176" s="42"/>
      <c r="AV176" s="172">
        <f t="shared" si="132"/>
        <v>0</v>
      </c>
      <c r="AW176" s="49" t="str">
        <f t="shared" si="106"/>
        <v xml:space="preserve"> </v>
      </c>
      <c r="AX176" s="42"/>
      <c r="AY176" s="102">
        <f t="shared" si="154"/>
        <v>-220.8</v>
      </c>
      <c r="AZ176" s="231" t="str">
        <f t="shared" si="155"/>
        <v xml:space="preserve"> </v>
      </c>
    </row>
    <row r="177" spans="1:52" ht="25.5" customHeight="1">
      <c r="A177" s="66" t="s">
        <v>181</v>
      </c>
      <c r="B177" s="351" t="s">
        <v>182</v>
      </c>
      <c r="C177" s="196">
        <f t="shared" si="156"/>
        <v>-44.5</v>
      </c>
      <c r="D177" s="42">
        <f t="shared" si="157"/>
        <v>-220.8</v>
      </c>
      <c r="E177" s="42">
        <f t="shared" si="122"/>
        <v>-220.8</v>
      </c>
      <c r="F177" s="42">
        <f t="shared" si="152"/>
        <v>0</v>
      </c>
      <c r="G177" s="42">
        <f t="shared" si="133"/>
        <v>-176.3</v>
      </c>
      <c r="H177" s="42" t="str">
        <f t="shared" si="134"/>
        <v>&gt;200</v>
      </c>
      <c r="I177" s="65">
        <f t="shared" si="139"/>
        <v>0</v>
      </c>
      <c r="J177" s="65">
        <f t="shared" si="135"/>
        <v>-220.8</v>
      </c>
      <c r="K177" s="225" t="str">
        <f t="shared" si="136"/>
        <v xml:space="preserve"> </v>
      </c>
      <c r="L177" s="196">
        <f t="shared" si="140"/>
        <v>0</v>
      </c>
      <c r="M177" s="42">
        <f t="shared" si="153"/>
        <v>0</v>
      </c>
      <c r="N177" s="42">
        <f t="shared" si="123"/>
        <v>0</v>
      </c>
      <c r="O177" s="42">
        <f t="shared" si="124"/>
        <v>0</v>
      </c>
      <c r="P177" s="42">
        <f t="shared" si="127"/>
        <v>0</v>
      </c>
      <c r="Q177" s="42" t="str">
        <f t="shared" si="128"/>
        <v xml:space="preserve"> </v>
      </c>
      <c r="R177" s="65">
        <f t="shared" si="141"/>
        <v>0</v>
      </c>
      <c r="S177" s="118">
        <f t="shared" si="142"/>
        <v>0</v>
      </c>
      <c r="T177" s="225" t="str">
        <f t="shared" si="143"/>
        <v xml:space="preserve"> </v>
      </c>
      <c r="U177" s="196"/>
      <c r="V177" s="685"/>
      <c r="W177" s="657">
        <f t="shared" si="125"/>
        <v>0</v>
      </c>
      <c r="X177" s="42"/>
      <c r="Y177" s="42">
        <f t="shared" si="131"/>
        <v>0</v>
      </c>
      <c r="Z177" s="42" t="str">
        <f t="shared" si="130"/>
        <v xml:space="preserve"> </v>
      </c>
      <c r="AA177" s="42"/>
      <c r="AB177" s="42">
        <f t="shared" si="144"/>
        <v>0</v>
      </c>
      <c r="AC177" s="197" t="str">
        <f t="shared" si="145"/>
        <v xml:space="preserve"> </v>
      </c>
      <c r="AD177" s="196"/>
      <c r="AE177" s="42"/>
      <c r="AF177" s="42">
        <f t="shared" si="146"/>
        <v>0</v>
      </c>
      <c r="AG177" s="42" t="str">
        <f t="shared" si="147"/>
        <v xml:space="preserve"> </v>
      </c>
      <c r="AH177" s="42"/>
      <c r="AI177" s="42">
        <f t="shared" si="148"/>
        <v>0</v>
      </c>
      <c r="AJ177" s="197" t="str">
        <f t="shared" si="149"/>
        <v xml:space="preserve"> </v>
      </c>
      <c r="AK177" s="196"/>
      <c r="AL177" s="42"/>
      <c r="AM177" s="42">
        <f t="shared" si="150"/>
        <v>0</v>
      </c>
      <c r="AN177" s="65" t="str">
        <f t="shared" si="137"/>
        <v xml:space="preserve"> </v>
      </c>
      <c r="AO177" s="42"/>
      <c r="AP177" s="42">
        <f t="shared" si="151"/>
        <v>0</v>
      </c>
      <c r="AQ177" s="285" t="str">
        <f t="shared" si="138"/>
        <v xml:space="preserve"> </v>
      </c>
      <c r="AR177" s="196">
        <v>-44.5</v>
      </c>
      <c r="AS177" s="42">
        <v>-220.8</v>
      </c>
      <c r="AT177" s="42">
        <f t="shared" si="126"/>
        <v>-220.8</v>
      </c>
      <c r="AU177" s="42"/>
      <c r="AV177" s="65">
        <f t="shared" si="132"/>
        <v>-176.3</v>
      </c>
      <c r="AW177" s="42" t="str">
        <f t="shared" si="106"/>
        <v>&gt;200</v>
      </c>
      <c r="AX177" s="77"/>
      <c r="AY177" s="65">
        <f t="shared" si="154"/>
        <v>0</v>
      </c>
      <c r="AZ177" s="225" t="str">
        <f t="shared" si="155"/>
        <v xml:space="preserve"> </v>
      </c>
    </row>
    <row r="178" spans="1:52" ht="23.25" customHeight="1">
      <c r="A178" s="66" t="s">
        <v>183</v>
      </c>
      <c r="B178" s="351" t="s">
        <v>184</v>
      </c>
      <c r="C178" s="196">
        <f t="shared" si="156"/>
        <v>0</v>
      </c>
      <c r="D178" s="42">
        <f t="shared" si="157"/>
        <v>0</v>
      </c>
      <c r="E178" s="42">
        <f t="shared" si="122"/>
        <v>0</v>
      </c>
      <c r="F178" s="42">
        <f t="shared" si="152"/>
        <v>0</v>
      </c>
      <c r="G178" s="42">
        <f t="shared" si="133"/>
        <v>0</v>
      </c>
      <c r="H178" s="42" t="str">
        <f t="shared" si="134"/>
        <v xml:space="preserve"> </v>
      </c>
      <c r="I178" s="65">
        <f t="shared" si="139"/>
        <v>0</v>
      </c>
      <c r="J178" s="65">
        <f t="shared" si="135"/>
        <v>0</v>
      </c>
      <c r="K178" s="225" t="str">
        <f t="shared" si="136"/>
        <v xml:space="preserve"> </v>
      </c>
      <c r="L178" s="196">
        <f t="shared" si="140"/>
        <v>0</v>
      </c>
      <c r="M178" s="42">
        <f t="shared" si="153"/>
        <v>0</v>
      </c>
      <c r="N178" s="42">
        <f t="shared" si="123"/>
        <v>0</v>
      </c>
      <c r="O178" s="42">
        <f t="shared" si="124"/>
        <v>0</v>
      </c>
      <c r="P178" s="42">
        <f t="shared" si="127"/>
        <v>0</v>
      </c>
      <c r="Q178" s="42" t="str">
        <f t="shared" si="128"/>
        <v xml:space="preserve"> </v>
      </c>
      <c r="R178" s="65">
        <f t="shared" si="141"/>
        <v>0</v>
      </c>
      <c r="S178" s="118">
        <f t="shared" si="142"/>
        <v>0</v>
      </c>
      <c r="T178" s="225" t="str">
        <f t="shared" si="143"/>
        <v xml:space="preserve"> </v>
      </c>
      <c r="U178" s="196"/>
      <c r="V178" s="685"/>
      <c r="W178" s="657">
        <f t="shared" si="125"/>
        <v>0</v>
      </c>
      <c r="X178" s="42"/>
      <c r="Y178" s="42">
        <f t="shared" si="131"/>
        <v>0</v>
      </c>
      <c r="Z178" s="42" t="str">
        <f t="shared" si="130"/>
        <v xml:space="preserve"> </v>
      </c>
      <c r="AA178" s="42"/>
      <c r="AB178" s="42">
        <f t="shared" si="144"/>
        <v>0</v>
      </c>
      <c r="AC178" s="197" t="str">
        <f t="shared" si="145"/>
        <v xml:space="preserve"> </v>
      </c>
      <c r="AD178" s="196"/>
      <c r="AE178" s="42"/>
      <c r="AF178" s="42">
        <f t="shared" si="146"/>
        <v>0</v>
      </c>
      <c r="AG178" s="42" t="str">
        <f t="shared" si="147"/>
        <v xml:space="preserve"> </v>
      </c>
      <c r="AH178" s="42"/>
      <c r="AI178" s="42">
        <f t="shared" si="148"/>
        <v>0</v>
      </c>
      <c r="AJ178" s="197" t="str">
        <f t="shared" si="149"/>
        <v xml:space="preserve"> </v>
      </c>
      <c r="AK178" s="196"/>
      <c r="AL178" s="42"/>
      <c r="AM178" s="42">
        <f t="shared" si="150"/>
        <v>0</v>
      </c>
      <c r="AN178" s="65" t="str">
        <f t="shared" si="137"/>
        <v xml:space="preserve"> </v>
      </c>
      <c r="AO178" s="42"/>
      <c r="AP178" s="42">
        <f t="shared" si="151"/>
        <v>0</v>
      </c>
      <c r="AQ178" s="285" t="str">
        <f t="shared" si="138"/>
        <v xml:space="preserve"> </v>
      </c>
      <c r="AR178" s="196"/>
      <c r="AS178" s="42"/>
      <c r="AT178" s="42">
        <f t="shared" si="126"/>
        <v>0</v>
      </c>
      <c r="AU178" s="42"/>
      <c r="AV178" s="78">
        <f t="shared" si="132"/>
        <v>0</v>
      </c>
      <c r="AW178" s="49" t="str">
        <f t="shared" si="106"/>
        <v xml:space="preserve"> </v>
      </c>
      <c r="AX178" s="42"/>
      <c r="AY178" s="65">
        <f t="shared" si="154"/>
        <v>-1.4</v>
      </c>
      <c r="AZ178" s="225" t="str">
        <f t="shared" si="155"/>
        <v xml:space="preserve"> </v>
      </c>
    </row>
    <row r="179" spans="1:52" ht="26.25" customHeight="1">
      <c r="A179" s="66" t="s">
        <v>185</v>
      </c>
      <c r="B179" s="351" t="s">
        <v>186</v>
      </c>
      <c r="C179" s="196">
        <f t="shared" si="156"/>
        <v>-1.6</v>
      </c>
      <c r="D179" s="42">
        <f t="shared" si="157"/>
        <v>-1.4</v>
      </c>
      <c r="E179" s="42">
        <f t="shared" si="122"/>
        <v>-1.4</v>
      </c>
      <c r="F179" s="42">
        <f t="shared" si="152"/>
        <v>0</v>
      </c>
      <c r="G179" s="42">
        <f t="shared" si="133"/>
        <v>0.20000000000000018</v>
      </c>
      <c r="H179" s="42">
        <f t="shared" si="134"/>
        <v>87.499999999999986</v>
      </c>
      <c r="I179" s="65">
        <f t="shared" si="139"/>
        <v>0</v>
      </c>
      <c r="J179" s="65">
        <f t="shared" si="135"/>
        <v>-1.4</v>
      </c>
      <c r="K179" s="225" t="str">
        <f t="shared" si="136"/>
        <v xml:space="preserve"> </v>
      </c>
      <c r="L179" s="196">
        <f t="shared" si="140"/>
        <v>0</v>
      </c>
      <c r="M179" s="42">
        <f t="shared" si="153"/>
        <v>0</v>
      </c>
      <c r="N179" s="42">
        <f t="shared" si="123"/>
        <v>0</v>
      </c>
      <c r="O179" s="42">
        <f t="shared" si="124"/>
        <v>0</v>
      </c>
      <c r="P179" s="42">
        <f t="shared" si="127"/>
        <v>0</v>
      </c>
      <c r="Q179" s="42" t="str">
        <f t="shared" si="128"/>
        <v xml:space="preserve"> </v>
      </c>
      <c r="R179" s="65">
        <f t="shared" si="141"/>
        <v>0</v>
      </c>
      <c r="S179" s="118">
        <f t="shared" si="142"/>
        <v>0</v>
      </c>
      <c r="T179" s="225" t="str">
        <f t="shared" si="143"/>
        <v xml:space="preserve"> </v>
      </c>
      <c r="U179" s="196"/>
      <c r="V179" s="685"/>
      <c r="W179" s="657">
        <f t="shared" si="125"/>
        <v>0</v>
      </c>
      <c r="X179" s="42"/>
      <c r="Y179" s="42">
        <f t="shared" si="131"/>
        <v>0</v>
      </c>
      <c r="Z179" s="42" t="str">
        <f t="shared" si="130"/>
        <v xml:space="preserve"> </v>
      </c>
      <c r="AA179" s="42"/>
      <c r="AB179" s="42">
        <f t="shared" si="144"/>
        <v>0</v>
      </c>
      <c r="AC179" s="197" t="str">
        <f t="shared" si="145"/>
        <v xml:space="preserve"> </v>
      </c>
      <c r="AD179" s="196"/>
      <c r="AE179" s="42"/>
      <c r="AF179" s="42">
        <f t="shared" si="146"/>
        <v>0</v>
      </c>
      <c r="AG179" s="42" t="str">
        <f t="shared" si="147"/>
        <v xml:space="preserve"> </v>
      </c>
      <c r="AH179" s="42"/>
      <c r="AI179" s="42">
        <f t="shared" si="148"/>
        <v>0</v>
      </c>
      <c r="AJ179" s="197" t="str">
        <f t="shared" si="149"/>
        <v xml:space="preserve"> </v>
      </c>
      <c r="AK179" s="196"/>
      <c r="AL179" s="42"/>
      <c r="AM179" s="42">
        <f t="shared" si="150"/>
        <v>0</v>
      </c>
      <c r="AN179" s="65" t="str">
        <f t="shared" si="137"/>
        <v xml:space="preserve"> </v>
      </c>
      <c r="AO179" s="42"/>
      <c r="AP179" s="42">
        <f t="shared" si="151"/>
        <v>0</v>
      </c>
      <c r="AQ179" s="285" t="str">
        <f t="shared" si="138"/>
        <v xml:space="preserve"> </v>
      </c>
      <c r="AR179" s="196">
        <v>-1.6</v>
      </c>
      <c r="AS179" s="42">
        <v>-1.4</v>
      </c>
      <c r="AT179" s="42">
        <f t="shared" si="126"/>
        <v>-1.4</v>
      </c>
      <c r="AU179" s="42"/>
      <c r="AV179" s="43">
        <f t="shared" si="132"/>
        <v>0.20000000000000018</v>
      </c>
      <c r="AW179" s="49">
        <f t="shared" si="106"/>
        <v>87.499999999999986</v>
      </c>
      <c r="AX179" s="42"/>
      <c r="AY179" s="65">
        <f t="shared" si="154"/>
        <v>0</v>
      </c>
      <c r="AZ179" s="225" t="str">
        <f t="shared" si="155"/>
        <v xml:space="preserve"> </v>
      </c>
    </row>
    <row r="180" spans="1:52" ht="31.5" customHeight="1">
      <c r="A180" s="66" t="s">
        <v>187</v>
      </c>
      <c r="B180" s="351" t="s">
        <v>188</v>
      </c>
      <c r="C180" s="196">
        <f t="shared" si="156"/>
        <v>0</v>
      </c>
      <c r="D180" s="42">
        <f t="shared" si="157"/>
        <v>0</v>
      </c>
      <c r="E180" s="42">
        <f t="shared" si="122"/>
        <v>0</v>
      </c>
      <c r="F180" s="42">
        <f t="shared" si="152"/>
        <v>0</v>
      </c>
      <c r="G180" s="42">
        <f t="shared" si="133"/>
        <v>0</v>
      </c>
      <c r="H180" s="42" t="str">
        <f t="shared" si="134"/>
        <v xml:space="preserve"> </v>
      </c>
      <c r="I180" s="65">
        <f t="shared" si="139"/>
        <v>0</v>
      </c>
      <c r="J180" s="65">
        <f t="shared" si="135"/>
        <v>0</v>
      </c>
      <c r="K180" s="225" t="str">
        <f t="shared" si="136"/>
        <v xml:space="preserve"> </v>
      </c>
      <c r="L180" s="196">
        <f t="shared" si="140"/>
        <v>0</v>
      </c>
      <c r="M180" s="42">
        <f t="shared" si="153"/>
        <v>0</v>
      </c>
      <c r="N180" s="42">
        <f t="shared" si="123"/>
        <v>0</v>
      </c>
      <c r="O180" s="42">
        <f t="shared" si="124"/>
        <v>0</v>
      </c>
      <c r="P180" s="42">
        <f t="shared" si="127"/>
        <v>0</v>
      </c>
      <c r="Q180" s="42" t="str">
        <f t="shared" si="128"/>
        <v xml:space="preserve"> </v>
      </c>
      <c r="R180" s="65">
        <f t="shared" si="141"/>
        <v>0</v>
      </c>
      <c r="S180" s="118">
        <f t="shared" si="142"/>
        <v>0</v>
      </c>
      <c r="T180" s="225" t="str">
        <f t="shared" si="143"/>
        <v xml:space="preserve"> </v>
      </c>
      <c r="U180" s="196"/>
      <c r="V180" s="685"/>
      <c r="W180" s="657">
        <f t="shared" si="125"/>
        <v>0</v>
      </c>
      <c r="X180" s="42"/>
      <c r="Y180" s="42">
        <f t="shared" si="131"/>
        <v>0</v>
      </c>
      <c r="Z180" s="42" t="str">
        <f t="shared" si="130"/>
        <v xml:space="preserve"> </v>
      </c>
      <c r="AA180" s="42"/>
      <c r="AB180" s="42">
        <f t="shared" si="144"/>
        <v>0</v>
      </c>
      <c r="AC180" s="197" t="str">
        <f t="shared" si="145"/>
        <v xml:space="preserve"> </v>
      </c>
      <c r="AD180" s="196"/>
      <c r="AE180" s="42"/>
      <c r="AF180" s="42">
        <f t="shared" si="146"/>
        <v>0</v>
      </c>
      <c r="AG180" s="42" t="str">
        <f t="shared" si="147"/>
        <v xml:space="preserve"> </v>
      </c>
      <c r="AH180" s="42"/>
      <c r="AI180" s="42">
        <f t="shared" si="148"/>
        <v>0</v>
      </c>
      <c r="AJ180" s="197" t="str">
        <f t="shared" si="149"/>
        <v xml:space="preserve"> </v>
      </c>
      <c r="AK180" s="196"/>
      <c r="AL180" s="42"/>
      <c r="AM180" s="42">
        <f t="shared" si="150"/>
        <v>0</v>
      </c>
      <c r="AN180" s="65" t="str">
        <f t="shared" si="137"/>
        <v xml:space="preserve"> </v>
      </c>
      <c r="AO180" s="42"/>
      <c r="AP180" s="42">
        <f t="shared" si="151"/>
        <v>0</v>
      </c>
      <c r="AQ180" s="285" t="str">
        <f t="shared" si="138"/>
        <v xml:space="preserve"> </v>
      </c>
      <c r="AR180" s="218"/>
      <c r="AS180" s="85"/>
      <c r="AT180" s="85">
        <f t="shared" si="126"/>
        <v>0</v>
      </c>
      <c r="AU180" s="85"/>
      <c r="AV180" s="172">
        <f t="shared" si="132"/>
        <v>0</v>
      </c>
      <c r="AW180" s="49" t="str">
        <f t="shared" si="106"/>
        <v xml:space="preserve"> </v>
      </c>
      <c r="AX180" s="42"/>
      <c r="AY180" s="65">
        <f t="shared" si="154"/>
        <v>-10.8</v>
      </c>
      <c r="AZ180" s="225" t="str">
        <f t="shared" si="155"/>
        <v xml:space="preserve"> </v>
      </c>
    </row>
    <row r="181" spans="1:52" s="10" customFormat="1" ht="22.5" customHeight="1">
      <c r="A181" s="98" t="s">
        <v>134</v>
      </c>
      <c r="B181" s="347" t="s">
        <v>189</v>
      </c>
      <c r="C181" s="401">
        <f>C182+C183+C184</f>
        <v>0</v>
      </c>
      <c r="D181" s="67">
        <f>D182+D183+D184</f>
        <v>0</v>
      </c>
      <c r="E181" s="67">
        <f>E182+E183+E184</f>
        <v>0</v>
      </c>
      <c r="F181" s="67">
        <f t="shared" si="152"/>
        <v>0</v>
      </c>
      <c r="G181" s="67">
        <f t="shared" si="133"/>
        <v>0</v>
      </c>
      <c r="H181" s="67" t="str">
        <f t="shared" si="134"/>
        <v xml:space="preserve"> </v>
      </c>
      <c r="I181" s="97">
        <f t="shared" si="139"/>
        <v>0</v>
      </c>
      <c r="J181" s="97">
        <f t="shared" si="135"/>
        <v>0</v>
      </c>
      <c r="K181" s="228" t="str">
        <f t="shared" si="136"/>
        <v xml:space="preserve"> </v>
      </c>
      <c r="L181" s="222">
        <f t="shared" si="140"/>
        <v>0</v>
      </c>
      <c r="M181" s="67">
        <f t="shared" si="153"/>
        <v>0</v>
      </c>
      <c r="N181" s="67">
        <f t="shared" si="123"/>
        <v>0</v>
      </c>
      <c r="O181" s="67">
        <f t="shared" si="124"/>
        <v>0</v>
      </c>
      <c r="P181" s="67">
        <f t="shared" si="127"/>
        <v>0</v>
      </c>
      <c r="Q181" s="67" t="str">
        <f t="shared" si="128"/>
        <v xml:space="preserve"> </v>
      </c>
      <c r="R181" s="97">
        <f t="shared" si="141"/>
        <v>0</v>
      </c>
      <c r="S181" s="127">
        <f t="shared" si="142"/>
        <v>0</v>
      </c>
      <c r="T181" s="228" t="str">
        <f t="shared" si="143"/>
        <v xml:space="preserve"> </v>
      </c>
      <c r="U181" s="222">
        <f>U182+U183+U184</f>
        <v>0</v>
      </c>
      <c r="V181" s="695">
        <f>V182+V183+V184</f>
        <v>0</v>
      </c>
      <c r="W181" s="729">
        <f t="shared" si="125"/>
        <v>0</v>
      </c>
      <c r="X181" s="67">
        <f>X182+X183+X184</f>
        <v>0</v>
      </c>
      <c r="Y181" s="67">
        <f t="shared" si="131"/>
        <v>0</v>
      </c>
      <c r="Z181" s="67" t="str">
        <f t="shared" si="130"/>
        <v xml:space="preserve"> </v>
      </c>
      <c r="AA181" s="67">
        <f>AA182+AA183+AA184</f>
        <v>0</v>
      </c>
      <c r="AB181" s="67">
        <f t="shared" si="144"/>
        <v>0</v>
      </c>
      <c r="AC181" s="205" t="str">
        <f t="shared" si="145"/>
        <v xml:space="preserve"> </v>
      </c>
      <c r="AD181" s="222"/>
      <c r="AE181" s="67"/>
      <c r="AF181" s="67">
        <f t="shared" si="146"/>
        <v>0</v>
      </c>
      <c r="AG181" s="67" t="str">
        <f t="shared" si="147"/>
        <v xml:space="preserve"> </v>
      </c>
      <c r="AH181" s="67"/>
      <c r="AI181" s="67">
        <f t="shared" si="148"/>
        <v>0</v>
      </c>
      <c r="AJ181" s="205" t="str">
        <f t="shared" si="149"/>
        <v xml:space="preserve"> </v>
      </c>
      <c r="AK181" s="222"/>
      <c r="AL181" s="67"/>
      <c r="AM181" s="67">
        <f t="shared" si="150"/>
        <v>0</v>
      </c>
      <c r="AN181" s="97" t="str">
        <f t="shared" si="137"/>
        <v xml:space="preserve"> </v>
      </c>
      <c r="AO181" s="67"/>
      <c r="AP181" s="67">
        <f t="shared" si="151"/>
        <v>0</v>
      </c>
      <c r="AQ181" s="297" t="str">
        <f t="shared" si="138"/>
        <v xml:space="preserve"> </v>
      </c>
      <c r="AR181" s="401">
        <f>AR182</f>
        <v>-40.700000000000003</v>
      </c>
      <c r="AS181" s="67">
        <f>AS182</f>
        <v>-10.8</v>
      </c>
      <c r="AT181" s="67">
        <f t="shared" si="126"/>
        <v>-10.8</v>
      </c>
      <c r="AU181" s="67">
        <f>AU182</f>
        <v>0</v>
      </c>
      <c r="AV181" s="174">
        <f t="shared" ref="AV181:AV196" si="158">AS181-AR181</f>
        <v>29.900000000000002</v>
      </c>
      <c r="AW181" s="77">
        <f t="shared" si="106"/>
        <v>26.535626535626534</v>
      </c>
      <c r="AX181" s="67"/>
      <c r="AY181" s="97">
        <f t="shared" si="154"/>
        <v>-10.8</v>
      </c>
      <c r="AZ181" s="228" t="str">
        <f t="shared" si="155"/>
        <v xml:space="preserve"> </v>
      </c>
    </row>
    <row r="182" spans="1:52" ht="27.75" customHeight="1">
      <c r="A182" s="66" t="s">
        <v>131</v>
      </c>
      <c r="B182" s="351" t="s">
        <v>190</v>
      </c>
      <c r="C182" s="370">
        <f>L182+AR182+L152</f>
        <v>0</v>
      </c>
      <c r="D182" s="42">
        <f>M182+AS182+M152</f>
        <v>0</v>
      </c>
      <c r="E182" s="42">
        <f>W182+AE182+AL182+AT182+N152</f>
        <v>0</v>
      </c>
      <c r="F182" s="42">
        <f t="shared" si="152"/>
        <v>0</v>
      </c>
      <c r="G182" s="42">
        <f t="shared" si="133"/>
        <v>0</v>
      </c>
      <c r="H182" s="42" t="str">
        <f t="shared" si="134"/>
        <v xml:space="preserve"> </v>
      </c>
      <c r="I182" s="65">
        <f t="shared" si="139"/>
        <v>0</v>
      </c>
      <c r="J182" s="65">
        <f t="shared" si="135"/>
        <v>0</v>
      </c>
      <c r="K182" s="225" t="str">
        <f t="shared" si="136"/>
        <v xml:space="preserve"> </v>
      </c>
      <c r="L182" s="196">
        <f t="shared" si="140"/>
        <v>0</v>
      </c>
      <c r="M182" s="42">
        <f t="shared" si="153"/>
        <v>0</v>
      </c>
      <c r="N182" s="42">
        <f t="shared" si="123"/>
        <v>0</v>
      </c>
      <c r="O182" s="42">
        <f t="shared" si="124"/>
        <v>0</v>
      </c>
      <c r="P182" s="42">
        <f t="shared" si="127"/>
        <v>0</v>
      </c>
      <c r="Q182" s="42" t="str">
        <f t="shared" si="128"/>
        <v xml:space="preserve"> </v>
      </c>
      <c r="R182" s="65">
        <f t="shared" si="141"/>
        <v>0</v>
      </c>
      <c r="S182" s="118">
        <f t="shared" si="142"/>
        <v>0</v>
      </c>
      <c r="T182" s="225" t="str">
        <f t="shared" si="143"/>
        <v xml:space="preserve"> </v>
      </c>
      <c r="U182" s="196"/>
      <c r="V182" s="685"/>
      <c r="W182" s="657">
        <f t="shared" si="125"/>
        <v>0</v>
      </c>
      <c r="X182" s="42"/>
      <c r="Y182" s="42">
        <f t="shared" si="131"/>
        <v>0</v>
      </c>
      <c r="Z182" s="42" t="str">
        <f t="shared" si="130"/>
        <v xml:space="preserve"> </v>
      </c>
      <c r="AA182" s="42"/>
      <c r="AB182" s="42">
        <f t="shared" si="144"/>
        <v>0</v>
      </c>
      <c r="AC182" s="197" t="str">
        <f t="shared" si="145"/>
        <v xml:space="preserve"> </v>
      </c>
      <c r="AD182" s="196"/>
      <c r="AE182" s="42"/>
      <c r="AF182" s="42">
        <f t="shared" si="146"/>
        <v>0</v>
      </c>
      <c r="AG182" s="42" t="str">
        <f t="shared" si="147"/>
        <v xml:space="preserve"> </v>
      </c>
      <c r="AH182" s="42"/>
      <c r="AI182" s="42">
        <f t="shared" si="148"/>
        <v>0</v>
      </c>
      <c r="AJ182" s="197" t="str">
        <f t="shared" si="149"/>
        <v xml:space="preserve"> </v>
      </c>
      <c r="AK182" s="196"/>
      <c r="AL182" s="42"/>
      <c r="AM182" s="42">
        <f t="shared" si="150"/>
        <v>0</v>
      </c>
      <c r="AN182" s="65" t="str">
        <f t="shared" si="137"/>
        <v xml:space="preserve"> </v>
      </c>
      <c r="AO182" s="42"/>
      <c r="AP182" s="42">
        <f t="shared" si="151"/>
        <v>0</v>
      </c>
      <c r="AQ182" s="285" t="str">
        <f t="shared" si="138"/>
        <v xml:space="preserve"> </v>
      </c>
      <c r="AR182" s="397">
        <v>-40.700000000000003</v>
      </c>
      <c r="AS182" s="395">
        <v>-10.8</v>
      </c>
      <c r="AT182" s="395">
        <f t="shared" si="126"/>
        <v>-10.8</v>
      </c>
      <c r="AU182" s="42"/>
      <c r="AV182" s="180">
        <f t="shared" si="158"/>
        <v>29.900000000000002</v>
      </c>
      <c r="AW182" s="49">
        <f t="shared" si="106"/>
        <v>26.535626535626534</v>
      </c>
      <c r="AX182" s="42"/>
      <c r="AY182" s="65">
        <f t="shared" si="154"/>
        <v>0</v>
      </c>
      <c r="AZ182" s="225" t="str">
        <f t="shared" si="155"/>
        <v xml:space="preserve"> </v>
      </c>
    </row>
    <row r="183" spans="1:52" ht="30" customHeight="1">
      <c r="A183" s="66" t="s">
        <v>135</v>
      </c>
      <c r="B183" s="351" t="s">
        <v>191</v>
      </c>
      <c r="C183" s="196">
        <f t="shared" ref="C183:C197" si="159">L183+AR183</f>
        <v>0</v>
      </c>
      <c r="D183" s="42">
        <f t="shared" ref="D183:D197" si="160">M183+AS183</f>
        <v>0</v>
      </c>
      <c r="E183" s="42">
        <f t="shared" si="122"/>
        <v>0</v>
      </c>
      <c r="F183" s="42">
        <f t="shared" si="152"/>
        <v>0</v>
      </c>
      <c r="G183" s="42">
        <f t="shared" si="133"/>
        <v>0</v>
      </c>
      <c r="H183" s="42" t="str">
        <f t="shared" si="134"/>
        <v xml:space="preserve"> </v>
      </c>
      <c r="I183" s="65">
        <f t="shared" si="139"/>
        <v>0</v>
      </c>
      <c r="J183" s="65">
        <f t="shared" si="135"/>
        <v>0</v>
      </c>
      <c r="K183" s="225" t="str">
        <f t="shared" si="136"/>
        <v xml:space="preserve"> </v>
      </c>
      <c r="L183" s="196">
        <f t="shared" si="140"/>
        <v>0</v>
      </c>
      <c r="M183" s="42">
        <f t="shared" si="153"/>
        <v>0</v>
      </c>
      <c r="N183" s="42">
        <f t="shared" si="123"/>
        <v>0</v>
      </c>
      <c r="O183" s="42">
        <f t="shared" si="124"/>
        <v>0</v>
      </c>
      <c r="P183" s="42">
        <f t="shared" si="127"/>
        <v>0</v>
      </c>
      <c r="Q183" s="42" t="str">
        <f t="shared" si="128"/>
        <v xml:space="preserve"> </v>
      </c>
      <c r="R183" s="65">
        <f t="shared" si="141"/>
        <v>0</v>
      </c>
      <c r="S183" s="118">
        <f t="shared" si="142"/>
        <v>0</v>
      </c>
      <c r="T183" s="225" t="str">
        <f t="shared" si="143"/>
        <v xml:space="preserve"> </v>
      </c>
      <c r="U183" s="196"/>
      <c r="V183" s="685"/>
      <c r="W183" s="657">
        <f t="shared" si="125"/>
        <v>0</v>
      </c>
      <c r="X183" s="42"/>
      <c r="Y183" s="42">
        <f t="shared" si="131"/>
        <v>0</v>
      </c>
      <c r="Z183" s="42" t="str">
        <f t="shared" si="130"/>
        <v xml:space="preserve"> </v>
      </c>
      <c r="AA183" s="42"/>
      <c r="AB183" s="42">
        <f t="shared" si="144"/>
        <v>0</v>
      </c>
      <c r="AC183" s="197" t="str">
        <f t="shared" si="145"/>
        <v xml:space="preserve"> </v>
      </c>
      <c r="AD183" s="196"/>
      <c r="AE183" s="42"/>
      <c r="AF183" s="42">
        <f t="shared" si="146"/>
        <v>0</v>
      </c>
      <c r="AG183" s="42" t="str">
        <f t="shared" si="147"/>
        <v xml:space="preserve"> </v>
      </c>
      <c r="AH183" s="42"/>
      <c r="AI183" s="42">
        <f t="shared" si="148"/>
        <v>0</v>
      </c>
      <c r="AJ183" s="197" t="str">
        <f t="shared" si="149"/>
        <v xml:space="preserve"> </v>
      </c>
      <c r="AK183" s="196"/>
      <c r="AL183" s="42"/>
      <c r="AM183" s="42">
        <f t="shared" si="150"/>
        <v>0</v>
      </c>
      <c r="AN183" s="65" t="str">
        <f t="shared" si="137"/>
        <v xml:space="preserve"> </v>
      </c>
      <c r="AO183" s="42"/>
      <c r="AP183" s="42">
        <f t="shared" si="151"/>
        <v>0</v>
      </c>
      <c r="AQ183" s="285" t="str">
        <f t="shared" si="138"/>
        <v xml:space="preserve"> </v>
      </c>
      <c r="AR183" s="196"/>
      <c r="AS183" s="42"/>
      <c r="AT183" s="42">
        <f t="shared" si="126"/>
        <v>0</v>
      </c>
      <c r="AU183" s="42"/>
      <c r="AV183" s="65">
        <f t="shared" si="158"/>
        <v>0</v>
      </c>
      <c r="AW183" s="49" t="str">
        <f t="shared" si="106"/>
        <v xml:space="preserve"> </v>
      </c>
      <c r="AX183" s="42"/>
      <c r="AY183" s="65">
        <f t="shared" si="154"/>
        <v>0</v>
      </c>
      <c r="AZ183" s="225" t="str">
        <f t="shared" si="155"/>
        <v xml:space="preserve"> </v>
      </c>
    </row>
    <row r="184" spans="1:52" ht="34.5" customHeight="1">
      <c r="A184" s="66" t="s">
        <v>137</v>
      </c>
      <c r="B184" s="351" t="s">
        <v>192</v>
      </c>
      <c r="C184" s="196">
        <f t="shared" si="159"/>
        <v>0</v>
      </c>
      <c r="D184" s="42">
        <f t="shared" si="160"/>
        <v>0</v>
      </c>
      <c r="E184" s="42">
        <f t="shared" si="122"/>
        <v>0</v>
      </c>
      <c r="F184" s="42">
        <f t="shared" si="152"/>
        <v>0</v>
      </c>
      <c r="G184" s="42">
        <f t="shared" si="133"/>
        <v>0</v>
      </c>
      <c r="H184" s="42" t="str">
        <f t="shared" si="134"/>
        <v xml:space="preserve"> </v>
      </c>
      <c r="I184" s="65">
        <f t="shared" si="139"/>
        <v>0</v>
      </c>
      <c r="J184" s="65">
        <f t="shared" si="135"/>
        <v>0</v>
      </c>
      <c r="K184" s="225" t="str">
        <f t="shared" si="136"/>
        <v xml:space="preserve"> </v>
      </c>
      <c r="L184" s="196">
        <f t="shared" si="140"/>
        <v>0</v>
      </c>
      <c r="M184" s="42">
        <f t="shared" si="153"/>
        <v>0</v>
      </c>
      <c r="N184" s="42">
        <f t="shared" si="123"/>
        <v>0</v>
      </c>
      <c r="O184" s="42">
        <f t="shared" si="124"/>
        <v>0</v>
      </c>
      <c r="P184" s="42">
        <f t="shared" si="127"/>
        <v>0</v>
      </c>
      <c r="Q184" s="42" t="str">
        <f t="shared" si="128"/>
        <v xml:space="preserve"> </v>
      </c>
      <c r="R184" s="65">
        <f t="shared" si="141"/>
        <v>0</v>
      </c>
      <c r="S184" s="118">
        <f t="shared" si="142"/>
        <v>0</v>
      </c>
      <c r="T184" s="225" t="str">
        <f t="shared" si="143"/>
        <v xml:space="preserve"> </v>
      </c>
      <c r="U184" s="196"/>
      <c r="V184" s="685"/>
      <c r="W184" s="657">
        <f t="shared" si="125"/>
        <v>0</v>
      </c>
      <c r="X184" s="42"/>
      <c r="Y184" s="42">
        <f t="shared" si="131"/>
        <v>0</v>
      </c>
      <c r="Z184" s="42" t="str">
        <f t="shared" si="130"/>
        <v xml:space="preserve"> </v>
      </c>
      <c r="AA184" s="42"/>
      <c r="AB184" s="42">
        <f t="shared" si="144"/>
        <v>0</v>
      </c>
      <c r="AC184" s="197" t="str">
        <f t="shared" si="145"/>
        <v xml:space="preserve"> </v>
      </c>
      <c r="AD184" s="196"/>
      <c r="AE184" s="42"/>
      <c r="AF184" s="42">
        <f t="shared" si="146"/>
        <v>0</v>
      </c>
      <c r="AG184" s="42" t="str">
        <f t="shared" si="147"/>
        <v xml:space="preserve"> </v>
      </c>
      <c r="AH184" s="42"/>
      <c r="AI184" s="42">
        <f t="shared" si="148"/>
        <v>0</v>
      </c>
      <c r="AJ184" s="197" t="str">
        <f t="shared" si="149"/>
        <v xml:space="preserve"> </v>
      </c>
      <c r="AK184" s="196"/>
      <c r="AL184" s="42"/>
      <c r="AM184" s="42">
        <f t="shared" si="150"/>
        <v>0</v>
      </c>
      <c r="AN184" s="65" t="str">
        <f t="shared" si="137"/>
        <v xml:space="preserve"> </v>
      </c>
      <c r="AO184" s="42"/>
      <c r="AP184" s="42">
        <f t="shared" si="151"/>
        <v>0</v>
      </c>
      <c r="AQ184" s="285" t="str">
        <f t="shared" si="138"/>
        <v xml:space="preserve"> </v>
      </c>
      <c r="AR184" s="196"/>
      <c r="AS184" s="42"/>
      <c r="AT184" s="42">
        <f t="shared" si="126"/>
        <v>0</v>
      </c>
      <c r="AU184" s="42"/>
      <c r="AV184" s="65">
        <f t="shared" si="158"/>
        <v>0</v>
      </c>
      <c r="AW184" s="49" t="str">
        <f t="shared" si="106"/>
        <v xml:space="preserve"> </v>
      </c>
      <c r="AX184" s="42"/>
      <c r="AY184" s="65">
        <f t="shared" si="154"/>
        <v>0</v>
      </c>
      <c r="AZ184" s="225" t="str">
        <f t="shared" si="155"/>
        <v xml:space="preserve"> </v>
      </c>
    </row>
    <row r="185" spans="1:52" s="10" customFormat="1" ht="31.5" customHeight="1">
      <c r="A185" s="98" t="s">
        <v>196</v>
      </c>
      <c r="B185" s="347" t="s">
        <v>194</v>
      </c>
      <c r="C185" s="222">
        <f t="shared" si="159"/>
        <v>0</v>
      </c>
      <c r="D185" s="67">
        <f t="shared" si="160"/>
        <v>0</v>
      </c>
      <c r="E185" s="67">
        <f t="shared" si="122"/>
        <v>0</v>
      </c>
      <c r="F185" s="67">
        <f t="shared" si="152"/>
        <v>0</v>
      </c>
      <c r="G185" s="67">
        <f t="shared" si="133"/>
        <v>0</v>
      </c>
      <c r="H185" s="67" t="str">
        <f t="shared" si="134"/>
        <v xml:space="preserve"> </v>
      </c>
      <c r="I185" s="97">
        <f t="shared" si="139"/>
        <v>0</v>
      </c>
      <c r="J185" s="97">
        <f t="shared" si="135"/>
        <v>0</v>
      </c>
      <c r="K185" s="228" t="str">
        <f t="shared" si="136"/>
        <v xml:space="preserve"> </v>
      </c>
      <c r="L185" s="222">
        <f t="shared" si="140"/>
        <v>0</v>
      </c>
      <c r="M185" s="67">
        <f t="shared" si="153"/>
        <v>0</v>
      </c>
      <c r="N185" s="67">
        <f t="shared" si="123"/>
        <v>0</v>
      </c>
      <c r="O185" s="67">
        <f t="shared" si="124"/>
        <v>0</v>
      </c>
      <c r="P185" s="67">
        <f t="shared" si="127"/>
        <v>0</v>
      </c>
      <c r="Q185" s="67" t="str">
        <f t="shared" si="128"/>
        <v xml:space="preserve"> </v>
      </c>
      <c r="R185" s="97">
        <f t="shared" si="141"/>
        <v>0</v>
      </c>
      <c r="S185" s="127">
        <f t="shared" si="142"/>
        <v>0</v>
      </c>
      <c r="T185" s="228" t="str">
        <f t="shared" si="143"/>
        <v xml:space="preserve"> </v>
      </c>
      <c r="U185" s="401">
        <f>U186+U187</f>
        <v>0</v>
      </c>
      <c r="V185" s="695">
        <f>V186+V187</f>
        <v>0</v>
      </c>
      <c r="W185" s="729">
        <f t="shared" si="125"/>
        <v>0</v>
      </c>
      <c r="X185" s="729">
        <f>X186+X187</f>
        <v>0</v>
      </c>
      <c r="Y185" s="67">
        <f t="shared" si="131"/>
        <v>0</v>
      </c>
      <c r="Z185" s="67" t="str">
        <f t="shared" si="130"/>
        <v xml:space="preserve"> </v>
      </c>
      <c r="AA185" s="67"/>
      <c r="AB185" s="67">
        <f t="shared" si="144"/>
        <v>0</v>
      </c>
      <c r="AC185" s="205" t="str">
        <f t="shared" si="145"/>
        <v xml:space="preserve"> </v>
      </c>
      <c r="AD185" s="222"/>
      <c r="AE185" s="67"/>
      <c r="AF185" s="67">
        <f t="shared" si="146"/>
        <v>0</v>
      </c>
      <c r="AG185" s="67" t="str">
        <f t="shared" si="147"/>
        <v xml:space="preserve"> </v>
      </c>
      <c r="AH185" s="67"/>
      <c r="AI185" s="67">
        <f t="shared" si="148"/>
        <v>0</v>
      </c>
      <c r="AJ185" s="205" t="str">
        <f t="shared" si="149"/>
        <v xml:space="preserve"> </v>
      </c>
      <c r="AK185" s="222"/>
      <c r="AL185" s="67"/>
      <c r="AM185" s="67">
        <f t="shared" si="150"/>
        <v>0</v>
      </c>
      <c r="AN185" s="97" t="str">
        <f t="shared" si="137"/>
        <v xml:space="preserve"> </v>
      </c>
      <c r="AO185" s="67"/>
      <c r="AP185" s="67">
        <f t="shared" si="151"/>
        <v>0</v>
      </c>
      <c r="AQ185" s="297" t="str">
        <f t="shared" si="138"/>
        <v xml:space="preserve"> </v>
      </c>
      <c r="AR185" s="222">
        <f>AR186+AR187</f>
        <v>0</v>
      </c>
      <c r="AS185" s="67">
        <f>AS186+AS187</f>
        <v>0</v>
      </c>
      <c r="AT185" s="67">
        <f t="shared" si="126"/>
        <v>0</v>
      </c>
      <c r="AU185" s="67">
        <f>AU186+AU187</f>
        <v>0</v>
      </c>
      <c r="AV185" s="174">
        <f t="shared" si="158"/>
        <v>0</v>
      </c>
      <c r="AW185" s="67" t="str">
        <f t="shared" si="106"/>
        <v xml:space="preserve"> </v>
      </c>
      <c r="AX185" s="67"/>
      <c r="AY185" s="97">
        <f t="shared" si="154"/>
        <v>0</v>
      </c>
      <c r="AZ185" s="228" t="str">
        <f t="shared" si="155"/>
        <v xml:space="preserve"> </v>
      </c>
    </row>
    <row r="186" spans="1:52" s="10" customFormat="1" ht="25.5" customHeight="1">
      <c r="A186" s="66" t="s">
        <v>193</v>
      </c>
      <c r="B186" s="351" t="s">
        <v>195</v>
      </c>
      <c r="C186" s="226">
        <f t="shared" si="159"/>
        <v>0</v>
      </c>
      <c r="D186" s="77">
        <f t="shared" si="160"/>
        <v>0</v>
      </c>
      <c r="E186" s="77">
        <f t="shared" si="122"/>
        <v>0</v>
      </c>
      <c r="F186" s="77">
        <f t="shared" si="152"/>
        <v>0</v>
      </c>
      <c r="G186" s="77">
        <f t="shared" si="133"/>
        <v>0</v>
      </c>
      <c r="H186" s="77" t="str">
        <f t="shared" si="134"/>
        <v xml:space="preserve"> </v>
      </c>
      <c r="I186" s="65">
        <f t="shared" si="139"/>
        <v>0</v>
      </c>
      <c r="J186" s="65">
        <f t="shared" si="135"/>
        <v>0</v>
      </c>
      <c r="K186" s="225" t="str">
        <f t="shared" si="136"/>
        <v xml:space="preserve"> </v>
      </c>
      <c r="L186" s="226">
        <f t="shared" si="140"/>
        <v>0</v>
      </c>
      <c r="M186" s="77">
        <f t="shared" si="153"/>
        <v>0</v>
      </c>
      <c r="N186" s="77">
        <f t="shared" si="123"/>
        <v>0</v>
      </c>
      <c r="O186" s="77">
        <f t="shared" si="124"/>
        <v>0</v>
      </c>
      <c r="P186" s="77">
        <f t="shared" si="127"/>
        <v>0</v>
      </c>
      <c r="Q186" s="77" t="str">
        <f t="shared" si="128"/>
        <v xml:space="preserve"> </v>
      </c>
      <c r="R186" s="65">
        <f t="shared" si="141"/>
        <v>0</v>
      </c>
      <c r="S186" s="118">
        <f t="shared" si="142"/>
        <v>0</v>
      </c>
      <c r="T186" s="225" t="str">
        <f t="shared" si="143"/>
        <v xml:space="preserve"> </v>
      </c>
      <c r="U186" s="226"/>
      <c r="V186" s="699"/>
      <c r="W186" s="731">
        <f t="shared" si="125"/>
        <v>0</v>
      </c>
      <c r="X186" s="77"/>
      <c r="Y186" s="77">
        <f t="shared" si="131"/>
        <v>0</v>
      </c>
      <c r="Z186" s="77" t="str">
        <f t="shared" si="130"/>
        <v xml:space="preserve"> </v>
      </c>
      <c r="AA186" s="42"/>
      <c r="AB186" s="77">
        <f t="shared" si="144"/>
        <v>0</v>
      </c>
      <c r="AC186" s="268" t="str">
        <f t="shared" si="145"/>
        <v xml:space="preserve"> </v>
      </c>
      <c r="AD186" s="226"/>
      <c r="AE186" s="77"/>
      <c r="AF186" s="77">
        <f t="shared" si="146"/>
        <v>0</v>
      </c>
      <c r="AG186" s="77" t="str">
        <f t="shared" si="147"/>
        <v xml:space="preserve"> </v>
      </c>
      <c r="AH186" s="77"/>
      <c r="AI186" s="77">
        <f t="shared" si="148"/>
        <v>0</v>
      </c>
      <c r="AJ186" s="268" t="str">
        <f t="shared" si="149"/>
        <v xml:space="preserve"> </v>
      </c>
      <c r="AK186" s="226"/>
      <c r="AL186" s="77"/>
      <c r="AM186" s="77">
        <f t="shared" si="150"/>
        <v>0</v>
      </c>
      <c r="AN186" s="65" t="str">
        <f t="shared" si="137"/>
        <v xml:space="preserve"> </v>
      </c>
      <c r="AO186" s="77"/>
      <c r="AP186" s="77">
        <f t="shared" si="151"/>
        <v>0</v>
      </c>
      <c r="AQ186" s="285" t="str">
        <f t="shared" si="138"/>
        <v xml:space="preserve"> </v>
      </c>
      <c r="AR186" s="222"/>
      <c r="AS186" s="67"/>
      <c r="AT186" s="67">
        <f t="shared" si="126"/>
        <v>0</v>
      </c>
      <c r="AU186" s="67"/>
      <c r="AV186" s="65">
        <f t="shared" si="158"/>
        <v>0</v>
      </c>
      <c r="AW186" s="49" t="str">
        <f t="shared" si="106"/>
        <v xml:space="preserve"> </v>
      </c>
      <c r="AX186" s="77"/>
      <c r="AY186" s="65">
        <f t="shared" si="154"/>
        <v>0</v>
      </c>
      <c r="AZ186" s="225" t="str">
        <f t="shared" si="155"/>
        <v xml:space="preserve"> </v>
      </c>
    </row>
    <row r="187" spans="1:52" ht="25.5" customHeight="1">
      <c r="A187" s="66" t="s">
        <v>143</v>
      </c>
      <c r="B187" s="351" t="s">
        <v>197</v>
      </c>
      <c r="C187" s="196">
        <f t="shared" si="159"/>
        <v>0</v>
      </c>
      <c r="D187" s="42">
        <f t="shared" si="160"/>
        <v>0</v>
      </c>
      <c r="E187" s="42">
        <f t="shared" si="122"/>
        <v>0</v>
      </c>
      <c r="F187" s="42">
        <f t="shared" si="152"/>
        <v>0</v>
      </c>
      <c r="G187" s="42">
        <f t="shared" si="133"/>
        <v>0</v>
      </c>
      <c r="H187" s="42" t="str">
        <f t="shared" si="134"/>
        <v xml:space="preserve"> </v>
      </c>
      <c r="I187" s="65">
        <f t="shared" si="139"/>
        <v>0</v>
      </c>
      <c r="J187" s="65">
        <f t="shared" si="135"/>
        <v>0</v>
      </c>
      <c r="K187" s="225" t="str">
        <f t="shared" si="136"/>
        <v xml:space="preserve"> </v>
      </c>
      <c r="L187" s="196">
        <f t="shared" si="140"/>
        <v>0</v>
      </c>
      <c r="M187" s="42">
        <f t="shared" si="153"/>
        <v>0</v>
      </c>
      <c r="N187" s="42">
        <f t="shared" si="123"/>
        <v>0</v>
      </c>
      <c r="O187" s="42">
        <f t="shared" si="124"/>
        <v>0</v>
      </c>
      <c r="P187" s="42">
        <f t="shared" si="127"/>
        <v>0</v>
      </c>
      <c r="Q187" s="42" t="str">
        <f t="shared" si="128"/>
        <v xml:space="preserve"> </v>
      </c>
      <c r="R187" s="65">
        <f t="shared" si="141"/>
        <v>0</v>
      </c>
      <c r="S187" s="118">
        <f t="shared" si="142"/>
        <v>0</v>
      </c>
      <c r="T187" s="225" t="str">
        <f t="shared" si="143"/>
        <v xml:space="preserve"> </v>
      </c>
      <c r="U187" s="196"/>
      <c r="V187" s="685"/>
      <c r="W187" s="657">
        <f t="shared" si="125"/>
        <v>0</v>
      </c>
      <c r="X187" s="42"/>
      <c r="Y187" s="42">
        <f t="shared" si="131"/>
        <v>0</v>
      </c>
      <c r="Z187" s="42" t="str">
        <f t="shared" si="130"/>
        <v xml:space="preserve"> </v>
      </c>
      <c r="AA187" s="42"/>
      <c r="AB187" s="42">
        <f t="shared" si="144"/>
        <v>0</v>
      </c>
      <c r="AC187" s="197" t="str">
        <f t="shared" si="145"/>
        <v xml:space="preserve"> </v>
      </c>
      <c r="AD187" s="196"/>
      <c r="AE187" s="42"/>
      <c r="AF187" s="42">
        <f t="shared" si="146"/>
        <v>0</v>
      </c>
      <c r="AG187" s="42" t="str">
        <f t="shared" si="147"/>
        <v xml:space="preserve"> </v>
      </c>
      <c r="AH187" s="42"/>
      <c r="AI187" s="42">
        <f t="shared" si="148"/>
        <v>0</v>
      </c>
      <c r="AJ187" s="197" t="str">
        <f t="shared" si="149"/>
        <v xml:space="preserve"> </v>
      </c>
      <c r="AK187" s="196"/>
      <c r="AL187" s="42"/>
      <c r="AM187" s="42">
        <f>AL187-AK187</f>
        <v>0</v>
      </c>
      <c r="AN187" s="65" t="str">
        <f t="shared" si="137"/>
        <v xml:space="preserve"> </v>
      </c>
      <c r="AO187" s="42"/>
      <c r="AP187" s="42">
        <f t="shared" si="151"/>
        <v>0</v>
      </c>
      <c r="AQ187" s="285" t="str">
        <f t="shared" si="138"/>
        <v xml:space="preserve"> </v>
      </c>
      <c r="AR187" s="226"/>
      <c r="AS187" s="77"/>
      <c r="AT187" s="77">
        <f t="shared" si="126"/>
        <v>0</v>
      </c>
      <c r="AU187" s="77"/>
      <c r="AV187" s="65">
        <f t="shared" si="158"/>
        <v>0</v>
      </c>
      <c r="AW187" s="49" t="str">
        <f t="shared" si="106"/>
        <v xml:space="preserve"> </v>
      </c>
      <c r="AX187" s="42"/>
      <c r="AY187" s="65">
        <f t="shared" si="154"/>
        <v>0</v>
      </c>
      <c r="AZ187" s="225" t="str">
        <f t="shared" si="155"/>
        <v xml:space="preserve"> </v>
      </c>
    </row>
    <row r="188" spans="1:52" s="10" customFormat="1" ht="31.5" customHeight="1">
      <c r="A188" s="93" t="s">
        <v>199</v>
      </c>
      <c r="B188" s="350" t="s">
        <v>200</v>
      </c>
      <c r="C188" s="222">
        <f t="shared" si="159"/>
        <v>0</v>
      </c>
      <c r="D188" s="67">
        <f t="shared" si="160"/>
        <v>0</v>
      </c>
      <c r="E188" s="67">
        <f t="shared" si="122"/>
        <v>0</v>
      </c>
      <c r="F188" s="67">
        <f t="shared" si="152"/>
        <v>0</v>
      </c>
      <c r="G188" s="67">
        <f t="shared" si="133"/>
        <v>0</v>
      </c>
      <c r="H188" s="67" t="str">
        <f t="shared" si="134"/>
        <v xml:space="preserve"> </v>
      </c>
      <c r="I188" s="92">
        <f t="shared" si="139"/>
        <v>0</v>
      </c>
      <c r="J188" s="92">
        <f t="shared" si="135"/>
        <v>0</v>
      </c>
      <c r="K188" s="224" t="str">
        <f t="shared" si="136"/>
        <v xml:space="preserve"> </v>
      </c>
      <c r="L188" s="222">
        <f t="shared" si="140"/>
        <v>0</v>
      </c>
      <c r="M188" s="67">
        <f t="shared" si="153"/>
        <v>0</v>
      </c>
      <c r="N188" s="67">
        <f t="shared" si="123"/>
        <v>0</v>
      </c>
      <c r="O188" s="67">
        <f t="shared" si="124"/>
        <v>0</v>
      </c>
      <c r="P188" s="67">
        <f t="shared" si="127"/>
        <v>0</v>
      </c>
      <c r="Q188" s="67" t="str">
        <f t="shared" si="128"/>
        <v xml:space="preserve"> </v>
      </c>
      <c r="R188" s="92">
        <f t="shared" si="141"/>
        <v>0</v>
      </c>
      <c r="S188" s="125">
        <f t="shared" si="142"/>
        <v>0</v>
      </c>
      <c r="T188" s="224" t="str">
        <f t="shared" si="143"/>
        <v xml:space="preserve"> </v>
      </c>
      <c r="U188" s="401">
        <f>U189+U190+U191</f>
        <v>0</v>
      </c>
      <c r="V188" s="695">
        <f>V189+V190+V191</f>
        <v>0</v>
      </c>
      <c r="W188" s="729">
        <f t="shared" si="125"/>
        <v>0</v>
      </c>
      <c r="X188" s="67">
        <f>X189+X190+X191</f>
        <v>0</v>
      </c>
      <c r="Y188" s="67">
        <f t="shared" si="131"/>
        <v>0</v>
      </c>
      <c r="Z188" s="67" t="str">
        <f t="shared" si="130"/>
        <v xml:space="preserve"> </v>
      </c>
      <c r="AA188" s="67"/>
      <c r="AB188" s="67">
        <f t="shared" si="144"/>
        <v>0</v>
      </c>
      <c r="AC188" s="205" t="str">
        <f t="shared" si="145"/>
        <v xml:space="preserve"> </v>
      </c>
      <c r="AD188" s="222"/>
      <c r="AE188" s="67"/>
      <c r="AF188" s="67">
        <f t="shared" si="146"/>
        <v>0</v>
      </c>
      <c r="AG188" s="67" t="str">
        <f t="shared" si="147"/>
        <v xml:space="preserve"> </v>
      </c>
      <c r="AH188" s="67"/>
      <c r="AI188" s="67">
        <f t="shared" si="148"/>
        <v>0</v>
      </c>
      <c r="AJ188" s="205" t="str">
        <f t="shared" si="149"/>
        <v xml:space="preserve"> </v>
      </c>
      <c r="AK188" s="222"/>
      <c r="AL188" s="67"/>
      <c r="AM188" s="67">
        <f t="shared" si="150"/>
        <v>0</v>
      </c>
      <c r="AN188" s="92" t="str">
        <f t="shared" si="137"/>
        <v xml:space="preserve"> </v>
      </c>
      <c r="AO188" s="67"/>
      <c r="AP188" s="67">
        <f t="shared" si="151"/>
        <v>0</v>
      </c>
      <c r="AQ188" s="294" t="str">
        <f t="shared" si="138"/>
        <v xml:space="preserve"> </v>
      </c>
      <c r="AR188" s="222">
        <f>AR189+AR190+AR191</f>
        <v>0</v>
      </c>
      <c r="AS188" s="67">
        <f>AS189+AS190+AS191</f>
        <v>0</v>
      </c>
      <c r="AT188" s="67">
        <f t="shared" si="126"/>
        <v>0</v>
      </c>
      <c r="AU188" s="67">
        <f>AU189+AU190+AU191</f>
        <v>0</v>
      </c>
      <c r="AV188" s="174">
        <f t="shared" si="158"/>
        <v>0</v>
      </c>
      <c r="AW188" s="77" t="str">
        <f t="shared" ref="AW188:AW197" si="161">IF(AR188&lt;&gt;0,IF(AS188/AR188*100&lt;0,"&lt;0",IF(AS188/AR188*100&gt;200,"&gt;200",AS188/AR188*100))," ")</f>
        <v xml:space="preserve"> </v>
      </c>
      <c r="AX188" s="67"/>
      <c r="AY188" s="92">
        <f t="shared" si="154"/>
        <v>0</v>
      </c>
      <c r="AZ188" s="224" t="str">
        <f t="shared" si="155"/>
        <v xml:space="preserve"> </v>
      </c>
    </row>
    <row r="189" spans="1:52" s="10" customFormat="1" ht="23.25" customHeight="1">
      <c r="A189" s="66" t="s">
        <v>198</v>
      </c>
      <c r="B189" s="351" t="s">
        <v>201</v>
      </c>
      <c r="C189" s="196">
        <f t="shared" si="159"/>
        <v>0</v>
      </c>
      <c r="D189" s="42">
        <f t="shared" si="160"/>
        <v>0</v>
      </c>
      <c r="E189" s="42">
        <f t="shared" si="122"/>
        <v>0</v>
      </c>
      <c r="F189" s="42">
        <f t="shared" si="152"/>
        <v>0</v>
      </c>
      <c r="G189" s="42">
        <f t="shared" si="133"/>
        <v>0</v>
      </c>
      <c r="H189" s="42" t="str">
        <f t="shared" si="134"/>
        <v xml:space="preserve"> </v>
      </c>
      <c r="I189" s="65">
        <f t="shared" si="139"/>
        <v>0</v>
      </c>
      <c r="J189" s="65">
        <f t="shared" si="135"/>
        <v>0</v>
      </c>
      <c r="K189" s="225" t="str">
        <f t="shared" si="136"/>
        <v xml:space="preserve"> </v>
      </c>
      <c r="L189" s="196">
        <f t="shared" si="140"/>
        <v>0</v>
      </c>
      <c r="M189" s="42">
        <f t="shared" si="153"/>
        <v>0</v>
      </c>
      <c r="N189" s="42">
        <f t="shared" si="123"/>
        <v>0</v>
      </c>
      <c r="O189" s="42">
        <f t="shared" si="124"/>
        <v>0</v>
      </c>
      <c r="P189" s="42">
        <f t="shared" si="127"/>
        <v>0</v>
      </c>
      <c r="Q189" s="42" t="str">
        <f t="shared" si="128"/>
        <v xml:space="preserve"> </v>
      </c>
      <c r="R189" s="65">
        <f t="shared" si="141"/>
        <v>0</v>
      </c>
      <c r="S189" s="118">
        <f t="shared" si="142"/>
        <v>0</v>
      </c>
      <c r="T189" s="225" t="str">
        <f t="shared" si="143"/>
        <v xml:space="preserve"> </v>
      </c>
      <c r="U189" s="196"/>
      <c r="V189" s="685"/>
      <c r="W189" s="657">
        <f t="shared" si="125"/>
        <v>0</v>
      </c>
      <c r="X189" s="42"/>
      <c r="Y189" s="42">
        <f t="shared" si="131"/>
        <v>0</v>
      </c>
      <c r="Z189" s="42" t="str">
        <f t="shared" si="130"/>
        <v xml:space="preserve"> </v>
      </c>
      <c r="AA189" s="42"/>
      <c r="AB189" s="77">
        <f t="shared" si="144"/>
        <v>0</v>
      </c>
      <c r="AC189" s="268" t="str">
        <f t="shared" si="145"/>
        <v xml:space="preserve"> </v>
      </c>
      <c r="AD189" s="226"/>
      <c r="AE189" s="77"/>
      <c r="AF189" s="77">
        <f t="shared" si="146"/>
        <v>0</v>
      </c>
      <c r="AG189" s="77" t="str">
        <f t="shared" si="147"/>
        <v xml:space="preserve"> </v>
      </c>
      <c r="AH189" s="77"/>
      <c r="AI189" s="77">
        <f t="shared" si="148"/>
        <v>0</v>
      </c>
      <c r="AJ189" s="268" t="str">
        <f t="shared" si="149"/>
        <v xml:space="preserve"> </v>
      </c>
      <c r="AK189" s="226"/>
      <c r="AL189" s="77"/>
      <c r="AM189" s="77">
        <f t="shared" si="150"/>
        <v>0</v>
      </c>
      <c r="AN189" s="65" t="str">
        <f t="shared" si="137"/>
        <v xml:space="preserve"> </v>
      </c>
      <c r="AO189" s="77"/>
      <c r="AP189" s="77">
        <f t="shared" si="151"/>
        <v>0</v>
      </c>
      <c r="AQ189" s="285" t="str">
        <f t="shared" si="138"/>
        <v xml:space="preserve"> </v>
      </c>
      <c r="AR189" s="222"/>
      <c r="AS189" s="67"/>
      <c r="AT189" s="67">
        <f t="shared" si="126"/>
        <v>0</v>
      </c>
      <c r="AU189" s="67"/>
      <c r="AV189" s="172">
        <f t="shared" si="158"/>
        <v>0</v>
      </c>
      <c r="AW189" s="49" t="str">
        <f t="shared" si="161"/>
        <v xml:space="preserve"> </v>
      </c>
      <c r="AX189" s="77"/>
      <c r="AY189" s="65">
        <f t="shared" si="154"/>
        <v>0</v>
      </c>
      <c r="AZ189" s="225" t="str">
        <f t="shared" si="155"/>
        <v xml:space="preserve"> </v>
      </c>
    </row>
    <row r="190" spans="1:52" s="10" customFormat="1" ht="21.75" customHeight="1">
      <c r="A190" s="66" t="s">
        <v>202</v>
      </c>
      <c r="B190" s="351" t="s">
        <v>203</v>
      </c>
      <c r="C190" s="196">
        <f t="shared" si="159"/>
        <v>0</v>
      </c>
      <c r="D190" s="42">
        <f t="shared" si="160"/>
        <v>0</v>
      </c>
      <c r="E190" s="42">
        <f t="shared" si="122"/>
        <v>0</v>
      </c>
      <c r="F190" s="42">
        <f t="shared" si="152"/>
        <v>0</v>
      </c>
      <c r="G190" s="42">
        <f t="shared" si="133"/>
        <v>0</v>
      </c>
      <c r="H190" s="42" t="str">
        <f t="shared" si="134"/>
        <v xml:space="preserve"> </v>
      </c>
      <c r="I190" s="65">
        <f t="shared" si="139"/>
        <v>0</v>
      </c>
      <c r="J190" s="65">
        <f t="shared" si="135"/>
        <v>0</v>
      </c>
      <c r="K190" s="225" t="str">
        <f t="shared" si="136"/>
        <v xml:space="preserve"> </v>
      </c>
      <c r="L190" s="196">
        <f t="shared" si="140"/>
        <v>0</v>
      </c>
      <c r="M190" s="42">
        <f t="shared" si="153"/>
        <v>0</v>
      </c>
      <c r="N190" s="42">
        <f t="shared" si="123"/>
        <v>0</v>
      </c>
      <c r="O190" s="42">
        <f t="shared" si="124"/>
        <v>0</v>
      </c>
      <c r="P190" s="42">
        <f t="shared" si="127"/>
        <v>0</v>
      </c>
      <c r="Q190" s="42" t="str">
        <f t="shared" si="128"/>
        <v xml:space="preserve"> </v>
      </c>
      <c r="R190" s="65">
        <f t="shared" si="141"/>
        <v>0</v>
      </c>
      <c r="S190" s="118">
        <f t="shared" si="142"/>
        <v>0</v>
      </c>
      <c r="T190" s="225" t="str">
        <f t="shared" si="143"/>
        <v xml:space="preserve"> </v>
      </c>
      <c r="U190" s="196"/>
      <c r="V190" s="685"/>
      <c r="W190" s="657">
        <f t="shared" si="125"/>
        <v>0</v>
      </c>
      <c r="X190" s="42"/>
      <c r="Y190" s="42">
        <f t="shared" si="131"/>
        <v>0</v>
      </c>
      <c r="Z190" s="42" t="str">
        <f t="shared" si="130"/>
        <v xml:space="preserve"> </v>
      </c>
      <c r="AA190" s="42"/>
      <c r="AB190" s="77">
        <f t="shared" si="144"/>
        <v>0</v>
      </c>
      <c r="AC190" s="268" t="str">
        <f t="shared" si="145"/>
        <v xml:space="preserve"> </v>
      </c>
      <c r="AD190" s="226"/>
      <c r="AE190" s="77"/>
      <c r="AF190" s="77">
        <f t="shared" si="146"/>
        <v>0</v>
      </c>
      <c r="AG190" s="77" t="str">
        <f t="shared" si="147"/>
        <v xml:space="preserve"> </v>
      </c>
      <c r="AH190" s="77"/>
      <c r="AI190" s="77">
        <f t="shared" si="148"/>
        <v>0</v>
      </c>
      <c r="AJ190" s="268" t="str">
        <f t="shared" si="149"/>
        <v xml:space="preserve"> </v>
      </c>
      <c r="AK190" s="226"/>
      <c r="AL190" s="77"/>
      <c r="AM190" s="77">
        <f t="shared" si="150"/>
        <v>0</v>
      </c>
      <c r="AN190" s="65" t="str">
        <f t="shared" si="137"/>
        <v xml:space="preserve"> </v>
      </c>
      <c r="AO190" s="77"/>
      <c r="AP190" s="77">
        <f t="shared" si="151"/>
        <v>0</v>
      </c>
      <c r="AQ190" s="285" t="str">
        <f t="shared" si="138"/>
        <v xml:space="preserve"> </v>
      </c>
      <c r="AR190" s="226"/>
      <c r="AS190" s="77"/>
      <c r="AT190" s="77">
        <f t="shared" si="126"/>
        <v>0</v>
      </c>
      <c r="AU190" s="77"/>
      <c r="AV190" s="65">
        <f t="shared" si="158"/>
        <v>0</v>
      </c>
      <c r="AW190" s="49" t="str">
        <f t="shared" si="161"/>
        <v xml:space="preserve"> </v>
      </c>
      <c r="AX190" s="77"/>
      <c r="AY190" s="65">
        <f t="shared" si="154"/>
        <v>0</v>
      </c>
      <c r="AZ190" s="225" t="str">
        <f t="shared" si="155"/>
        <v xml:space="preserve"> </v>
      </c>
    </row>
    <row r="191" spans="1:52" ht="23.25" customHeight="1">
      <c r="A191" s="66" t="s">
        <v>204</v>
      </c>
      <c r="B191" s="351" t="s">
        <v>205</v>
      </c>
      <c r="C191" s="196">
        <f t="shared" si="159"/>
        <v>0</v>
      </c>
      <c r="D191" s="42">
        <f t="shared" si="160"/>
        <v>0</v>
      </c>
      <c r="E191" s="42">
        <f t="shared" si="122"/>
        <v>0</v>
      </c>
      <c r="F191" s="42">
        <f t="shared" si="152"/>
        <v>0</v>
      </c>
      <c r="G191" s="42">
        <f t="shared" si="133"/>
        <v>0</v>
      </c>
      <c r="H191" s="42" t="str">
        <f t="shared" si="134"/>
        <v xml:space="preserve"> </v>
      </c>
      <c r="I191" s="65">
        <f t="shared" si="139"/>
        <v>0</v>
      </c>
      <c r="J191" s="65">
        <f t="shared" si="135"/>
        <v>0</v>
      </c>
      <c r="K191" s="225" t="str">
        <f t="shared" si="136"/>
        <v xml:space="preserve"> </v>
      </c>
      <c r="L191" s="196">
        <f t="shared" si="140"/>
        <v>0</v>
      </c>
      <c r="M191" s="42">
        <f t="shared" si="153"/>
        <v>0</v>
      </c>
      <c r="N191" s="42">
        <f t="shared" si="123"/>
        <v>0</v>
      </c>
      <c r="O191" s="42">
        <f t="shared" si="124"/>
        <v>0</v>
      </c>
      <c r="P191" s="42">
        <f t="shared" si="127"/>
        <v>0</v>
      </c>
      <c r="Q191" s="42" t="str">
        <f t="shared" si="128"/>
        <v xml:space="preserve"> </v>
      </c>
      <c r="R191" s="65">
        <f t="shared" si="141"/>
        <v>0</v>
      </c>
      <c r="S191" s="118">
        <f t="shared" si="142"/>
        <v>0</v>
      </c>
      <c r="T191" s="225" t="str">
        <f t="shared" si="143"/>
        <v xml:space="preserve"> </v>
      </c>
      <c r="U191" s="196"/>
      <c r="V191" s="685"/>
      <c r="W191" s="657">
        <f t="shared" si="125"/>
        <v>0</v>
      </c>
      <c r="X191" s="42"/>
      <c r="Y191" s="42">
        <f t="shared" si="131"/>
        <v>0</v>
      </c>
      <c r="Z191" s="42" t="str">
        <f t="shared" si="130"/>
        <v xml:space="preserve"> </v>
      </c>
      <c r="AA191" s="42"/>
      <c r="AB191" s="42">
        <f t="shared" si="144"/>
        <v>0</v>
      </c>
      <c r="AC191" s="197" t="str">
        <f t="shared" si="145"/>
        <v xml:space="preserve"> </v>
      </c>
      <c r="AD191" s="196"/>
      <c r="AE191" s="42"/>
      <c r="AF191" s="42">
        <f t="shared" si="146"/>
        <v>0</v>
      </c>
      <c r="AG191" s="42" t="str">
        <f t="shared" si="147"/>
        <v xml:space="preserve"> </v>
      </c>
      <c r="AH191" s="42"/>
      <c r="AI191" s="42">
        <f t="shared" si="148"/>
        <v>0</v>
      </c>
      <c r="AJ191" s="197" t="str">
        <f t="shared" si="149"/>
        <v xml:space="preserve"> </v>
      </c>
      <c r="AK191" s="196"/>
      <c r="AL191" s="42"/>
      <c r="AM191" s="42">
        <f t="shared" si="150"/>
        <v>0</v>
      </c>
      <c r="AN191" s="65" t="str">
        <f t="shared" si="137"/>
        <v xml:space="preserve"> </v>
      </c>
      <c r="AO191" s="42"/>
      <c r="AP191" s="42">
        <f t="shared" si="151"/>
        <v>0</v>
      </c>
      <c r="AQ191" s="285" t="str">
        <f t="shared" si="138"/>
        <v xml:space="preserve"> </v>
      </c>
      <c r="AR191" s="400"/>
      <c r="AS191" s="77"/>
      <c r="AT191" s="77">
        <f t="shared" si="126"/>
        <v>0</v>
      </c>
      <c r="AU191" s="77"/>
      <c r="AV191" s="65">
        <f t="shared" si="158"/>
        <v>0</v>
      </c>
      <c r="AW191" s="49" t="str">
        <f t="shared" si="161"/>
        <v xml:space="preserve"> </v>
      </c>
      <c r="AX191" s="42"/>
      <c r="AY191" s="65">
        <f t="shared" si="154"/>
        <v>-16.899999999999999</v>
      </c>
      <c r="AZ191" s="225" t="str">
        <f t="shared" si="155"/>
        <v xml:space="preserve"> </v>
      </c>
    </row>
    <row r="192" spans="1:52" s="10" customFormat="1" ht="21.75" customHeight="1">
      <c r="A192" s="93" t="s">
        <v>207</v>
      </c>
      <c r="B192" s="350" t="s">
        <v>206</v>
      </c>
      <c r="C192" s="222">
        <f t="shared" si="159"/>
        <v>2914.5</v>
      </c>
      <c r="D192" s="67">
        <f t="shared" si="160"/>
        <v>-40.199999999999953</v>
      </c>
      <c r="E192" s="67">
        <f t="shared" si="122"/>
        <v>-431.99999999999994</v>
      </c>
      <c r="F192" s="67">
        <f t="shared" si="152"/>
        <v>391.79999999999995</v>
      </c>
      <c r="G192" s="67">
        <f t="shared" si="133"/>
        <v>-2954.7</v>
      </c>
      <c r="H192" s="67" t="str">
        <f t="shared" si="134"/>
        <v>&lt;0</v>
      </c>
      <c r="I192" s="92">
        <f t="shared" si="139"/>
        <v>0</v>
      </c>
      <c r="J192" s="92">
        <f t="shared" si="135"/>
        <v>-40.199999999999953</v>
      </c>
      <c r="K192" s="224" t="str">
        <f t="shared" si="136"/>
        <v xml:space="preserve"> </v>
      </c>
      <c r="L192" s="222">
        <f t="shared" si="140"/>
        <v>2867.2</v>
      </c>
      <c r="M192" s="67">
        <f t="shared" si="153"/>
        <v>-23.299999999999955</v>
      </c>
      <c r="N192" s="67">
        <f t="shared" si="123"/>
        <v>-408.69999999999993</v>
      </c>
      <c r="O192" s="67">
        <f t="shared" si="124"/>
        <v>385.4</v>
      </c>
      <c r="P192" s="67">
        <f t="shared" si="127"/>
        <v>-2890.5</v>
      </c>
      <c r="Q192" s="67" t="str">
        <f t="shared" si="128"/>
        <v>&lt;0</v>
      </c>
      <c r="R192" s="92">
        <f t="shared" si="141"/>
        <v>0</v>
      </c>
      <c r="S192" s="125">
        <f t="shared" si="142"/>
        <v>-23.299999999999955</v>
      </c>
      <c r="T192" s="224" t="str">
        <f t="shared" si="143"/>
        <v xml:space="preserve"> </v>
      </c>
      <c r="U192" s="222">
        <f>U194+U193</f>
        <v>2867.2</v>
      </c>
      <c r="V192" s="695">
        <f>V194+V193</f>
        <v>-23.299999999999955</v>
      </c>
      <c r="W192" s="729">
        <f t="shared" si="125"/>
        <v>-408.69999999999993</v>
      </c>
      <c r="X192" s="67">
        <f>X194+X193</f>
        <v>385.4</v>
      </c>
      <c r="Y192" s="67">
        <f t="shared" si="131"/>
        <v>-2890.5</v>
      </c>
      <c r="Z192" s="67" t="str">
        <f t="shared" si="130"/>
        <v>&lt;0</v>
      </c>
      <c r="AA192" s="67"/>
      <c r="AB192" s="67">
        <f t="shared" si="144"/>
        <v>-23.299999999999955</v>
      </c>
      <c r="AC192" s="205" t="str">
        <f t="shared" si="145"/>
        <v xml:space="preserve"> </v>
      </c>
      <c r="AD192" s="222"/>
      <c r="AE192" s="67"/>
      <c r="AF192" s="67">
        <f t="shared" si="146"/>
        <v>0</v>
      </c>
      <c r="AG192" s="67" t="str">
        <f t="shared" si="147"/>
        <v xml:space="preserve"> </v>
      </c>
      <c r="AH192" s="67"/>
      <c r="AI192" s="67">
        <f t="shared" si="148"/>
        <v>0</v>
      </c>
      <c r="AJ192" s="205" t="str">
        <f t="shared" si="149"/>
        <v xml:space="preserve"> </v>
      </c>
      <c r="AK192" s="222"/>
      <c r="AL192" s="67"/>
      <c r="AM192" s="67">
        <f t="shared" si="150"/>
        <v>0</v>
      </c>
      <c r="AN192" s="92" t="str">
        <f t="shared" si="137"/>
        <v xml:space="preserve"> </v>
      </c>
      <c r="AO192" s="67"/>
      <c r="AP192" s="67">
        <f t="shared" si="151"/>
        <v>0</v>
      </c>
      <c r="AQ192" s="294" t="str">
        <f t="shared" si="138"/>
        <v xml:space="preserve"> </v>
      </c>
      <c r="AR192" s="401">
        <f>AR193+AR194</f>
        <v>47.3</v>
      </c>
      <c r="AS192" s="67">
        <f>AS193+AS194</f>
        <v>-16.899999999999999</v>
      </c>
      <c r="AT192" s="67">
        <f t="shared" si="126"/>
        <v>-23.299999999999997</v>
      </c>
      <c r="AU192" s="67">
        <f>AU193+AU194</f>
        <v>6.4</v>
      </c>
      <c r="AV192" s="174">
        <f t="shared" si="158"/>
        <v>-64.199999999999989</v>
      </c>
      <c r="AW192" s="67" t="str">
        <f t="shared" si="161"/>
        <v>&lt;0</v>
      </c>
      <c r="AX192" s="67"/>
      <c r="AY192" s="92">
        <f>AS194-AX192</f>
        <v>-23.3</v>
      </c>
      <c r="AZ192" s="224" t="str">
        <f>IF(AX192&lt;&gt;0,IF(AS194/AX192*100&lt;0,"&lt;0",IF(AS194/AX192*100&gt;200,"&gt;200",AS194/AX192*100))," ")</f>
        <v xml:space="preserve"> </v>
      </c>
    </row>
    <row r="193" spans="1:52" s="10" customFormat="1" ht="21.75" customHeight="1">
      <c r="A193" s="319" t="s">
        <v>290</v>
      </c>
      <c r="B193" s="351" t="s">
        <v>208</v>
      </c>
      <c r="C193" s="196">
        <f t="shared" si="159"/>
        <v>3731.2999999999997</v>
      </c>
      <c r="D193" s="42">
        <f t="shared" si="160"/>
        <v>506.9</v>
      </c>
      <c r="E193" s="42">
        <f t="shared" si="122"/>
        <v>115.10000000000002</v>
      </c>
      <c r="F193" s="42">
        <f t="shared" si="152"/>
        <v>391.79999999999995</v>
      </c>
      <c r="G193" s="42">
        <f t="shared" si="133"/>
        <v>-3224.3999999999996</v>
      </c>
      <c r="H193" s="42">
        <f t="shared" si="134"/>
        <v>13.585077586900008</v>
      </c>
      <c r="I193" s="92"/>
      <c r="J193" s="92"/>
      <c r="K193" s="224"/>
      <c r="L193" s="196">
        <f t="shared" si="140"/>
        <v>3598.2</v>
      </c>
      <c r="M193" s="42">
        <f t="shared" si="153"/>
        <v>500.5</v>
      </c>
      <c r="N193" s="42">
        <f t="shared" si="123"/>
        <v>115.10000000000002</v>
      </c>
      <c r="O193" s="42">
        <f t="shared" si="124"/>
        <v>385.4</v>
      </c>
      <c r="P193" s="42">
        <f t="shared" si="127"/>
        <v>-3097.7</v>
      </c>
      <c r="Q193" s="42">
        <f t="shared" si="128"/>
        <v>13.909732644099829</v>
      </c>
      <c r="R193" s="92"/>
      <c r="S193" s="125"/>
      <c r="T193" s="224"/>
      <c r="U193" s="196">
        <v>3598.2</v>
      </c>
      <c r="V193" s="698">
        <f>463.5+37</f>
        <v>500.5</v>
      </c>
      <c r="W193" s="657">
        <f t="shared" si="125"/>
        <v>115.10000000000002</v>
      </c>
      <c r="X193" s="741">
        <f>348.4+37</f>
        <v>385.4</v>
      </c>
      <c r="Y193" s="42"/>
      <c r="Z193" s="42"/>
      <c r="AA193" s="67"/>
      <c r="AB193" s="67"/>
      <c r="AC193" s="205"/>
      <c r="AD193" s="222"/>
      <c r="AE193" s="67"/>
      <c r="AF193" s="67"/>
      <c r="AG193" s="67"/>
      <c r="AH193" s="67"/>
      <c r="AI193" s="67"/>
      <c r="AJ193" s="205"/>
      <c r="AK193" s="222"/>
      <c r="AL193" s="67"/>
      <c r="AM193" s="67"/>
      <c r="AN193" s="92"/>
      <c r="AO193" s="67"/>
      <c r="AP193" s="67"/>
      <c r="AQ193" s="294"/>
      <c r="AR193" s="370">
        <v>133.1</v>
      </c>
      <c r="AS193" s="42">
        <v>6.4</v>
      </c>
      <c r="AT193" s="42">
        <f t="shared" si="126"/>
        <v>0</v>
      </c>
      <c r="AU193" s="42">
        <v>6.4</v>
      </c>
      <c r="AV193" s="65">
        <f t="shared" si="158"/>
        <v>-126.69999999999999</v>
      </c>
      <c r="AW193" s="42">
        <f t="shared" si="161"/>
        <v>4.8084147257700982</v>
      </c>
      <c r="AX193" s="67"/>
      <c r="AY193" s="92"/>
      <c r="AZ193" s="224"/>
    </row>
    <row r="194" spans="1:52" ht="21" customHeight="1">
      <c r="A194" s="66" t="s">
        <v>291</v>
      </c>
      <c r="B194" s="351" t="s">
        <v>208</v>
      </c>
      <c r="C194" s="196">
        <f t="shared" si="159"/>
        <v>-816.8</v>
      </c>
      <c r="D194" s="42">
        <f t="shared" si="160"/>
        <v>-547.09999999999991</v>
      </c>
      <c r="E194" s="42">
        <f t="shared" si="122"/>
        <v>-547.09999999999991</v>
      </c>
      <c r="F194" s="42">
        <f t="shared" si="152"/>
        <v>0</v>
      </c>
      <c r="G194" s="42">
        <f t="shared" si="133"/>
        <v>269.70000000000005</v>
      </c>
      <c r="H194" s="42">
        <f t="shared" si="134"/>
        <v>66.980901077375108</v>
      </c>
      <c r="I194" s="65">
        <f t="shared" si="139"/>
        <v>0</v>
      </c>
      <c r="J194" s="65">
        <f t="shared" si="135"/>
        <v>-547.09999999999991</v>
      </c>
      <c r="K194" s="225" t="str">
        <f t="shared" si="136"/>
        <v xml:space="preserve"> </v>
      </c>
      <c r="L194" s="196">
        <f t="shared" si="140"/>
        <v>-731</v>
      </c>
      <c r="M194" s="42">
        <f t="shared" si="153"/>
        <v>-523.79999999999995</v>
      </c>
      <c r="N194" s="42">
        <f t="shared" si="123"/>
        <v>-523.79999999999995</v>
      </c>
      <c r="O194" s="42">
        <f t="shared" si="124"/>
        <v>0</v>
      </c>
      <c r="P194" s="42">
        <f t="shared" si="127"/>
        <v>207.20000000000005</v>
      </c>
      <c r="Q194" s="42">
        <f t="shared" si="128"/>
        <v>71.655266757865931</v>
      </c>
      <c r="R194" s="65">
        <f t="shared" si="141"/>
        <v>0</v>
      </c>
      <c r="S194" s="118">
        <f t="shared" si="142"/>
        <v>-523.79999999999995</v>
      </c>
      <c r="T194" s="225" t="str">
        <f t="shared" si="143"/>
        <v xml:space="preserve"> </v>
      </c>
      <c r="U194" s="196">
        <v>-731</v>
      </c>
      <c r="V194" s="685">
        <v>-523.79999999999995</v>
      </c>
      <c r="W194" s="657">
        <f t="shared" si="125"/>
        <v>-523.79999999999995</v>
      </c>
      <c r="X194" s="42"/>
      <c r="Y194" s="42">
        <f t="shared" si="131"/>
        <v>207.20000000000005</v>
      </c>
      <c r="Z194" s="42">
        <f t="shared" si="130"/>
        <v>71.655266757865931</v>
      </c>
      <c r="AA194" s="42"/>
      <c r="AB194" s="42">
        <f t="shared" si="144"/>
        <v>-523.79999999999995</v>
      </c>
      <c r="AC194" s="197" t="str">
        <f t="shared" si="145"/>
        <v xml:space="preserve"> </v>
      </c>
      <c r="AD194" s="196"/>
      <c r="AE194" s="42"/>
      <c r="AF194" s="42">
        <f t="shared" si="146"/>
        <v>0</v>
      </c>
      <c r="AG194" s="42" t="str">
        <f t="shared" si="147"/>
        <v xml:space="preserve"> </v>
      </c>
      <c r="AH194" s="42"/>
      <c r="AI194" s="42">
        <f t="shared" si="148"/>
        <v>0</v>
      </c>
      <c r="AJ194" s="197" t="str">
        <f t="shared" si="149"/>
        <v xml:space="preserve"> </v>
      </c>
      <c r="AK194" s="196"/>
      <c r="AL194" s="42"/>
      <c r="AM194" s="42">
        <f t="shared" si="150"/>
        <v>0</v>
      </c>
      <c r="AN194" s="65" t="str">
        <f t="shared" si="137"/>
        <v xml:space="preserve"> </v>
      </c>
      <c r="AO194" s="42"/>
      <c r="AP194" s="42">
        <f t="shared" si="151"/>
        <v>0</v>
      </c>
      <c r="AQ194" s="285" t="str">
        <f t="shared" si="138"/>
        <v xml:space="preserve"> </v>
      </c>
      <c r="AR194" s="196">
        <v>-85.8</v>
      </c>
      <c r="AS194" s="42">
        <v>-23.3</v>
      </c>
      <c r="AT194" s="42">
        <f t="shared" si="126"/>
        <v>-23.3</v>
      </c>
      <c r="AU194" s="42"/>
      <c r="AV194" s="65">
        <f t="shared" si="158"/>
        <v>62.5</v>
      </c>
      <c r="AW194" s="42">
        <f t="shared" si="161"/>
        <v>27.156177156177158</v>
      </c>
      <c r="AX194" s="42"/>
      <c r="AY194" s="65" t="e">
        <f>#REF!-AX194</f>
        <v>#REF!</v>
      </c>
      <c r="AZ194" s="225" t="str">
        <f>IF(AX194&lt;&gt;0,IF(#REF!/AX194*100&lt;0,"&lt;0",IF(#REF!/AX194*100&gt;200,"&gt;200",#REF!/AX194*100))," ")</f>
        <v xml:space="preserve"> </v>
      </c>
    </row>
    <row r="195" spans="1:52" ht="21.75" customHeight="1">
      <c r="A195" s="330" t="s">
        <v>212</v>
      </c>
      <c r="B195" s="581" t="s">
        <v>209</v>
      </c>
      <c r="C195" s="589">
        <f t="shared" si="159"/>
        <v>987.10000000000377</v>
      </c>
      <c r="D195" s="590">
        <f t="shared" si="160"/>
        <v>-676.70000000000323</v>
      </c>
      <c r="E195" s="590">
        <f t="shared" si="122"/>
        <v>-780.90000000000316</v>
      </c>
      <c r="F195" s="590">
        <f t="shared" si="152"/>
        <v>104.19999999999993</v>
      </c>
      <c r="G195" s="590">
        <f t="shared" si="133"/>
        <v>-1663.800000000007</v>
      </c>
      <c r="H195" s="590" t="str">
        <f t="shared" si="134"/>
        <v>&lt;0</v>
      </c>
      <c r="I195" s="590">
        <f>I130-I131-I165</f>
        <v>0</v>
      </c>
      <c r="J195" s="590">
        <f t="shared" si="135"/>
        <v>-676.70000000000323</v>
      </c>
      <c r="K195" s="591" t="str">
        <f t="shared" si="136"/>
        <v xml:space="preserve"> </v>
      </c>
      <c r="L195" s="589">
        <f t="shared" si="140"/>
        <v>622.10000000000264</v>
      </c>
      <c r="M195" s="590">
        <f t="shared" si="153"/>
        <v>-194.90000000000327</v>
      </c>
      <c r="N195" s="590">
        <f t="shared" si="123"/>
        <v>-311.60000000000321</v>
      </c>
      <c r="O195" s="590">
        <f t="shared" si="124"/>
        <v>116.69999999999993</v>
      </c>
      <c r="P195" s="590">
        <f t="shared" si="127"/>
        <v>-817.00000000000591</v>
      </c>
      <c r="Q195" s="590" t="str">
        <f t="shared" si="128"/>
        <v>&lt;0</v>
      </c>
      <c r="R195" s="590">
        <f>R130-R131-R165</f>
        <v>0</v>
      </c>
      <c r="S195" s="592">
        <f t="shared" si="142"/>
        <v>-194.90000000000327</v>
      </c>
      <c r="T195" s="591" t="str">
        <f t="shared" si="143"/>
        <v xml:space="preserve"> </v>
      </c>
      <c r="U195" s="678">
        <f>U130-U131-U165</f>
        <v>588.60000000000082</v>
      </c>
      <c r="V195" s="705">
        <f>V130-V131-V165</f>
        <v>605.29999999999745</v>
      </c>
      <c r="W195" s="721">
        <f>W130-W131-W165</f>
        <v>488.59999999999752</v>
      </c>
      <c r="X195" s="722">
        <f>X130-X131-X165</f>
        <v>116.69999999999993</v>
      </c>
      <c r="Y195" s="590">
        <f t="shared" si="131"/>
        <v>16.699999999996635</v>
      </c>
      <c r="Z195" s="590">
        <f t="shared" si="130"/>
        <v>102.83724091063482</v>
      </c>
      <c r="AA195" s="590"/>
      <c r="AB195" s="590">
        <f t="shared" si="144"/>
        <v>605.29999999999745</v>
      </c>
      <c r="AC195" s="591" t="str">
        <f t="shared" si="145"/>
        <v xml:space="preserve"> </v>
      </c>
      <c r="AD195" s="589">
        <f>AD130-AD131-AD165</f>
        <v>33.500000000001819</v>
      </c>
      <c r="AE195" s="590">
        <f>AE130-AE131-AE165</f>
        <v>-349.70000000000073</v>
      </c>
      <c r="AF195" s="590">
        <f t="shared" si="146"/>
        <v>-383.20000000000255</v>
      </c>
      <c r="AG195" s="590" t="str">
        <f t="shared" si="147"/>
        <v>&lt;0</v>
      </c>
      <c r="AH195" s="590"/>
      <c r="AI195" s="590">
        <f t="shared" si="148"/>
        <v>-349.70000000000073</v>
      </c>
      <c r="AJ195" s="591" t="str">
        <f t="shared" si="149"/>
        <v xml:space="preserve"> </v>
      </c>
      <c r="AK195" s="589">
        <f>AK130-AK131-AK165</f>
        <v>0</v>
      </c>
      <c r="AL195" s="590">
        <f>AL130-AL131-AL165</f>
        <v>-450.5</v>
      </c>
      <c r="AM195" s="590">
        <f t="shared" si="150"/>
        <v>-450.5</v>
      </c>
      <c r="AN195" s="590" t="str">
        <f t="shared" si="137"/>
        <v xml:space="preserve"> </v>
      </c>
      <c r="AO195" s="590"/>
      <c r="AP195" s="590">
        <f t="shared" si="151"/>
        <v>-450.5</v>
      </c>
      <c r="AQ195" s="593" t="str">
        <f t="shared" si="138"/>
        <v xml:space="preserve"> </v>
      </c>
      <c r="AR195" s="589">
        <f>AR130-AR131-AR165</f>
        <v>365.00000000000108</v>
      </c>
      <c r="AS195" s="590">
        <f>AS130-AS131-AS165</f>
        <v>-481.79999999999995</v>
      </c>
      <c r="AT195" s="590">
        <f t="shared" si="126"/>
        <v>-469.29999999999995</v>
      </c>
      <c r="AU195" s="590">
        <f>AU130-AU131-AU165</f>
        <v>-12.500000000000002</v>
      </c>
      <c r="AV195" s="590">
        <f t="shared" si="158"/>
        <v>-846.80000000000109</v>
      </c>
      <c r="AW195" s="590" t="str">
        <f t="shared" si="161"/>
        <v>&lt;0</v>
      </c>
      <c r="AX195" s="104"/>
      <c r="AY195" s="105">
        <f>AS195-AX195</f>
        <v>-481.79999999999995</v>
      </c>
      <c r="AZ195" s="232" t="str">
        <f>IF(AX195&lt;&gt;0,IF(AS195/AX195*100&lt;0,"&lt;0",IF(AS195/AX195*100&gt;200,"&gt;200",AS195/AX195*100))," ")</f>
        <v xml:space="preserve"> </v>
      </c>
    </row>
    <row r="196" spans="1:52" ht="30" customHeight="1">
      <c r="A196" s="108" t="s">
        <v>213</v>
      </c>
      <c r="B196" s="348" t="s">
        <v>210</v>
      </c>
      <c r="C196" s="582">
        <f t="shared" si="159"/>
        <v>2445.6999999999998</v>
      </c>
      <c r="D196" s="583">
        <f t="shared" si="160"/>
        <v>3182.4</v>
      </c>
      <c r="E196" s="583">
        <f t="shared" si="122"/>
        <v>1996.3</v>
      </c>
      <c r="F196" s="583">
        <f t="shared" si="152"/>
        <v>1186.1000000000001</v>
      </c>
      <c r="G196" s="583">
        <f t="shared" si="133"/>
        <v>736.70000000000027</v>
      </c>
      <c r="H196" s="583">
        <f t="shared" si="134"/>
        <v>130.12225538700577</v>
      </c>
      <c r="I196" s="594">
        <f t="shared" si="139"/>
        <v>0</v>
      </c>
      <c r="J196" s="594">
        <f t="shared" si="135"/>
        <v>3182.4</v>
      </c>
      <c r="K196" s="595" t="str">
        <f t="shared" si="136"/>
        <v xml:space="preserve"> </v>
      </c>
      <c r="L196" s="582">
        <f t="shared" si="140"/>
        <v>1880.6</v>
      </c>
      <c r="M196" s="583">
        <f t="shared" si="153"/>
        <v>2489.9</v>
      </c>
      <c r="N196" s="583">
        <f t="shared" si="123"/>
        <v>1403</v>
      </c>
      <c r="O196" s="583">
        <f t="shared" si="124"/>
        <v>1086.9000000000001</v>
      </c>
      <c r="P196" s="583">
        <f t="shared" si="127"/>
        <v>609.30000000000018</v>
      </c>
      <c r="Q196" s="583">
        <f t="shared" si="128"/>
        <v>132.39923428692973</v>
      </c>
      <c r="R196" s="594">
        <f t="shared" si="141"/>
        <v>0</v>
      </c>
      <c r="S196" s="596">
        <f t="shared" si="142"/>
        <v>2489.9</v>
      </c>
      <c r="T196" s="595" t="str">
        <f t="shared" si="143"/>
        <v xml:space="preserve"> </v>
      </c>
      <c r="U196" s="679">
        <v>1694</v>
      </c>
      <c r="V196" s="706">
        <v>2306.4</v>
      </c>
      <c r="W196" s="737">
        <f t="shared" si="125"/>
        <v>1219.5</v>
      </c>
      <c r="X196" s="738">
        <v>1086.9000000000001</v>
      </c>
      <c r="Y196" s="583">
        <f t="shared" si="131"/>
        <v>612.40000000000009</v>
      </c>
      <c r="Z196" s="583">
        <f t="shared" si="130"/>
        <v>136.15112160566707</v>
      </c>
      <c r="AA196" s="583"/>
      <c r="AB196" s="583">
        <f t="shared" si="144"/>
        <v>2306.4</v>
      </c>
      <c r="AC196" s="597" t="str">
        <f t="shared" si="145"/>
        <v xml:space="preserve"> </v>
      </c>
      <c r="AD196" s="582">
        <v>33.5</v>
      </c>
      <c r="AE196" s="658">
        <v>30.4</v>
      </c>
      <c r="AF196" s="583">
        <f t="shared" si="146"/>
        <v>-3.1000000000000014</v>
      </c>
      <c r="AG196" s="583">
        <f t="shared" si="147"/>
        <v>90.74626865671641</v>
      </c>
      <c r="AH196" s="583"/>
      <c r="AI196" s="583">
        <f t="shared" si="148"/>
        <v>30.4</v>
      </c>
      <c r="AJ196" s="597" t="str">
        <f t="shared" si="149"/>
        <v xml:space="preserve"> </v>
      </c>
      <c r="AK196" s="582">
        <v>153.1</v>
      </c>
      <c r="AL196" s="658">
        <v>153.1</v>
      </c>
      <c r="AM196" s="583">
        <f t="shared" si="150"/>
        <v>0</v>
      </c>
      <c r="AN196" s="594">
        <f t="shared" si="137"/>
        <v>100</v>
      </c>
      <c r="AO196" s="583"/>
      <c r="AP196" s="583">
        <f t="shared" si="151"/>
        <v>153.1</v>
      </c>
      <c r="AQ196" s="598" t="str">
        <f t="shared" si="138"/>
        <v xml:space="preserve"> </v>
      </c>
      <c r="AR196" s="582">
        <v>565.1</v>
      </c>
      <c r="AS196" s="583">
        <v>692.5</v>
      </c>
      <c r="AT196" s="583">
        <f t="shared" si="126"/>
        <v>593.29999999999995</v>
      </c>
      <c r="AU196" s="658">
        <v>99.2</v>
      </c>
      <c r="AV196" s="594">
        <f t="shared" si="158"/>
        <v>127.39999999999998</v>
      </c>
      <c r="AW196" s="594">
        <f t="shared" si="161"/>
        <v>122.54468235710493</v>
      </c>
      <c r="AX196" s="107"/>
      <c r="AY196" s="106">
        <f>AS196-AX196</f>
        <v>692.5</v>
      </c>
      <c r="AZ196" s="233" t="str">
        <f>IF(AX196&lt;&gt;0,IF(AS196/AX196*100&lt;0,"&lt;0",IF(AS196/AX196*100&gt;200,"&gt;200",AS196/AX196*100))," ")</f>
        <v xml:space="preserve"> </v>
      </c>
    </row>
    <row r="197" spans="1:52" s="4" customFormat="1" ht="31.5" customHeight="1" thickBot="1">
      <c r="A197" s="144" t="s">
        <v>214</v>
      </c>
      <c r="B197" s="353" t="s">
        <v>211</v>
      </c>
      <c r="C197" s="599">
        <f t="shared" si="159"/>
        <v>-1458.5999999999963</v>
      </c>
      <c r="D197" s="600">
        <f t="shared" si="160"/>
        <v>-3859.1000000000031</v>
      </c>
      <c r="E197" s="600">
        <f t="shared" si="122"/>
        <v>-2777.200000000003</v>
      </c>
      <c r="F197" s="600">
        <f t="shared" si="152"/>
        <v>-1081.9000000000001</v>
      </c>
      <c r="G197" s="600">
        <f t="shared" si="133"/>
        <v>-2400.5000000000068</v>
      </c>
      <c r="H197" s="600" t="str">
        <f t="shared" si="134"/>
        <v>&gt;200</v>
      </c>
      <c r="I197" s="601">
        <f t="shared" si="139"/>
        <v>0</v>
      </c>
      <c r="J197" s="602">
        <f t="shared" si="135"/>
        <v>-3859.1000000000031</v>
      </c>
      <c r="K197" s="603" t="str">
        <f t="shared" si="136"/>
        <v xml:space="preserve"> </v>
      </c>
      <c r="L197" s="599">
        <f t="shared" si="140"/>
        <v>-1258.4999999999973</v>
      </c>
      <c r="M197" s="600">
        <f t="shared" si="153"/>
        <v>-2684.8000000000034</v>
      </c>
      <c r="N197" s="600">
        <f t="shared" si="123"/>
        <v>-1714.6000000000031</v>
      </c>
      <c r="O197" s="600">
        <f t="shared" si="124"/>
        <v>-970.20000000000016</v>
      </c>
      <c r="P197" s="600">
        <f t="shared" si="127"/>
        <v>-1426.3000000000061</v>
      </c>
      <c r="Q197" s="600" t="str">
        <f t="shared" si="128"/>
        <v>&gt;200</v>
      </c>
      <c r="R197" s="602">
        <f t="shared" si="141"/>
        <v>0</v>
      </c>
      <c r="S197" s="604">
        <f>M197-R197</f>
        <v>-2684.8000000000034</v>
      </c>
      <c r="T197" s="603" t="str">
        <f t="shared" si="143"/>
        <v xml:space="preserve"> </v>
      </c>
      <c r="U197" s="680">
        <f>U195-U196</f>
        <v>-1105.3999999999992</v>
      </c>
      <c r="V197" s="707">
        <f>V195-V196</f>
        <v>-1701.1000000000026</v>
      </c>
      <c r="W197" s="739">
        <f>W195-W196</f>
        <v>-730.90000000000248</v>
      </c>
      <c r="X197" s="740">
        <f>X195-X196</f>
        <v>-970.20000000000016</v>
      </c>
      <c r="Y197" s="600">
        <f t="shared" si="131"/>
        <v>-595.70000000000346</v>
      </c>
      <c r="Z197" s="600">
        <f t="shared" si="130"/>
        <v>153.88999457210096</v>
      </c>
      <c r="AA197" s="600">
        <f>AA195-AA196</f>
        <v>0</v>
      </c>
      <c r="AB197" s="600">
        <f>V197-AA197</f>
        <v>-1701.1000000000026</v>
      </c>
      <c r="AC197" s="605" t="str">
        <f t="shared" si="145"/>
        <v xml:space="preserve"> </v>
      </c>
      <c r="AD197" s="599">
        <f>AD195-AD196</f>
        <v>1.8189894035458565E-12</v>
      </c>
      <c r="AE197" s="600">
        <f>AE195-AE196</f>
        <v>-380.1000000000007</v>
      </c>
      <c r="AF197" s="600">
        <f>AE197-AD197</f>
        <v>-380.10000000000252</v>
      </c>
      <c r="AG197" s="606" t="str">
        <f t="shared" si="147"/>
        <v>&lt;0</v>
      </c>
      <c r="AH197" s="600">
        <f>AH195-AH196</f>
        <v>0</v>
      </c>
      <c r="AI197" s="600">
        <f>AE197-AH197</f>
        <v>-380.1000000000007</v>
      </c>
      <c r="AJ197" s="605" t="str">
        <f t="shared" si="149"/>
        <v xml:space="preserve"> </v>
      </c>
      <c r="AK197" s="599">
        <f>AK195-AK196</f>
        <v>-153.1</v>
      </c>
      <c r="AL197" s="600">
        <f>AL195-AL196</f>
        <v>-603.6</v>
      </c>
      <c r="AM197" s="600">
        <f>AL197-AK197</f>
        <v>-450.5</v>
      </c>
      <c r="AN197" s="602" t="str">
        <f t="shared" si="137"/>
        <v>&gt;200</v>
      </c>
      <c r="AO197" s="600">
        <f>AO195-AO196</f>
        <v>0</v>
      </c>
      <c r="AP197" s="600">
        <f>AL197-AO197</f>
        <v>-603.6</v>
      </c>
      <c r="AQ197" s="607" t="str">
        <f t="shared" si="138"/>
        <v xml:space="preserve"> </v>
      </c>
      <c r="AR197" s="599">
        <f>AR195-AR196</f>
        <v>-200.09999999999894</v>
      </c>
      <c r="AS197" s="600">
        <f>AS195-AS196</f>
        <v>-1174.3</v>
      </c>
      <c r="AT197" s="600">
        <f t="shared" si="126"/>
        <v>-1062.5999999999999</v>
      </c>
      <c r="AU197" s="600">
        <f>AU195-AU196</f>
        <v>-111.7</v>
      </c>
      <c r="AV197" s="602">
        <f>AS197-AR197</f>
        <v>-974.20000000000095</v>
      </c>
      <c r="AW197" s="602" t="str">
        <f t="shared" si="161"/>
        <v>&gt;200</v>
      </c>
      <c r="AX197" s="235">
        <f>AX195-AX196</f>
        <v>0</v>
      </c>
      <c r="AY197" s="234">
        <f>AS197-AX197</f>
        <v>-1174.3</v>
      </c>
      <c r="AZ197" s="236" t="str">
        <f>IF(AX197&lt;&gt;0,IF(AS197/AX197*100&lt;0,"&lt;0",IF(AS197/AX197*100&gt;200,"&gt;200",AS197/AX197*100))," ")</f>
        <v xml:space="preserve"> </v>
      </c>
    </row>
    <row r="198" spans="1:52" ht="15.75" thickTop="1"/>
  </sheetData>
  <mergeCells count="45">
    <mergeCell ref="W9:X9"/>
    <mergeCell ref="AX9:AX10"/>
    <mergeCell ref="AY9:AZ9"/>
    <mergeCell ref="AO9:AO10"/>
    <mergeCell ref="AP9:AQ9"/>
    <mergeCell ref="AS9:AS10"/>
    <mergeCell ref="AV9:AW9"/>
    <mergeCell ref="AR9:AR10"/>
    <mergeCell ref="AT9:AU9"/>
    <mergeCell ref="I9:I10"/>
    <mergeCell ref="J9:K9"/>
    <mergeCell ref="M9:M10"/>
    <mergeCell ref="P9:Q9"/>
    <mergeCell ref="R9:R10"/>
    <mergeCell ref="L9:L10"/>
    <mergeCell ref="AR7:AZ8"/>
    <mergeCell ref="L6:T8"/>
    <mergeCell ref="AA9:AA10"/>
    <mergeCell ref="AB9:AC9"/>
    <mergeCell ref="AH9:AH10"/>
    <mergeCell ref="Y9:Z9"/>
    <mergeCell ref="S9:T9"/>
    <mergeCell ref="V9:V10"/>
    <mergeCell ref="AD9:AD10"/>
    <mergeCell ref="U9:U10"/>
    <mergeCell ref="C9:C10"/>
    <mergeCell ref="U7:AC8"/>
    <mergeCell ref="AD7:AJ8"/>
    <mergeCell ref="AK7:AQ8"/>
    <mergeCell ref="AI9:AJ9"/>
    <mergeCell ref="AL9:AL10"/>
    <mergeCell ref="AM9:AN9"/>
    <mergeCell ref="AE9:AE10"/>
    <mergeCell ref="AF9:AG9"/>
    <mergeCell ref="AK9:AK10"/>
    <mergeCell ref="E9:F9"/>
    <mergeCell ref="N9:O9"/>
    <mergeCell ref="A2:K2"/>
    <mergeCell ref="A3:K3"/>
    <mergeCell ref="A5:K5"/>
    <mergeCell ref="A6:A10"/>
    <mergeCell ref="C6:K8"/>
    <mergeCell ref="G9:H9"/>
    <mergeCell ref="D9:D10"/>
    <mergeCell ref="B6:B10"/>
  </mergeCells>
  <printOptions horizontalCentered="1"/>
  <pageMargins left="0" right="0" top="0.19685039370078741" bottom="0" header="0" footer="0"/>
  <pageSetup paperSize="8" scale="55" firstPageNumber="0" fitToHeight="39" orientation="landscape" blackAndWhite="1" r:id="rId1"/>
  <headerFooter alignWithMargins="0"/>
  <rowBreaks count="2" manualBreakCount="2">
    <brk id="75" max="44" man="1"/>
    <brk id="136" max="44" man="1"/>
  </rowBreaks>
  <legacyDrawing r:id="rId2"/>
</worksheet>
</file>

<file path=xl/worksheets/sheet10.xml><?xml version="1.0" encoding="utf-8"?>
<worksheet xmlns="http://schemas.openxmlformats.org/spreadsheetml/2006/main" xmlns:r="http://schemas.openxmlformats.org/officeDocument/2006/relationships">
  <dimension ref="A1:H33"/>
  <sheetViews>
    <sheetView showZeros="0" view="pageBreakPreview" zoomScaleSheetLayoutView="100" workbookViewId="0">
      <selection activeCell="C27" sqref="C27"/>
    </sheetView>
  </sheetViews>
  <sheetFormatPr defaultRowHeight="15"/>
  <cols>
    <col min="1" max="1" width="49.28515625" customWidth="1"/>
    <col min="2" max="2" width="10.7109375" customWidth="1"/>
    <col min="3" max="5" width="12" customWidth="1"/>
    <col min="6" max="6" width="7.42578125" customWidth="1"/>
  </cols>
  <sheetData>
    <row r="1" spans="1:8" ht="26.25" customHeight="1">
      <c r="E1" s="488" t="s">
        <v>300</v>
      </c>
    </row>
    <row r="2" spans="1:8" ht="20.25">
      <c r="A2" s="814" t="s">
        <v>321</v>
      </c>
      <c r="B2" s="814"/>
      <c r="C2" s="814"/>
      <c r="D2" s="814"/>
      <c r="E2" s="814"/>
      <c r="F2" s="20"/>
      <c r="G2" s="20"/>
      <c r="H2" s="20"/>
    </row>
    <row r="3" spans="1:8" ht="20.25">
      <c r="A3" s="814" t="s">
        <v>304</v>
      </c>
      <c r="B3" s="814"/>
      <c r="C3" s="814"/>
      <c r="D3" s="814"/>
      <c r="E3" s="814"/>
    </row>
    <row r="4" spans="1:8" ht="20.25">
      <c r="A4" s="814" t="s">
        <v>305</v>
      </c>
      <c r="B4" s="814"/>
      <c r="C4" s="814"/>
      <c r="D4" s="814"/>
      <c r="E4" s="814"/>
      <c r="F4" s="20"/>
    </row>
    <row r="5" spans="1:8" ht="24" customHeight="1">
      <c r="A5" s="815" t="str">
        <f>main1!A4</f>
        <v>la situația din 30 iunie 2016</v>
      </c>
      <c r="B5" s="815"/>
      <c r="C5" s="815"/>
      <c r="D5" s="815"/>
      <c r="E5" s="815"/>
    </row>
    <row r="6" spans="1:8" ht="23.25" customHeight="1">
      <c r="E6" s="486" t="s">
        <v>26</v>
      </c>
    </row>
    <row r="7" spans="1:8" ht="21" customHeight="1">
      <c r="A7" s="841" t="s">
        <v>40</v>
      </c>
      <c r="B7" s="842" t="s">
        <v>244</v>
      </c>
      <c r="C7" s="844" t="s">
        <v>322</v>
      </c>
      <c r="D7" s="812" t="s">
        <v>330</v>
      </c>
      <c r="E7" s="812"/>
    </row>
    <row r="8" spans="1:8" ht="26.25" customHeight="1">
      <c r="A8" s="841"/>
      <c r="B8" s="843"/>
      <c r="C8" s="845"/>
      <c r="D8" s="620" t="s">
        <v>332</v>
      </c>
      <c r="E8" s="620" t="s">
        <v>331</v>
      </c>
    </row>
    <row r="9" spans="1:8">
      <c r="A9" s="28">
        <v>1</v>
      </c>
      <c r="B9" s="28">
        <v>2</v>
      </c>
      <c r="C9" s="28">
        <v>3</v>
      </c>
      <c r="D9" s="28">
        <v>4</v>
      </c>
      <c r="E9" s="28">
        <v>5</v>
      </c>
    </row>
    <row r="10" spans="1:8" ht="19.5">
      <c r="A10" s="500" t="s">
        <v>67</v>
      </c>
      <c r="B10" s="501" t="s">
        <v>66</v>
      </c>
      <c r="C10" s="502">
        <f>main1!D76</f>
        <v>21709.4</v>
      </c>
      <c r="D10" s="502">
        <f>main1!E76</f>
        <v>21001.9</v>
      </c>
      <c r="E10" s="502">
        <f>main1!F76</f>
        <v>707.49999999999989</v>
      </c>
    </row>
    <row r="11" spans="1:8" ht="18" customHeight="1">
      <c r="A11" s="258" t="s">
        <v>23</v>
      </c>
      <c r="B11" s="503"/>
      <c r="C11" s="502"/>
      <c r="D11" s="502"/>
      <c r="E11" s="502"/>
    </row>
    <row r="12" spans="1:8" ht="18.75">
      <c r="A12" s="504" t="s">
        <v>68</v>
      </c>
      <c r="B12" s="503">
        <v>2</v>
      </c>
      <c r="C12" s="505">
        <f>main1!D78</f>
        <v>20196.700000000004</v>
      </c>
      <c r="D12" s="505">
        <f>main1!E78</f>
        <v>20001.2</v>
      </c>
      <c r="E12" s="505">
        <f>main1!F78</f>
        <v>195.5</v>
      </c>
    </row>
    <row r="13" spans="1:8" ht="15.75">
      <c r="A13" s="79" t="s">
        <v>236</v>
      </c>
      <c r="B13" s="506">
        <v>21</v>
      </c>
      <c r="C13" s="424">
        <f>main1!D79</f>
        <v>5615.8</v>
      </c>
      <c r="D13" s="424">
        <f>main1!E79</f>
        <v>5615.5</v>
      </c>
      <c r="E13" s="424">
        <f>main1!F79</f>
        <v>0.3</v>
      </c>
    </row>
    <row r="14" spans="1:8" ht="15.75">
      <c r="A14" s="79" t="s">
        <v>235</v>
      </c>
      <c r="B14" s="506">
        <v>22</v>
      </c>
      <c r="C14" s="424">
        <f>main1!D80</f>
        <v>3893.3999999999996</v>
      </c>
      <c r="D14" s="424">
        <f>main1!E80</f>
        <v>3817.2999999999997</v>
      </c>
      <c r="E14" s="424">
        <f>main1!F80</f>
        <v>76.099999999999994</v>
      </c>
    </row>
    <row r="15" spans="1:8" ht="15.75">
      <c r="A15" s="79" t="s">
        <v>234</v>
      </c>
      <c r="B15" s="506">
        <v>24</v>
      </c>
      <c r="C15" s="424">
        <f>main1!D81</f>
        <v>921.5</v>
      </c>
      <c r="D15" s="424">
        <f>main1!E81</f>
        <v>921.5</v>
      </c>
      <c r="E15" s="424">
        <f>main1!F81</f>
        <v>0</v>
      </c>
    </row>
    <row r="16" spans="1:8" ht="16.5" hidden="1" customHeight="1">
      <c r="A16" s="132" t="s">
        <v>4</v>
      </c>
      <c r="B16" s="507"/>
      <c r="C16" s="502"/>
      <c r="D16" s="502"/>
      <c r="E16" s="502"/>
    </row>
    <row r="17" spans="1:7">
      <c r="A17" s="141" t="s">
        <v>245</v>
      </c>
      <c r="B17" s="508">
        <v>241</v>
      </c>
      <c r="C17" s="421">
        <f>main1!D83</f>
        <v>166.60000000000002</v>
      </c>
      <c r="D17" s="421">
        <f>main1!E83</f>
        <v>166.60000000000002</v>
      </c>
      <c r="E17" s="421">
        <f>main1!F83</f>
        <v>0</v>
      </c>
    </row>
    <row r="18" spans="1:7">
      <c r="A18" s="141" t="s">
        <v>246</v>
      </c>
      <c r="B18" s="508">
        <v>242</v>
      </c>
      <c r="C18" s="421">
        <f>main1!D84</f>
        <v>753</v>
      </c>
      <c r="D18" s="421">
        <f>main1!E84</f>
        <v>753</v>
      </c>
      <c r="E18" s="421">
        <f>main1!F84</f>
        <v>0</v>
      </c>
    </row>
    <row r="19" spans="1:7" ht="15.75" customHeight="1">
      <c r="A19" s="246" t="s">
        <v>258</v>
      </c>
      <c r="B19" s="508">
        <v>243</v>
      </c>
      <c r="C19" s="421">
        <f>main1!D85</f>
        <v>1.7</v>
      </c>
      <c r="D19" s="421">
        <f>main1!E85</f>
        <v>1.7</v>
      </c>
      <c r="E19" s="421">
        <f>main1!F85</f>
        <v>0</v>
      </c>
    </row>
    <row r="20" spans="1:7" ht="15.75">
      <c r="A20" s="79" t="s">
        <v>237</v>
      </c>
      <c r="B20" s="506">
        <v>25</v>
      </c>
      <c r="C20" s="424">
        <f>main1!D86</f>
        <v>937.1</v>
      </c>
      <c r="D20" s="424">
        <f>main1!E86</f>
        <v>921.1</v>
      </c>
      <c r="E20" s="424">
        <f>main1!F86</f>
        <v>16</v>
      </c>
    </row>
    <row r="21" spans="1:7" ht="15.75">
      <c r="A21" s="79" t="s">
        <v>326</v>
      </c>
      <c r="B21" s="506">
        <v>26</v>
      </c>
      <c r="C21" s="424">
        <f>main1!D87</f>
        <v>27.099999999999998</v>
      </c>
      <c r="D21" s="424">
        <f>main1!E87</f>
        <v>6.7</v>
      </c>
      <c r="E21" s="424">
        <f>main1!F87</f>
        <v>20.399999999999999</v>
      </c>
    </row>
    <row r="22" spans="1:7" ht="15.75">
      <c r="A22" s="79" t="s">
        <v>233</v>
      </c>
      <c r="B22" s="506">
        <v>27</v>
      </c>
      <c r="C22" s="424">
        <f>main1!D88</f>
        <v>8171.9</v>
      </c>
      <c r="D22" s="424">
        <f>main1!E88</f>
        <v>8171.9</v>
      </c>
      <c r="E22" s="424">
        <f>main1!F88</f>
        <v>0</v>
      </c>
    </row>
    <row r="23" spans="1:7" ht="15.75">
      <c r="A23" s="79" t="s">
        <v>232</v>
      </c>
      <c r="B23" s="506">
        <v>28</v>
      </c>
      <c r="C23" s="424">
        <f>main1!D89</f>
        <v>629.90000000000009</v>
      </c>
      <c r="D23" s="424">
        <f>main1!E89</f>
        <v>547.20000000000005</v>
      </c>
      <c r="E23" s="424">
        <f>main1!F89</f>
        <v>82.7</v>
      </c>
    </row>
    <row r="24" spans="1:7" ht="18.75">
      <c r="A24" s="509" t="s">
        <v>222</v>
      </c>
      <c r="B24" s="503">
        <v>3</v>
      </c>
      <c r="C24" s="505">
        <f>main1!D95</f>
        <v>1512.7</v>
      </c>
      <c r="D24" s="505">
        <f>main1!E95</f>
        <v>1000.7</v>
      </c>
      <c r="E24" s="505">
        <f>main1!F95</f>
        <v>512</v>
      </c>
    </row>
    <row r="25" spans="1:7" ht="20.25" customHeight="1">
      <c r="A25" s="79" t="s">
        <v>223</v>
      </c>
      <c r="B25" s="506">
        <v>31</v>
      </c>
      <c r="C25" s="424">
        <f>main1!D96</f>
        <v>829.9</v>
      </c>
      <c r="D25" s="424">
        <f>main1!E96</f>
        <v>348.29999999999995</v>
      </c>
      <c r="E25" s="424">
        <f>main1!F96</f>
        <v>481.6</v>
      </c>
    </row>
    <row r="26" spans="1:7" ht="15" customHeight="1">
      <c r="A26" s="132" t="s">
        <v>15</v>
      </c>
      <c r="B26" s="503"/>
      <c r="C26" s="510"/>
      <c r="D26" s="510"/>
      <c r="E26" s="510"/>
    </row>
    <row r="27" spans="1:7" ht="19.5" customHeight="1">
      <c r="A27" s="321" t="s">
        <v>243</v>
      </c>
      <c r="B27" s="525">
        <v>3192</v>
      </c>
      <c r="C27" s="423">
        <f>main1!D98</f>
        <v>456.59999999999997</v>
      </c>
      <c r="D27" s="423">
        <f>main1!E98</f>
        <v>100.1</v>
      </c>
      <c r="E27" s="423">
        <f>main1!F98</f>
        <v>356.5</v>
      </c>
    </row>
    <row r="28" spans="1:7" ht="21" customHeight="1">
      <c r="A28" s="79" t="s">
        <v>225</v>
      </c>
      <c r="B28" s="506">
        <v>33</v>
      </c>
      <c r="C28" s="424">
        <f>main1!D100</f>
        <v>705.6</v>
      </c>
      <c r="D28" s="424">
        <f>main1!E100</f>
        <v>704.40000000000009</v>
      </c>
      <c r="E28" s="424">
        <f>main1!F100</f>
        <v>1.2</v>
      </c>
    </row>
    <row r="29" spans="1:7" ht="31.5">
      <c r="A29" s="79" t="s">
        <v>296</v>
      </c>
      <c r="B29" s="499" t="s">
        <v>297</v>
      </c>
      <c r="C29" s="424">
        <f>main1!D101</f>
        <v>-22.8</v>
      </c>
      <c r="D29" s="424">
        <f>main1!E101</f>
        <v>-52</v>
      </c>
      <c r="E29" s="424">
        <f>main1!F101</f>
        <v>29.2</v>
      </c>
    </row>
    <row r="30" spans="1:7" ht="23.25" customHeight="1"/>
    <row r="31" spans="1:7" ht="15" customHeight="1">
      <c r="A31" s="813" t="s">
        <v>325</v>
      </c>
      <c r="B31" s="813"/>
      <c r="C31" s="813"/>
      <c r="D31" s="813"/>
      <c r="E31" s="813"/>
      <c r="F31" s="659"/>
      <c r="G31" s="489"/>
    </row>
    <row r="32" spans="1:7">
      <c r="A32" s="813"/>
      <c r="B32" s="813"/>
      <c r="C32" s="813"/>
      <c r="D32" s="813"/>
      <c r="E32" s="813"/>
      <c r="F32" s="659"/>
    </row>
    <row r="33" spans="1:6" ht="26.25" customHeight="1">
      <c r="A33" s="813"/>
      <c r="B33" s="813"/>
      <c r="C33" s="813"/>
      <c r="D33" s="813"/>
      <c r="E33" s="813"/>
      <c r="F33" s="659"/>
    </row>
  </sheetData>
  <mergeCells count="9">
    <mergeCell ref="A31:E33"/>
    <mergeCell ref="A7:A8"/>
    <mergeCell ref="B7:B8"/>
    <mergeCell ref="C7:C8"/>
    <mergeCell ref="A2:E2"/>
    <mergeCell ref="A3:E3"/>
    <mergeCell ref="A4:E4"/>
    <mergeCell ref="A5:E5"/>
    <mergeCell ref="D7:E7"/>
  </mergeCells>
  <printOptions horizontalCentered="1"/>
  <pageMargins left="0" right="0" top="0.39370078740157483" bottom="0.19685039370078741" header="0" footer="0"/>
  <pageSetup paperSize="9" scale="92" orientation="portrait" r:id="rId1"/>
  <headerFooter>
    <oddFooter>&amp;C&amp;P</oddFooter>
  </headerFooter>
</worksheet>
</file>

<file path=xl/worksheets/sheet11.xml><?xml version="1.0" encoding="utf-8"?>
<worksheet xmlns="http://schemas.openxmlformats.org/spreadsheetml/2006/main" xmlns:r="http://schemas.openxmlformats.org/officeDocument/2006/relationships">
  <dimension ref="A1:H32"/>
  <sheetViews>
    <sheetView showZeros="0" view="pageBreakPreview" zoomScaleSheetLayoutView="100" workbookViewId="0">
      <selection activeCell="B23" sqref="B23"/>
    </sheetView>
  </sheetViews>
  <sheetFormatPr defaultRowHeight="15"/>
  <cols>
    <col min="1" max="1" width="49.42578125" customWidth="1"/>
    <col min="2" max="2" width="11.140625" customWidth="1"/>
    <col min="3" max="3" width="12.140625" customWidth="1"/>
    <col min="4" max="6" width="11.85546875" customWidth="1"/>
    <col min="7" max="7" width="12.42578125" customWidth="1"/>
    <col min="8" max="8" width="9.42578125" customWidth="1"/>
  </cols>
  <sheetData>
    <row r="1" spans="1:8" ht="24.75" customHeight="1">
      <c r="H1" s="488" t="s">
        <v>315</v>
      </c>
    </row>
    <row r="2" spans="1:8" ht="20.25">
      <c r="A2" s="814" t="s">
        <v>321</v>
      </c>
      <c r="B2" s="814"/>
      <c r="C2" s="814"/>
      <c r="D2" s="814"/>
      <c r="E2" s="814"/>
      <c r="F2" s="814"/>
      <c r="G2" s="814"/>
      <c r="H2" s="814"/>
    </row>
    <row r="3" spans="1:8" ht="20.25">
      <c r="A3" s="814" t="s">
        <v>314</v>
      </c>
      <c r="B3" s="814"/>
      <c r="C3" s="814"/>
      <c r="D3" s="814"/>
      <c r="E3" s="814"/>
      <c r="F3" s="814"/>
      <c r="G3" s="814"/>
      <c r="H3" s="814"/>
    </row>
    <row r="4" spans="1:8" ht="20.25">
      <c r="A4" s="814" t="s">
        <v>305</v>
      </c>
      <c r="B4" s="814"/>
      <c r="C4" s="814"/>
      <c r="D4" s="814"/>
      <c r="E4" s="814"/>
      <c r="F4" s="814"/>
      <c r="G4" s="814"/>
      <c r="H4" s="814"/>
    </row>
    <row r="5" spans="1:8" ht="15.75">
      <c r="A5" s="815" t="str">
        <f>main1!A4</f>
        <v>la situația din 30 iunie 2016</v>
      </c>
      <c r="B5" s="815"/>
      <c r="C5" s="815"/>
      <c r="D5" s="815"/>
      <c r="E5" s="815"/>
      <c r="F5" s="815"/>
      <c r="G5" s="815"/>
      <c r="H5" s="815"/>
    </row>
    <row r="6" spans="1:8" ht="15.75">
      <c r="A6" s="824" t="s">
        <v>302</v>
      </c>
      <c r="B6" s="824"/>
      <c r="C6" s="824"/>
      <c r="D6" s="824"/>
      <c r="E6" s="824"/>
      <c r="F6" s="824"/>
      <c r="G6" s="824"/>
      <c r="H6" s="824"/>
    </row>
    <row r="7" spans="1:8" ht="20.25" customHeight="1">
      <c r="H7" s="486" t="s">
        <v>26</v>
      </c>
    </row>
    <row r="8" spans="1:8" ht="30" customHeight="1">
      <c r="A8" s="841" t="s">
        <v>40</v>
      </c>
      <c r="B8" s="842" t="s">
        <v>244</v>
      </c>
      <c r="C8" s="846" t="s">
        <v>33</v>
      </c>
      <c r="D8" s="846" t="s">
        <v>41</v>
      </c>
      <c r="E8" s="812" t="s">
        <v>330</v>
      </c>
      <c r="F8" s="812"/>
      <c r="G8" s="846" t="s">
        <v>34</v>
      </c>
      <c r="H8" s="846"/>
    </row>
    <row r="9" spans="1:8" ht="28.5">
      <c r="A9" s="841"/>
      <c r="B9" s="843"/>
      <c r="C9" s="846"/>
      <c r="D9" s="846"/>
      <c r="E9" s="620" t="s">
        <v>332</v>
      </c>
      <c r="F9" s="620" t="s">
        <v>331</v>
      </c>
      <c r="G9" s="490" t="s">
        <v>316</v>
      </c>
      <c r="H9" s="490" t="s">
        <v>36</v>
      </c>
    </row>
    <row r="10" spans="1:8">
      <c r="A10" s="28">
        <v>1</v>
      </c>
      <c r="B10" s="28">
        <v>2</v>
      </c>
      <c r="C10" s="28">
        <v>3</v>
      </c>
      <c r="D10" s="28">
        <v>4</v>
      </c>
      <c r="E10" s="28">
        <v>5</v>
      </c>
      <c r="F10" s="28">
        <v>6</v>
      </c>
      <c r="G10" s="28">
        <v>7</v>
      </c>
      <c r="H10" s="28">
        <v>8</v>
      </c>
    </row>
    <row r="11" spans="1:8" ht="20.100000000000001" customHeight="1">
      <c r="A11" s="500" t="s">
        <v>67</v>
      </c>
      <c r="B11" s="520" t="s">
        <v>66</v>
      </c>
      <c r="C11" s="502">
        <f>main1!L76</f>
        <v>43312.5</v>
      </c>
      <c r="D11" s="502">
        <f>main1!M76</f>
        <v>20542</v>
      </c>
      <c r="E11" s="502">
        <f>main1!N76</f>
        <v>19904.899999999998</v>
      </c>
      <c r="F11" s="502">
        <f>main1!O76</f>
        <v>637.09999999999991</v>
      </c>
      <c r="G11" s="502">
        <f>main1!P76</f>
        <v>-22770.5</v>
      </c>
      <c r="H11" s="502">
        <f>main1!Q76</f>
        <v>47.427417027417029</v>
      </c>
    </row>
    <row r="12" spans="1:8" ht="17.25" customHeight="1">
      <c r="A12" s="258" t="s">
        <v>23</v>
      </c>
      <c r="B12" s="517"/>
      <c r="C12" s="505">
        <f>main1!L77</f>
        <v>0</v>
      </c>
      <c r="D12" s="502">
        <f>main1!M77</f>
        <v>0</v>
      </c>
      <c r="E12" s="502">
        <f>main1!N77</f>
        <v>0</v>
      </c>
      <c r="F12" s="502"/>
      <c r="G12" s="502">
        <f>main1!P77</f>
        <v>0</v>
      </c>
      <c r="H12" s="502" t="str">
        <f>main1!Q77</f>
        <v xml:space="preserve"> </v>
      </c>
    </row>
    <row r="13" spans="1:8" ht="20.100000000000001" customHeight="1">
      <c r="A13" s="504" t="s">
        <v>68</v>
      </c>
      <c r="B13" s="516">
        <v>2</v>
      </c>
      <c r="C13" s="505">
        <f>main1!L78</f>
        <v>39942.199999999997</v>
      </c>
      <c r="D13" s="505">
        <f>main1!M78</f>
        <v>19669.899999999998</v>
      </c>
      <c r="E13" s="505">
        <f>main1!N78</f>
        <v>19476.2</v>
      </c>
      <c r="F13" s="505">
        <f>main1!O78</f>
        <v>193.7</v>
      </c>
      <c r="G13" s="505">
        <f>main1!P78</f>
        <v>-20272.3</v>
      </c>
      <c r="H13" s="505">
        <f>main1!Q78</f>
        <v>49.245910340441931</v>
      </c>
    </row>
    <row r="14" spans="1:8" ht="20.100000000000001" customHeight="1">
      <c r="A14" s="79" t="s">
        <v>236</v>
      </c>
      <c r="B14" s="521">
        <v>21</v>
      </c>
      <c r="C14" s="424">
        <f>main1!L79</f>
        <v>5053.8</v>
      </c>
      <c r="D14" s="424">
        <f>main1!M79</f>
        <v>2523.5</v>
      </c>
      <c r="E14" s="424">
        <f>main1!N79</f>
        <v>2523.5</v>
      </c>
      <c r="F14" s="424">
        <f>main1!O79</f>
        <v>0</v>
      </c>
      <c r="G14" s="424">
        <f>main1!P79</f>
        <v>-2530.3000000000002</v>
      </c>
      <c r="H14" s="424">
        <f>main1!Q79</f>
        <v>49.932723890933559</v>
      </c>
    </row>
    <row r="15" spans="1:8" ht="20.100000000000001" customHeight="1">
      <c r="A15" s="79" t="s">
        <v>235</v>
      </c>
      <c r="B15" s="521">
        <v>22</v>
      </c>
      <c r="C15" s="424">
        <f>main1!L80</f>
        <v>7265.5</v>
      </c>
      <c r="D15" s="424">
        <f>main1!M80</f>
        <v>2954.2</v>
      </c>
      <c r="E15" s="424">
        <f>main1!N80</f>
        <v>2878.2</v>
      </c>
      <c r="F15" s="424">
        <f>main1!O80</f>
        <v>76</v>
      </c>
      <c r="G15" s="424">
        <f>main1!P80</f>
        <v>-4311.3</v>
      </c>
      <c r="H15" s="424">
        <f>main1!Q80</f>
        <v>40.660656527424131</v>
      </c>
    </row>
    <row r="16" spans="1:8" ht="20.100000000000001" customHeight="1">
      <c r="A16" s="79" t="s">
        <v>234</v>
      </c>
      <c r="B16" s="521">
        <v>24</v>
      </c>
      <c r="C16" s="424">
        <f>main1!L81</f>
        <v>1147.5</v>
      </c>
      <c r="D16" s="424">
        <f>main1!M81</f>
        <v>880.9</v>
      </c>
      <c r="E16" s="424">
        <f>main1!N81</f>
        <v>880.9</v>
      </c>
      <c r="F16" s="424">
        <f>main1!O81</f>
        <v>0</v>
      </c>
      <c r="G16" s="424">
        <f>main1!P81</f>
        <v>-266.60000000000002</v>
      </c>
      <c r="H16" s="424">
        <f>main1!Q81</f>
        <v>76.766884531590406</v>
      </c>
    </row>
    <row r="17" spans="1:8" ht="20.100000000000001" hidden="1" customHeight="1">
      <c r="A17" s="132" t="s">
        <v>4</v>
      </c>
      <c r="B17" s="521"/>
      <c r="C17" s="424">
        <f>main1!L82</f>
        <v>0</v>
      </c>
      <c r="D17" s="519">
        <f>main1!M82</f>
        <v>0</v>
      </c>
      <c r="E17" s="519">
        <f>main1!N82</f>
        <v>0</v>
      </c>
      <c r="F17" s="519"/>
      <c r="G17" s="519">
        <f>main1!P82</f>
        <v>0</v>
      </c>
      <c r="H17" s="519" t="str">
        <f>main1!Q82</f>
        <v xml:space="preserve"> </v>
      </c>
    </row>
    <row r="18" spans="1:8" ht="20.100000000000001" customHeight="1">
      <c r="A18" s="321" t="s">
        <v>245</v>
      </c>
      <c r="B18" s="523">
        <v>241</v>
      </c>
      <c r="C18" s="420">
        <f>main1!L83</f>
        <v>269.5</v>
      </c>
      <c r="D18" s="423">
        <f>main1!M83</f>
        <v>133.80000000000001</v>
      </c>
      <c r="E18" s="423">
        <f>main1!N83</f>
        <v>133.80000000000001</v>
      </c>
      <c r="F18" s="423">
        <f>main1!O83</f>
        <v>0</v>
      </c>
      <c r="G18" s="423">
        <f>main1!P83</f>
        <v>-135.69999999999999</v>
      </c>
      <c r="H18" s="423">
        <f>main1!Q83</f>
        <v>49.647495361781083</v>
      </c>
    </row>
    <row r="19" spans="1:8" ht="20.100000000000001" customHeight="1">
      <c r="A19" s="321" t="s">
        <v>246</v>
      </c>
      <c r="B19" s="523">
        <v>242</v>
      </c>
      <c r="C19" s="420">
        <f>main1!L84</f>
        <v>878</v>
      </c>
      <c r="D19" s="423">
        <f>main1!M84</f>
        <v>747</v>
      </c>
      <c r="E19" s="423">
        <f>main1!N84</f>
        <v>747</v>
      </c>
      <c r="F19" s="423">
        <f>main1!O84</f>
        <v>0</v>
      </c>
      <c r="G19" s="423">
        <f>main1!P84</f>
        <v>-131</v>
      </c>
      <c r="H19" s="423">
        <f>main1!Q84</f>
        <v>85.079726651480641</v>
      </c>
    </row>
    <row r="20" spans="1:8" ht="20.100000000000001" hidden="1" customHeight="1">
      <c r="A20" s="326" t="s">
        <v>258</v>
      </c>
      <c r="B20" s="522">
        <v>243</v>
      </c>
      <c r="C20" s="424">
        <f>main1!L85</f>
        <v>0</v>
      </c>
      <c r="D20" s="519">
        <f>main1!M85</f>
        <v>0</v>
      </c>
      <c r="E20" s="519">
        <f>main1!N85</f>
        <v>0</v>
      </c>
      <c r="F20" s="519"/>
      <c r="G20" s="519">
        <f>main1!P85</f>
        <v>0</v>
      </c>
      <c r="H20" s="519" t="str">
        <f>main1!Q85</f>
        <v xml:space="preserve"> </v>
      </c>
    </row>
    <row r="21" spans="1:8" ht="20.100000000000001" customHeight="1">
      <c r="A21" s="79" t="s">
        <v>237</v>
      </c>
      <c r="B21" s="521">
        <v>25</v>
      </c>
      <c r="C21" s="424">
        <f>main1!L86</f>
        <v>2199.8000000000002</v>
      </c>
      <c r="D21" s="424">
        <f>main1!M86</f>
        <v>770</v>
      </c>
      <c r="E21" s="424">
        <f>main1!N86</f>
        <v>754</v>
      </c>
      <c r="F21" s="424">
        <f>main1!O86</f>
        <v>16</v>
      </c>
      <c r="G21" s="424">
        <f>main1!P86</f>
        <v>-1429.8000000000002</v>
      </c>
      <c r="H21" s="424">
        <f>main1!Q86</f>
        <v>35.003182107464312</v>
      </c>
    </row>
    <row r="22" spans="1:8" ht="20.100000000000001" customHeight="1">
      <c r="A22" s="79" t="s">
        <v>326</v>
      </c>
      <c r="B22" s="521">
        <v>26</v>
      </c>
      <c r="C22" s="424">
        <f>main1!L87</f>
        <v>83.1</v>
      </c>
      <c r="D22" s="424">
        <f>main1!M87</f>
        <v>20.399999999999999</v>
      </c>
      <c r="E22" s="424">
        <f>main1!N87</f>
        <v>0</v>
      </c>
      <c r="F22" s="424">
        <f>main1!O87</f>
        <v>20.399999999999999</v>
      </c>
      <c r="G22" s="424">
        <f>main1!P87</f>
        <v>-62.699999999999996</v>
      </c>
      <c r="H22" s="424">
        <f>main1!Q87</f>
        <v>24.548736462093864</v>
      </c>
    </row>
    <row r="23" spans="1:8" ht="20.100000000000001" customHeight="1">
      <c r="A23" s="79" t="s">
        <v>233</v>
      </c>
      <c r="B23" s="521">
        <v>27</v>
      </c>
      <c r="C23" s="424">
        <f>main1!L88</f>
        <v>14530.4</v>
      </c>
      <c r="D23" s="424">
        <f>main1!M88</f>
        <v>7949.9</v>
      </c>
      <c r="E23" s="424">
        <f>main1!N88</f>
        <v>7949.9</v>
      </c>
      <c r="F23" s="424">
        <f>main1!O88</f>
        <v>0</v>
      </c>
      <c r="G23" s="424">
        <f>main1!P88</f>
        <v>-6580.5</v>
      </c>
      <c r="H23" s="424">
        <f>main1!Q88</f>
        <v>54.712189616252815</v>
      </c>
    </row>
    <row r="24" spans="1:8" ht="18" customHeight="1">
      <c r="A24" s="79" t="s">
        <v>232</v>
      </c>
      <c r="B24" s="521">
        <v>28</v>
      </c>
      <c r="C24" s="424">
        <f>main1!L89</f>
        <v>2326.8999999999996</v>
      </c>
      <c r="D24" s="424">
        <f>main1!M89</f>
        <v>597.70000000000005</v>
      </c>
      <c r="E24" s="424">
        <f>main1!N89</f>
        <v>516.40000000000009</v>
      </c>
      <c r="F24" s="424">
        <f>main1!O89</f>
        <v>81.3</v>
      </c>
      <c r="G24" s="424">
        <f>main1!P89</f>
        <v>-1729.1999999999996</v>
      </c>
      <c r="H24" s="424">
        <f>main1!Q89</f>
        <v>25.686535734238692</v>
      </c>
    </row>
    <row r="25" spans="1:8" ht="19.5" customHeight="1">
      <c r="A25" s="50" t="s">
        <v>231</v>
      </c>
      <c r="B25" s="521">
        <v>29</v>
      </c>
      <c r="C25" s="424">
        <f t="shared" ref="C25:H25" si="0">C26</f>
        <v>7335.2</v>
      </c>
      <c r="D25" s="424">
        <f t="shared" si="0"/>
        <v>3973.3</v>
      </c>
      <c r="E25" s="424">
        <f t="shared" si="0"/>
        <v>3973.3</v>
      </c>
      <c r="F25" s="424">
        <f t="shared" si="0"/>
        <v>0</v>
      </c>
      <c r="G25" s="424">
        <f t="shared" si="0"/>
        <v>-3361.8999999999996</v>
      </c>
      <c r="H25" s="424">
        <f t="shared" si="0"/>
        <v>54.167575526229697</v>
      </c>
    </row>
    <row r="26" spans="1:8" ht="29.25" customHeight="1">
      <c r="A26" s="524" t="s">
        <v>247</v>
      </c>
      <c r="B26" s="523">
        <v>291</v>
      </c>
      <c r="C26" s="423">
        <f>main1!L91</f>
        <v>7335.2</v>
      </c>
      <c r="D26" s="423">
        <f>main1!M91</f>
        <v>3973.3</v>
      </c>
      <c r="E26" s="423">
        <f>main1!N91</f>
        <v>3973.3</v>
      </c>
      <c r="F26" s="423">
        <f>main1!O91</f>
        <v>0</v>
      </c>
      <c r="G26" s="423">
        <f>main1!P91</f>
        <v>-3361.8999999999996</v>
      </c>
      <c r="H26" s="423">
        <f>main1!Q91</f>
        <v>54.167575526229697</v>
      </c>
    </row>
    <row r="27" spans="1:8" ht="20.100000000000001" customHeight="1">
      <c r="A27" s="509" t="s">
        <v>222</v>
      </c>
      <c r="B27" s="516">
        <v>3</v>
      </c>
      <c r="C27" s="505">
        <f>main1!L95</f>
        <v>3370.2999999999997</v>
      </c>
      <c r="D27" s="505">
        <f>main1!M95</f>
        <v>872.10000000000014</v>
      </c>
      <c r="E27" s="505">
        <f>main1!N95</f>
        <v>428.7000000000001</v>
      </c>
      <c r="F27" s="505">
        <f>main1!O95</f>
        <v>443.4</v>
      </c>
      <c r="G27" s="505">
        <f>main1!P95</f>
        <v>-2498.1999999999998</v>
      </c>
      <c r="H27" s="505">
        <f>main1!Q95</f>
        <v>25.876034774352437</v>
      </c>
    </row>
    <row r="28" spans="1:8" ht="20.100000000000001" customHeight="1">
      <c r="A28" s="79" t="s">
        <v>223</v>
      </c>
      <c r="B28" s="521">
        <v>31</v>
      </c>
      <c r="C28" s="424">
        <f>main1!L96</f>
        <v>2324.1999999999998</v>
      </c>
      <c r="D28" s="424">
        <f>main1!M96</f>
        <v>518</v>
      </c>
      <c r="E28" s="424">
        <f>main1!N96</f>
        <v>104.99999999999997</v>
      </c>
      <c r="F28" s="424">
        <f>main1!O96</f>
        <v>413</v>
      </c>
      <c r="G28" s="424">
        <f>main1!P96</f>
        <v>-1806.1999999999998</v>
      </c>
      <c r="H28" s="424">
        <f>main1!Q96</f>
        <v>22.287238619740126</v>
      </c>
    </row>
    <row r="29" spans="1:8" ht="20.100000000000001" customHeight="1">
      <c r="A29" s="132" t="s">
        <v>15</v>
      </c>
      <c r="B29" s="521"/>
      <c r="C29" s="518">
        <f>main1!L97</f>
        <v>0</v>
      </c>
      <c r="D29" s="510">
        <f>main1!M97</f>
        <v>0</v>
      </c>
      <c r="E29" s="510">
        <f>main1!N97</f>
        <v>0</v>
      </c>
      <c r="F29" s="510"/>
      <c r="G29" s="510">
        <f>main1!P97</f>
        <v>0</v>
      </c>
      <c r="H29" s="510" t="str">
        <f>main1!Q97</f>
        <v xml:space="preserve"> </v>
      </c>
    </row>
    <row r="30" spans="1:8" ht="20.100000000000001" customHeight="1">
      <c r="A30" s="321" t="s">
        <v>243</v>
      </c>
      <c r="B30" s="523">
        <v>3192</v>
      </c>
      <c r="C30" s="423">
        <f>main1!L98</f>
        <v>1445.9</v>
      </c>
      <c r="D30" s="423">
        <f>main1!M98</f>
        <v>330.09999999999997</v>
      </c>
      <c r="E30" s="423">
        <f>main1!N98</f>
        <v>25.599999999999987</v>
      </c>
      <c r="F30" s="423">
        <f>main1!O98</f>
        <v>304.5</v>
      </c>
      <c r="G30" s="423">
        <f>main1!P98</f>
        <v>-1115.8000000000002</v>
      </c>
      <c r="H30" s="423">
        <f>main1!Q98</f>
        <v>22.830071235908427</v>
      </c>
    </row>
    <row r="31" spans="1:8" ht="15.75">
      <c r="A31" s="79" t="s">
        <v>225</v>
      </c>
      <c r="B31" s="521">
        <v>33</v>
      </c>
      <c r="C31" s="424">
        <f>main1!L100</f>
        <v>833.7</v>
      </c>
      <c r="D31" s="424">
        <f>main1!M100</f>
        <v>324.40000000000003</v>
      </c>
      <c r="E31" s="424">
        <f>main1!N100</f>
        <v>323.20000000000005</v>
      </c>
      <c r="F31" s="424">
        <f>main1!O100</f>
        <v>1.2</v>
      </c>
      <c r="G31" s="424">
        <f>main1!P100</f>
        <v>-509.3</v>
      </c>
      <c r="H31" s="424">
        <f>main1!Q100</f>
        <v>38.910879213146217</v>
      </c>
    </row>
    <row r="32" spans="1:8" ht="31.5">
      <c r="A32" s="79" t="s">
        <v>296</v>
      </c>
      <c r="B32" s="499" t="s">
        <v>297</v>
      </c>
      <c r="C32" s="424">
        <f>main1!L101</f>
        <v>212.39999999999998</v>
      </c>
      <c r="D32" s="424">
        <f>main1!M101</f>
        <v>29.7</v>
      </c>
      <c r="E32" s="424">
        <f>main1!N101</f>
        <v>0.50000000000000067</v>
      </c>
      <c r="F32" s="424">
        <f>main1!O101</f>
        <v>29.2</v>
      </c>
      <c r="G32" s="424">
        <f>main1!P101</f>
        <v>-182.7</v>
      </c>
      <c r="H32" s="424">
        <f>main1!Q101</f>
        <v>13.983050847457628</v>
      </c>
    </row>
  </sheetData>
  <mergeCells count="11">
    <mergeCell ref="C8:C9"/>
    <mergeCell ref="A2:H2"/>
    <mergeCell ref="D8:D9"/>
    <mergeCell ref="G8:H8"/>
    <mergeCell ref="A6:H6"/>
    <mergeCell ref="A5:H5"/>
    <mergeCell ref="A4:H4"/>
    <mergeCell ref="E8:F8"/>
    <mergeCell ref="A3:H3"/>
    <mergeCell ref="A8:A9"/>
    <mergeCell ref="B8:B9"/>
  </mergeCells>
  <printOptions horizontalCentered="1"/>
  <pageMargins left="0" right="0" top="0.39370078740157483" bottom="0.19685039370078741" header="0" footer="0"/>
  <pageSetup paperSize="9" scale="75" orientation="portrait" r:id="rId1"/>
  <headerFooter>
    <oddFooter>&amp;C&amp;P</oddFooter>
  </headerFooter>
</worksheet>
</file>

<file path=xl/worksheets/sheet12.xml><?xml version="1.0" encoding="utf-8"?>
<worksheet xmlns="http://schemas.openxmlformats.org/spreadsheetml/2006/main" xmlns:r="http://schemas.openxmlformats.org/officeDocument/2006/relationships">
  <dimension ref="A1:H35"/>
  <sheetViews>
    <sheetView showZeros="0" view="pageBreakPreview" topLeftCell="A9" zoomScaleSheetLayoutView="100" workbookViewId="0">
      <selection activeCell="D13" sqref="D13"/>
    </sheetView>
  </sheetViews>
  <sheetFormatPr defaultRowHeight="15"/>
  <cols>
    <col min="1" max="1" width="49.140625" customWidth="1"/>
    <col min="2" max="2" width="10.7109375" customWidth="1"/>
    <col min="3" max="3" width="12.42578125" customWidth="1"/>
    <col min="4" max="4" width="12.85546875" customWidth="1"/>
    <col min="5" max="5" width="12.140625" customWidth="1"/>
    <col min="6" max="6" width="10.7109375" customWidth="1"/>
    <col min="7" max="7" width="13.140625" customWidth="1"/>
  </cols>
  <sheetData>
    <row r="1" spans="1:8" ht="30.75" customHeight="1">
      <c r="C1" s="13"/>
      <c r="D1" s="13"/>
      <c r="E1" s="13"/>
      <c r="F1" s="13"/>
      <c r="G1" s="13"/>
      <c r="H1" s="403" t="s">
        <v>317</v>
      </c>
    </row>
    <row r="2" spans="1:8" ht="20.25">
      <c r="A2" s="814" t="s">
        <v>321</v>
      </c>
      <c r="B2" s="814"/>
      <c r="C2" s="814"/>
      <c r="D2" s="814"/>
      <c r="E2" s="814"/>
      <c r="F2" s="814"/>
      <c r="G2" s="814"/>
      <c r="H2" s="814"/>
    </row>
    <row r="3" spans="1:8" ht="20.25">
      <c r="A3" s="814" t="s">
        <v>308</v>
      </c>
      <c r="B3" s="814"/>
      <c r="C3" s="814"/>
      <c r="D3" s="814"/>
      <c r="E3" s="814"/>
      <c r="F3" s="814"/>
      <c r="G3" s="814"/>
      <c r="H3" s="814"/>
    </row>
    <row r="4" spans="1:8" ht="20.25">
      <c r="A4" s="814" t="s">
        <v>305</v>
      </c>
      <c r="B4" s="814"/>
      <c r="C4" s="814"/>
      <c r="D4" s="814"/>
      <c r="E4" s="814"/>
      <c r="F4" s="814"/>
      <c r="G4" s="814"/>
      <c r="H4" s="814"/>
    </row>
    <row r="5" spans="1:8" ht="15.75">
      <c r="A5" s="815" t="str">
        <f>main1!A4</f>
        <v>la situația din 30 iunie 2016</v>
      </c>
      <c r="B5" s="815"/>
      <c r="C5" s="815"/>
      <c r="D5" s="815"/>
      <c r="E5" s="815"/>
      <c r="F5" s="815"/>
      <c r="G5" s="815"/>
      <c r="H5" s="815"/>
    </row>
    <row r="6" spans="1:8" ht="15.75">
      <c r="A6" s="824" t="s">
        <v>302</v>
      </c>
      <c r="B6" s="824"/>
      <c r="C6" s="824"/>
      <c r="D6" s="824"/>
      <c r="E6" s="824"/>
      <c r="F6" s="824"/>
      <c r="G6" s="824"/>
      <c r="H6" s="824"/>
    </row>
    <row r="7" spans="1:8">
      <c r="A7" s="16"/>
      <c r="B7" s="16"/>
      <c r="C7" s="17"/>
      <c r="D7" s="17" t="s">
        <v>1</v>
      </c>
      <c r="E7" s="17"/>
      <c r="F7" s="17"/>
      <c r="G7" s="16"/>
      <c r="H7" s="402" t="s">
        <v>26</v>
      </c>
    </row>
    <row r="8" spans="1:8" ht="34.5" customHeight="1">
      <c r="A8" s="841" t="s">
        <v>40</v>
      </c>
      <c r="B8" s="842" t="s">
        <v>244</v>
      </c>
      <c r="C8" s="841" t="s">
        <v>33</v>
      </c>
      <c r="D8" s="841" t="s">
        <v>41</v>
      </c>
      <c r="E8" s="812" t="s">
        <v>330</v>
      </c>
      <c r="F8" s="812"/>
      <c r="G8" s="841" t="s">
        <v>34</v>
      </c>
      <c r="H8" s="841"/>
    </row>
    <row r="9" spans="1:8" ht="31.5">
      <c r="A9" s="841"/>
      <c r="B9" s="843"/>
      <c r="C9" s="841"/>
      <c r="D9" s="841"/>
      <c r="E9" s="621" t="s">
        <v>332</v>
      </c>
      <c r="F9" s="621" t="s">
        <v>331</v>
      </c>
      <c r="G9" s="491" t="s">
        <v>309</v>
      </c>
      <c r="H9" s="491" t="s">
        <v>36</v>
      </c>
    </row>
    <row r="10" spans="1:8">
      <c r="A10" s="28">
        <v>1</v>
      </c>
      <c r="B10" s="28">
        <v>2</v>
      </c>
      <c r="C10" s="28">
        <v>3</v>
      </c>
      <c r="D10" s="28">
        <v>4</v>
      </c>
      <c r="E10" s="28">
        <v>5</v>
      </c>
      <c r="F10" s="28">
        <v>6</v>
      </c>
      <c r="G10" s="28">
        <v>7</v>
      </c>
      <c r="H10" s="28">
        <v>8</v>
      </c>
    </row>
    <row r="11" spans="1:8" ht="20.100000000000001" customHeight="1">
      <c r="A11" s="500" t="s">
        <v>67</v>
      </c>
      <c r="B11" s="532" t="s">
        <v>66</v>
      </c>
      <c r="C11" s="530">
        <f>main1!U76</f>
        <v>31254.5</v>
      </c>
      <c r="D11" s="530">
        <f>main1!V76</f>
        <v>15074.5</v>
      </c>
      <c r="E11" s="530">
        <f>main1!W76</f>
        <v>14437.4</v>
      </c>
      <c r="F11" s="530">
        <f>main1!X76</f>
        <v>637.09999999999991</v>
      </c>
      <c r="G11" s="530">
        <f>main1!Y76</f>
        <v>-16180</v>
      </c>
      <c r="H11" s="530">
        <f>main1!Z76</f>
        <v>48.231454670527448</v>
      </c>
    </row>
    <row r="12" spans="1:8" ht="20.100000000000001" customHeight="1">
      <c r="A12" s="258" t="s">
        <v>23</v>
      </c>
      <c r="B12" s="533"/>
      <c r="C12" s="530">
        <f>main1!U77</f>
        <v>0</v>
      </c>
      <c r="D12" s="530">
        <f>main1!V77</f>
        <v>0</v>
      </c>
      <c r="E12" s="530">
        <f>main1!W77</f>
        <v>0</v>
      </c>
      <c r="F12" s="530"/>
      <c r="G12" s="530">
        <f>main1!Y77</f>
        <v>0</v>
      </c>
      <c r="H12" s="530" t="str">
        <f>main1!Z77</f>
        <v xml:space="preserve"> </v>
      </c>
    </row>
    <row r="13" spans="1:8" ht="20.100000000000001" customHeight="1">
      <c r="A13" s="504" t="s">
        <v>68</v>
      </c>
      <c r="B13" s="534">
        <v>2</v>
      </c>
      <c r="C13" s="543">
        <f>main1!U78</f>
        <v>27969.200000000001</v>
      </c>
      <c r="D13" s="543">
        <f>main1!V78</f>
        <v>14216.1</v>
      </c>
      <c r="E13" s="543">
        <f>main1!W78</f>
        <v>14022.4</v>
      </c>
      <c r="F13" s="543">
        <f>main1!X78</f>
        <v>193.7</v>
      </c>
      <c r="G13" s="543">
        <f>main1!Y78</f>
        <v>-13753.1</v>
      </c>
      <c r="H13" s="543">
        <f>main1!Z78</f>
        <v>50.827696180083805</v>
      </c>
    </row>
    <row r="14" spans="1:8" ht="16.5" customHeight="1">
      <c r="A14" s="526" t="s">
        <v>236</v>
      </c>
      <c r="B14" s="535">
        <v>21</v>
      </c>
      <c r="C14" s="539">
        <f>main1!U79</f>
        <v>4895.6000000000004</v>
      </c>
      <c r="D14" s="539">
        <f>main1!V79</f>
        <v>2442.1</v>
      </c>
      <c r="E14" s="539">
        <f>main1!W79</f>
        <v>2442.1</v>
      </c>
      <c r="F14" s="539">
        <f>main1!X79</f>
        <v>0</v>
      </c>
      <c r="G14" s="539">
        <f>main1!Y79</f>
        <v>-2453.5000000000005</v>
      </c>
      <c r="H14" s="539">
        <f>main1!Z79</f>
        <v>49.883568919029322</v>
      </c>
    </row>
    <row r="15" spans="1:8" ht="20.100000000000001" customHeight="1">
      <c r="A15" s="526" t="s">
        <v>235</v>
      </c>
      <c r="B15" s="535">
        <v>22</v>
      </c>
      <c r="C15" s="539">
        <f>main1!U80</f>
        <v>2070</v>
      </c>
      <c r="D15" s="539">
        <f>main1!V80</f>
        <v>725.6</v>
      </c>
      <c r="E15" s="539">
        <f>main1!W80</f>
        <v>649.6</v>
      </c>
      <c r="F15" s="539">
        <f>main1!X80</f>
        <v>76</v>
      </c>
      <c r="G15" s="539">
        <f>main1!Y80</f>
        <v>-1344.4</v>
      </c>
      <c r="H15" s="539">
        <f>main1!Z80</f>
        <v>35.053140096618357</v>
      </c>
    </row>
    <row r="16" spans="1:8" ht="20.100000000000001" customHeight="1">
      <c r="A16" s="526" t="s">
        <v>234</v>
      </c>
      <c r="B16" s="535">
        <v>24</v>
      </c>
      <c r="C16" s="539">
        <f>main1!U81</f>
        <v>1147.5</v>
      </c>
      <c r="D16" s="539">
        <f>main1!V81</f>
        <v>880.9</v>
      </c>
      <c r="E16" s="539">
        <f>main1!W81</f>
        <v>880.9</v>
      </c>
      <c r="F16" s="539">
        <f>main1!X81</f>
        <v>0</v>
      </c>
      <c r="G16" s="539">
        <f>main1!Y81</f>
        <v>-266.60000000000002</v>
      </c>
      <c r="H16" s="539">
        <f>main1!Z81</f>
        <v>76.766884531590406</v>
      </c>
    </row>
    <row r="17" spans="1:8" ht="20.100000000000001" customHeight="1">
      <c r="A17" s="527" t="s">
        <v>4</v>
      </c>
      <c r="B17" s="535"/>
      <c r="C17" s="539">
        <f>main1!U82</f>
        <v>0</v>
      </c>
      <c r="D17" s="539">
        <f>main1!V82</f>
        <v>0</v>
      </c>
      <c r="E17" s="539">
        <f>main1!W82</f>
        <v>0</v>
      </c>
      <c r="F17" s="539"/>
      <c r="G17" s="539">
        <f>main1!Y82</f>
        <v>0</v>
      </c>
      <c r="H17" s="539">
        <f>main1!Z82</f>
        <v>0</v>
      </c>
    </row>
    <row r="18" spans="1:8" ht="20.100000000000001" customHeight="1">
      <c r="A18" s="528" t="s">
        <v>245</v>
      </c>
      <c r="B18" s="540">
        <v>241</v>
      </c>
      <c r="C18" s="538">
        <f>main1!U83</f>
        <v>269.5</v>
      </c>
      <c r="D18" s="538">
        <f>main1!V83</f>
        <v>133.80000000000001</v>
      </c>
      <c r="E18" s="538">
        <f>main1!W83</f>
        <v>133.80000000000001</v>
      </c>
      <c r="F18" s="538">
        <f>main1!X83</f>
        <v>0</v>
      </c>
      <c r="G18" s="538">
        <f>main1!Y83</f>
        <v>-135.69999999999999</v>
      </c>
      <c r="H18" s="538">
        <f>main1!Z83</f>
        <v>49.647495361781083</v>
      </c>
    </row>
    <row r="19" spans="1:8" ht="20.100000000000001" customHeight="1">
      <c r="A19" s="528" t="s">
        <v>246</v>
      </c>
      <c r="B19" s="540">
        <v>242</v>
      </c>
      <c r="C19" s="538">
        <f>main1!U84</f>
        <v>878</v>
      </c>
      <c r="D19" s="538">
        <f>main1!V84</f>
        <v>747</v>
      </c>
      <c r="E19" s="538">
        <f>main1!W84</f>
        <v>747</v>
      </c>
      <c r="F19" s="538">
        <f>main1!X84</f>
        <v>0</v>
      </c>
      <c r="G19" s="538">
        <f>main1!Y84</f>
        <v>-131</v>
      </c>
      <c r="H19" s="538">
        <f>main1!Z84</f>
        <v>85.079726651480641</v>
      </c>
    </row>
    <row r="20" spans="1:8" ht="20.100000000000001" hidden="1" customHeight="1">
      <c r="A20" s="529" t="s">
        <v>258</v>
      </c>
      <c r="B20" s="540">
        <v>243</v>
      </c>
      <c r="C20" s="538">
        <f>main1!U85</f>
        <v>0</v>
      </c>
      <c r="D20" s="538">
        <f>main1!V85</f>
        <v>0</v>
      </c>
      <c r="E20" s="538">
        <f>main1!W85</f>
        <v>0</v>
      </c>
      <c r="F20" s="538"/>
      <c r="G20" s="538">
        <f>main1!Y85</f>
        <v>0</v>
      </c>
      <c r="H20" s="538" t="str">
        <f>main1!Z85</f>
        <v xml:space="preserve"> </v>
      </c>
    </row>
    <row r="21" spans="1:8" ht="20.100000000000001" customHeight="1">
      <c r="A21" s="526" t="s">
        <v>237</v>
      </c>
      <c r="B21" s="535">
        <v>25</v>
      </c>
      <c r="C21" s="539">
        <f>main1!U86</f>
        <v>2199.8000000000002</v>
      </c>
      <c r="D21" s="539">
        <f>main1!V86</f>
        <v>770</v>
      </c>
      <c r="E21" s="539">
        <f>main1!W86</f>
        <v>754</v>
      </c>
      <c r="F21" s="539">
        <f>main1!X86</f>
        <v>16</v>
      </c>
      <c r="G21" s="539">
        <f>main1!Y86</f>
        <v>-1429.8000000000002</v>
      </c>
      <c r="H21" s="539">
        <f>main1!Z86</f>
        <v>35.003182107464312</v>
      </c>
    </row>
    <row r="22" spans="1:8" ht="20.100000000000001" customHeight="1">
      <c r="A22" s="79" t="s">
        <v>326</v>
      </c>
      <c r="B22" s="535">
        <v>26</v>
      </c>
      <c r="C22" s="539">
        <f>main1!U87</f>
        <v>83.1</v>
      </c>
      <c r="D22" s="539">
        <f>main1!V87</f>
        <v>20.399999999999999</v>
      </c>
      <c r="E22" s="539">
        <f>main1!W87</f>
        <v>0</v>
      </c>
      <c r="F22" s="539">
        <f>main1!X87</f>
        <v>20.399999999999999</v>
      </c>
      <c r="G22" s="539">
        <f>main1!Y87</f>
        <v>-62.699999999999996</v>
      </c>
      <c r="H22" s="539">
        <f>main1!Z87</f>
        <v>24.548736462093864</v>
      </c>
    </row>
    <row r="23" spans="1:8" ht="20.100000000000001" customHeight="1">
      <c r="A23" s="526" t="s">
        <v>233</v>
      </c>
      <c r="B23" s="535">
        <v>27</v>
      </c>
      <c r="C23" s="539">
        <f>main1!U88</f>
        <v>1160.9000000000001</v>
      </c>
      <c r="D23" s="539">
        <f>main1!V88</f>
        <v>599.5</v>
      </c>
      <c r="E23" s="539">
        <f>main1!W88</f>
        <v>599.5</v>
      </c>
      <c r="F23" s="539">
        <f>main1!X88</f>
        <v>0</v>
      </c>
      <c r="G23" s="539">
        <f>main1!Y88</f>
        <v>-561.40000000000009</v>
      </c>
      <c r="H23" s="539">
        <f>main1!Z88</f>
        <v>51.640968214316473</v>
      </c>
    </row>
    <row r="24" spans="1:8" ht="20.100000000000001" customHeight="1">
      <c r="A24" s="526" t="s">
        <v>232</v>
      </c>
      <c r="B24" s="535">
        <v>28</v>
      </c>
      <c r="C24" s="539">
        <f>main1!U89</f>
        <v>2325.6999999999998</v>
      </c>
      <c r="D24" s="539">
        <f>main1!V89</f>
        <v>597</v>
      </c>
      <c r="E24" s="539">
        <f>main1!W89</f>
        <v>515.70000000000005</v>
      </c>
      <c r="F24" s="539">
        <f>main1!X89</f>
        <v>81.3</v>
      </c>
      <c r="G24" s="539">
        <f>main1!Y89</f>
        <v>-1728.6999999999998</v>
      </c>
      <c r="H24" s="539">
        <f>main1!Z89</f>
        <v>25.669690845766869</v>
      </c>
    </row>
    <row r="25" spans="1:8" ht="21" customHeight="1">
      <c r="A25" s="319" t="s">
        <v>231</v>
      </c>
      <c r="B25" s="535">
        <v>29</v>
      </c>
      <c r="C25" s="539">
        <f>main1!U90</f>
        <v>14086.599999999999</v>
      </c>
      <c r="D25" s="539">
        <f>main1!V90</f>
        <v>8180.6</v>
      </c>
      <c r="E25" s="539">
        <f>main1!W90</f>
        <v>8180.6</v>
      </c>
      <c r="F25" s="539">
        <f>main1!X90</f>
        <v>0</v>
      </c>
      <c r="G25" s="539">
        <f>main1!Y90</f>
        <v>-5905.9999999999982</v>
      </c>
      <c r="H25" s="539">
        <f>main1!Z90</f>
        <v>58.073630258543588</v>
      </c>
    </row>
    <row r="26" spans="1:8" ht="25.5" customHeight="1">
      <c r="A26" s="541" t="s">
        <v>247</v>
      </c>
      <c r="B26" s="540">
        <v>291</v>
      </c>
      <c r="C26" s="538">
        <f>main1!U91</f>
        <v>7335.2</v>
      </c>
      <c r="D26" s="538">
        <f>main1!V91</f>
        <v>3973.3</v>
      </c>
      <c r="E26" s="538">
        <f>main1!W91</f>
        <v>3973.3</v>
      </c>
      <c r="F26" s="538">
        <f>main1!X91</f>
        <v>0</v>
      </c>
      <c r="G26" s="538">
        <f>main1!Y91</f>
        <v>-3361.8999999999996</v>
      </c>
      <c r="H26" s="538">
        <f>main1!Z91</f>
        <v>54.167575526229697</v>
      </c>
    </row>
    <row r="27" spans="1:8" ht="23.25" hidden="1" customHeight="1">
      <c r="A27" s="542" t="s">
        <v>250</v>
      </c>
      <c r="B27" s="540">
        <v>292</v>
      </c>
      <c r="C27" s="538">
        <f>main1!U92</f>
        <v>6751.4</v>
      </c>
      <c r="D27" s="538">
        <f>main1!V92</f>
        <v>4207.3</v>
      </c>
      <c r="E27" s="538">
        <f>main1!W92</f>
        <v>4207.3</v>
      </c>
      <c r="F27" s="538"/>
      <c r="G27" s="538">
        <f>main1!Y92</f>
        <v>-2544.0999999999995</v>
      </c>
      <c r="H27" s="538">
        <f>main1!Z92</f>
        <v>62.317445270610548</v>
      </c>
    </row>
    <row r="28" spans="1:8" ht="32.25" customHeight="1">
      <c r="A28" s="542" t="s">
        <v>248</v>
      </c>
      <c r="B28" s="540">
        <v>2921</v>
      </c>
      <c r="C28" s="538">
        <f>main1!U93</f>
        <v>4431.8999999999996</v>
      </c>
      <c r="D28" s="538">
        <f>main1!V93</f>
        <v>3066.9</v>
      </c>
      <c r="E28" s="538">
        <f>main1!W93</f>
        <v>3066.9</v>
      </c>
      <c r="F28" s="538">
        <f>main1!X93</f>
        <v>0</v>
      </c>
      <c r="G28" s="538">
        <f>main1!Y93</f>
        <v>-1364.9999999999995</v>
      </c>
      <c r="H28" s="538">
        <f>main1!Z93</f>
        <v>69.200568604887309</v>
      </c>
    </row>
    <row r="29" spans="1:8" ht="33.75" customHeight="1">
      <c r="A29" s="542" t="s">
        <v>249</v>
      </c>
      <c r="B29" s="540">
        <v>2922</v>
      </c>
      <c r="C29" s="538">
        <f>main1!U94</f>
        <v>2319.5</v>
      </c>
      <c r="D29" s="538">
        <f>main1!V94</f>
        <v>1140.4000000000001</v>
      </c>
      <c r="E29" s="538">
        <f>main1!W94</f>
        <v>1140.4000000000001</v>
      </c>
      <c r="F29" s="538">
        <f>main1!X94</f>
        <v>0</v>
      </c>
      <c r="G29" s="538">
        <f>main1!Y94</f>
        <v>-1179.0999999999999</v>
      </c>
      <c r="H29" s="538">
        <f>main1!Z94</f>
        <v>49.165768484587197</v>
      </c>
    </row>
    <row r="30" spans="1:8" ht="18.75">
      <c r="A30" s="531" t="s">
        <v>222</v>
      </c>
      <c r="B30" s="534">
        <v>3</v>
      </c>
      <c r="C30" s="543">
        <f>main1!U95</f>
        <v>3285.2999999999997</v>
      </c>
      <c r="D30" s="543">
        <f>main1!V95</f>
        <v>858.40000000000009</v>
      </c>
      <c r="E30" s="543">
        <f>main1!W95</f>
        <v>415.00000000000011</v>
      </c>
      <c r="F30" s="543">
        <f>main1!X95</f>
        <v>443.4</v>
      </c>
      <c r="G30" s="543">
        <f>main1!Y95</f>
        <v>-2426.8999999999996</v>
      </c>
      <c r="H30" s="543">
        <f>main1!Z95</f>
        <v>26.128511855842696</v>
      </c>
    </row>
    <row r="31" spans="1:8" ht="20.100000000000001" customHeight="1">
      <c r="A31" s="526" t="s">
        <v>223</v>
      </c>
      <c r="B31" s="535">
        <v>31</v>
      </c>
      <c r="C31" s="539">
        <f>main1!U96</f>
        <v>2242.5</v>
      </c>
      <c r="D31" s="539">
        <f>main1!V96</f>
        <v>506.09999999999997</v>
      </c>
      <c r="E31" s="539">
        <f>main1!W96</f>
        <v>93.099999999999966</v>
      </c>
      <c r="F31" s="539">
        <f>main1!X96</f>
        <v>413</v>
      </c>
      <c r="G31" s="539">
        <f>main1!Y96</f>
        <v>-1736.4</v>
      </c>
      <c r="H31" s="539">
        <f>main1!Z96</f>
        <v>22.568561872909697</v>
      </c>
    </row>
    <row r="32" spans="1:8" ht="20.100000000000001" customHeight="1">
      <c r="A32" s="527" t="s">
        <v>15</v>
      </c>
      <c r="B32" s="535"/>
      <c r="C32" s="536">
        <f>main1!U97</f>
        <v>0</v>
      </c>
      <c r="D32" s="536">
        <f>main1!V97</f>
        <v>0</v>
      </c>
      <c r="E32" s="536">
        <f>main1!W97</f>
        <v>0</v>
      </c>
      <c r="F32" s="536"/>
      <c r="G32" s="536">
        <f>main1!Y97</f>
        <v>0</v>
      </c>
      <c r="H32" s="536" t="str">
        <f>main1!Z97</f>
        <v xml:space="preserve"> </v>
      </c>
    </row>
    <row r="33" spans="1:8" ht="20.100000000000001" customHeight="1">
      <c r="A33" s="537" t="s">
        <v>243</v>
      </c>
      <c r="B33" s="540">
        <v>3192</v>
      </c>
      <c r="C33" s="538">
        <f>main1!U98</f>
        <v>1428.2</v>
      </c>
      <c r="D33" s="538">
        <f>main1!V98</f>
        <v>325.7</v>
      </c>
      <c r="E33" s="538">
        <f>main1!W98</f>
        <v>21.199999999999989</v>
      </c>
      <c r="F33" s="538">
        <f>main1!X98</f>
        <v>304.5</v>
      </c>
      <c r="G33" s="538">
        <f>main1!Y98</f>
        <v>-1102.5</v>
      </c>
      <c r="H33" s="538">
        <f>main1!Z98</f>
        <v>22.804929281613219</v>
      </c>
    </row>
    <row r="34" spans="1:8" ht="20.100000000000001" customHeight="1">
      <c r="A34" s="526" t="s">
        <v>225</v>
      </c>
      <c r="B34" s="535">
        <v>33</v>
      </c>
      <c r="C34" s="539">
        <f>main1!U100</f>
        <v>830.6</v>
      </c>
      <c r="D34" s="539">
        <f>main1!V100</f>
        <v>322.8</v>
      </c>
      <c r="E34" s="539">
        <f>main1!W100</f>
        <v>321.60000000000002</v>
      </c>
      <c r="F34" s="539">
        <f>main1!X100</f>
        <v>1.2</v>
      </c>
      <c r="G34" s="539">
        <f>main1!Y100</f>
        <v>-507.8</v>
      </c>
      <c r="H34" s="539">
        <f>main1!Z100</f>
        <v>38.863472188779198</v>
      </c>
    </row>
    <row r="35" spans="1:8" ht="34.5" customHeight="1">
      <c r="A35" s="526" t="s">
        <v>296</v>
      </c>
      <c r="B35" s="438" t="s">
        <v>297</v>
      </c>
      <c r="C35" s="539">
        <f>main1!U101</f>
        <v>212.2</v>
      </c>
      <c r="D35" s="539">
        <f>main1!V101</f>
        <v>29.5</v>
      </c>
      <c r="E35" s="539">
        <f>main1!W101</f>
        <v>0.30000000000000071</v>
      </c>
      <c r="F35" s="539">
        <f>main1!X101</f>
        <v>29.2</v>
      </c>
      <c r="G35" s="539">
        <f>main1!Y101</f>
        <v>-182.7</v>
      </c>
      <c r="H35" s="539">
        <f>main1!Z101</f>
        <v>13.901979264844488</v>
      </c>
    </row>
  </sheetData>
  <mergeCells count="11">
    <mergeCell ref="C8:C9"/>
    <mergeCell ref="D8:D9"/>
    <mergeCell ref="G8:H8"/>
    <mergeCell ref="E8:F8"/>
    <mergeCell ref="A2:H2"/>
    <mergeCell ref="A3:H3"/>
    <mergeCell ref="A4:H4"/>
    <mergeCell ref="A5:H5"/>
    <mergeCell ref="A6:H6"/>
    <mergeCell ref="A8:A9"/>
    <mergeCell ref="B8:B9"/>
  </mergeCells>
  <printOptions horizontalCentered="1"/>
  <pageMargins left="0" right="0" top="0.39370078740157483" bottom="0.19685039370078741" header="0" footer="0"/>
  <pageSetup paperSize="9" scale="76" orientation="portrait" r:id="rId1"/>
  <headerFooter>
    <oddFooter>&amp;C&amp;P</oddFooter>
  </headerFooter>
</worksheet>
</file>

<file path=xl/worksheets/sheet13.xml><?xml version="1.0" encoding="utf-8"?>
<worksheet xmlns="http://schemas.openxmlformats.org/spreadsheetml/2006/main" xmlns:r="http://schemas.openxmlformats.org/officeDocument/2006/relationships">
  <dimension ref="A1:F30"/>
  <sheetViews>
    <sheetView showZeros="0" view="pageBreakPreview" topLeftCell="A5" zoomScaleSheetLayoutView="100" workbookViewId="0">
      <selection activeCell="I30" sqref="I30"/>
    </sheetView>
  </sheetViews>
  <sheetFormatPr defaultRowHeight="15"/>
  <cols>
    <col min="1" max="1" width="40.7109375" customWidth="1"/>
    <col min="2" max="2" width="10.28515625" customWidth="1"/>
    <col min="3" max="3" width="12.28515625" customWidth="1"/>
    <col min="4" max="4" width="11.85546875" customWidth="1"/>
    <col min="5" max="5" width="13.42578125" customWidth="1"/>
  </cols>
  <sheetData>
    <row r="1" spans="1:6" ht="33" customHeight="1">
      <c r="C1" s="13"/>
      <c r="D1" s="13"/>
      <c r="E1" s="13"/>
      <c r="F1" s="403" t="s">
        <v>318</v>
      </c>
    </row>
    <row r="2" spans="1:6" ht="20.25">
      <c r="A2" s="814" t="s">
        <v>321</v>
      </c>
      <c r="B2" s="814"/>
      <c r="C2" s="814"/>
      <c r="D2" s="814"/>
      <c r="E2" s="814"/>
      <c r="F2" s="814"/>
    </row>
    <row r="3" spans="1:6" ht="20.25">
      <c r="A3" s="814" t="s">
        <v>310</v>
      </c>
      <c r="B3" s="814"/>
      <c r="C3" s="814"/>
      <c r="D3" s="814"/>
      <c r="E3" s="814"/>
      <c r="F3" s="814"/>
    </row>
    <row r="4" spans="1:6" ht="20.25">
      <c r="A4" s="814" t="s">
        <v>305</v>
      </c>
      <c r="B4" s="814"/>
      <c r="C4" s="814"/>
      <c r="D4" s="814"/>
      <c r="E4" s="814"/>
      <c r="F4" s="814"/>
    </row>
    <row r="5" spans="1:6" ht="20.25" customHeight="1">
      <c r="A5" s="815" t="str">
        <f>main1!A4</f>
        <v>la situația din 30 iunie 2016</v>
      </c>
      <c r="B5" s="815"/>
      <c r="C5" s="815"/>
      <c r="D5" s="815"/>
      <c r="E5" s="815"/>
      <c r="F5" s="815"/>
    </row>
    <row r="6" spans="1:6" ht="20.25" customHeight="1">
      <c r="A6" s="824" t="s">
        <v>302</v>
      </c>
      <c r="B6" s="824"/>
      <c r="C6" s="824"/>
      <c r="D6" s="824"/>
      <c r="E6" s="824"/>
      <c r="F6" s="824"/>
    </row>
    <row r="7" spans="1:6">
      <c r="A7" s="12"/>
      <c r="B7" s="12"/>
      <c r="C7" s="12"/>
      <c r="D7" s="12"/>
      <c r="E7" s="12" t="s">
        <v>1</v>
      </c>
      <c r="F7" s="402" t="s">
        <v>26</v>
      </c>
    </row>
    <row r="8" spans="1:6" ht="34.5" customHeight="1">
      <c r="A8" s="841" t="s">
        <v>40</v>
      </c>
      <c r="B8" s="842" t="s">
        <v>244</v>
      </c>
      <c r="C8" s="844" t="s">
        <v>33</v>
      </c>
      <c r="D8" s="844" t="s">
        <v>41</v>
      </c>
      <c r="E8" s="847" t="s">
        <v>34</v>
      </c>
      <c r="F8" s="848"/>
    </row>
    <row r="9" spans="1:6" ht="31.5">
      <c r="A9" s="841"/>
      <c r="B9" s="843"/>
      <c r="C9" s="845"/>
      <c r="D9" s="845"/>
      <c r="E9" s="491" t="s">
        <v>316</v>
      </c>
      <c r="F9" s="491" t="s">
        <v>36</v>
      </c>
    </row>
    <row r="10" spans="1:6">
      <c r="A10" s="28">
        <v>1</v>
      </c>
      <c r="B10" s="28">
        <v>2</v>
      </c>
      <c r="C10" s="28">
        <v>3</v>
      </c>
      <c r="D10" s="28">
        <v>4</v>
      </c>
      <c r="E10" s="28">
        <v>5</v>
      </c>
      <c r="F10" s="28">
        <v>6</v>
      </c>
    </row>
    <row r="11" spans="1:6" ht="24.75" customHeight="1">
      <c r="A11" s="500" t="s">
        <v>67</v>
      </c>
      <c r="B11" s="520" t="s">
        <v>66</v>
      </c>
      <c r="C11" s="502">
        <f>main1!AD76</f>
        <v>13649.300000000001</v>
      </c>
      <c r="D11" s="502">
        <f>main1!AE76</f>
        <v>7431.7999999999993</v>
      </c>
      <c r="E11" s="502">
        <f>main1!AF76</f>
        <v>-6217.5000000000018</v>
      </c>
      <c r="F11" s="502">
        <f>main1!AG76</f>
        <v>54.448213461496188</v>
      </c>
    </row>
    <row r="12" spans="1:6" ht="15.75" customHeight="1">
      <c r="A12" s="258" t="s">
        <v>23</v>
      </c>
      <c r="B12" s="517"/>
      <c r="C12" s="505"/>
      <c r="D12" s="505"/>
      <c r="E12" s="505"/>
      <c r="F12" s="505"/>
    </row>
    <row r="13" spans="1:6" ht="18.75">
      <c r="A13" s="504" t="s">
        <v>68</v>
      </c>
      <c r="B13" s="516">
        <v>2</v>
      </c>
      <c r="C13" s="505">
        <f>main1!AD78</f>
        <v>13636.000000000002</v>
      </c>
      <c r="D13" s="505">
        <f>main1!AE78</f>
        <v>7427.5999999999995</v>
      </c>
      <c r="E13" s="505">
        <f>main1!AF78</f>
        <v>-6208.4000000000024</v>
      </c>
      <c r="F13" s="505">
        <f>main1!AG78</f>
        <v>54.470519213845691</v>
      </c>
    </row>
    <row r="14" spans="1:6" ht="20.25" customHeight="1">
      <c r="A14" s="79" t="s">
        <v>236</v>
      </c>
      <c r="B14" s="521">
        <v>21</v>
      </c>
      <c r="C14" s="424">
        <f>main1!AD79</f>
        <v>108</v>
      </c>
      <c r="D14" s="424">
        <f>main1!AE79</f>
        <v>58.1</v>
      </c>
      <c r="E14" s="424">
        <f>main1!AF79</f>
        <v>-49.9</v>
      </c>
      <c r="F14" s="424">
        <f>main1!AG79</f>
        <v>53.796296296296298</v>
      </c>
    </row>
    <row r="15" spans="1:6" ht="15.75">
      <c r="A15" s="79" t="s">
        <v>235</v>
      </c>
      <c r="B15" s="521">
        <v>22</v>
      </c>
      <c r="C15" s="424">
        <f>main1!AD80</f>
        <v>157.6</v>
      </c>
      <c r="D15" s="424">
        <f>main1!AE80</f>
        <v>18.600000000000001</v>
      </c>
      <c r="E15" s="424">
        <f>main1!AF80</f>
        <v>-139</v>
      </c>
      <c r="F15" s="424">
        <f>main1!AG80</f>
        <v>11.802030456852792</v>
      </c>
    </row>
    <row r="16" spans="1:6" ht="15.75" hidden="1">
      <c r="A16" s="79" t="s">
        <v>234</v>
      </c>
      <c r="B16" s="521">
        <v>24</v>
      </c>
      <c r="C16" s="424">
        <f>main1!AD81</f>
        <v>0</v>
      </c>
      <c r="D16" s="424">
        <f>main1!AE81</f>
        <v>0</v>
      </c>
      <c r="E16" s="424">
        <f>main1!AF81</f>
        <v>0</v>
      </c>
      <c r="F16" s="424" t="str">
        <f>main1!AG81</f>
        <v xml:space="preserve"> </v>
      </c>
    </row>
    <row r="17" spans="1:6" ht="15.75" hidden="1">
      <c r="A17" s="132" t="s">
        <v>4</v>
      </c>
      <c r="B17" s="344"/>
      <c r="C17" s="424"/>
      <c r="D17" s="424"/>
      <c r="E17" s="424"/>
      <c r="F17" s="424"/>
    </row>
    <row r="18" spans="1:6" hidden="1">
      <c r="A18" s="321" t="s">
        <v>245</v>
      </c>
      <c r="B18" s="523">
        <v>241</v>
      </c>
      <c r="C18" s="423">
        <f>main1!AD83</f>
        <v>0</v>
      </c>
      <c r="D18" s="423">
        <f>main1!AE83</f>
        <v>0</v>
      </c>
      <c r="E18" s="423">
        <f>main1!AF83</f>
        <v>0</v>
      </c>
      <c r="F18" s="423">
        <f>main1!AG83</f>
        <v>0</v>
      </c>
    </row>
    <row r="19" spans="1:6" hidden="1">
      <c r="A19" s="321" t="s">
        <v>246</v>
      </c>
      <c r="B19" s="523">
        <v>242</v>
      </c>
      <c r="C19" s="423">
        <f>main1!AD84</f>
        <v>0</v>
      </c>
      <c r="D19" s="423">
        <f>main1!AE84</f>
        <v>0</v>
      </c>
      <c r="E19" s="423">
        <f>main1!AF84</f>
        <v>0</v>
      </c>
      <c r="F19" s="423">
        <f>main1!AG84</f>
        <v>0</v>
      </c>
    </row>
    <row r="20" spans="1:6" ht="30" hidden="1">
      <c r="A20" s="326" t="s">
        <v>258</v>
      </c>
      <c r="B20" s="523">
        <v>243</v>
      </c>
      <c r="C20" s="423">
        <f>main1!AD85</f>
        <v>0</v>
      </c>
      <c r="D20" s="423">
        <f>main1!AE85</f>
        <v>0</v>
      </c>
      <c r="E20" s="423">
        <f>main1!AF85</f>
        <v>0</v>
      </c>
      <c r="F20" s="423">
        <f>main1!AG85</f>
        <v>0</v>
      </c>
    </row>
    <row r="21" spans="1:6" ht="15.75" hidden="1">
      <c r="A21" s="79" t="s">
        <v>237</v>
      </c>
      <c r="B21" s="521">
        <v>25</v>
      </c>
      <c r="C21" s="424">
        <f>main1!AD86</f>
        <v>0</v>
      </c>
      <c r="D21" s="424">
        <f>main1!AE86</f>
        <v>0</v>
      </c>
      <c r="E21" s="424">
        <f>main1!AF86</f>
        <v>0</v>
      </c>
      <c r="F21" s="424" t="str">
        <f>main1!AG86</f>
        <v xml:space="preserve"> </v>
      </c>
    </row>
    <row r="22" spans="1:6" ht="18.75" customHeight="1">
      <c r="A22" s="79" t="s">
        <v>233</v>
      </c>
      <c r="B22" s="521">
        <v>27</v>
      </c>
      <c r="C22" s="424">
        <f>main1!AD88</f>
        <v>13369.2</v>
      </c>
      <c r="D22" s="424">
        <f>main1!AE88</f>
        <v>7350.2</v>
      </c>
      <c r="E22" s="424">
        <f>main1!AF88</f>
        <v>-6019.0000000000009</v>
      </c>
      <c r="F22" s="424">
        <f>main1!AG88</f>
        <v>54.978607545702054</v>
      </c>
    </row>
    <row r="23" spans="1:6" ht="15.75">
      <c r="A23" s="79" t="s">
        <v>232</v>
      </c>
      <c r="B23" s="521">
        <v>28</v>
      </c>
      <c r="C23" s="424">
        <f>main1!AD89</f>
        <v>1.2</v>
      </c>
      <c r="D23" s="424">
        <f>main1!AE89</f>
        <v>0.7</v>
      </c>
      <c r="E23" s="424">
        <f>main1!AF89</f>
        <v>-0.5</v>
      </c>
      <c r="F23" s="424">
        <f>main1!AG89</f>
        <v>58.333333333333336</v>
      </c>
    </row>
    <row r="24" spans="1:6" ht="18.75">
      <c r="A24" s="509" t="s">
        <v>222</v>
      </c>
      <c r="B24" s="516">
        <v>3</v>
      </c>
      <c r="C24" s="505">
        <f>main1!AD95</f>
        <v>13.299999999999999</v>
      </c>
      <c r="D24" s="505">
        <f>main1!AE95</f>
        <v>4.2</v>
      </c>
      <c r="E24" s="505">
        <f>main1!AF95</f>
        <v>-9.0999999999999979</v>
      </c>
      <c r="F24" s="505">
        <f>main1!AG95</f>
        <v>31.578947368421055</v>
      </c>
    </row>
    <row r="25" spans="1:6" ht="15.75">
      <c r="A25" s="79" t="s">
        <v>223</v>
      </c>
      <c r="B25" s="612">
        <v>31</v>
      </c>
      <c r="C25" s="424">
        <f>main1!AD96</f>
        <v>11.1</v>
      </c>
      <c r="D25" s="424">
        <f>main1!AE96</f>
        <v>2.9</v>
      </c>
      <c r="E25" s="424">
        <f>main1!AF96</f>
        <v>-8.1999999999999993</v>
      </c>
      <c r="F25" s="424">
        <f>main1!AG96</f>
        <v>26.126126126126124</v>
      </c>
    </row>
    <row r="26" spans="1:6" ht="18.75">
      <c r="A26" s="132" t="s">
        <v>15</v>
      </c>
      <c r="B26" s="612"/>
      <c r="C26" s="487"/>
      <c r="D26" s="487"/>
      <c r="E26" s="487"/>
      <c r="F26" s="487"/>
    </row>
    <row r="27" spans="1:6">
      <c r="A27" s="321" t="s">
        <v>243</v>
      </c>
      <c r="B27" s="613">
        <v>3192</v>
      </c>
      <c r="C27" s="415">
        <f>main1!AD98</f>
        <v>5.5</v>
      </c>
      <c r="D27" s="415">
        <f>main1!AE98</f>
        <v>2</v>
      </c>
      <c r="E27" s="415">
        <f>main1!AF98</f>
        <v>-3.5</v>
      </c>
      <c r="F27" s="415">
        <f>main1!AG98</f>
        <v>36.363636363636367</v>
      </c>
    </row>
    <row r="28" spans="1:6" ht="15.75">
      <c r="A28" s="79" t="s">
        <v>225</v>
      </c>
      <c r="B28" s="612">
        <v>33</v>
      </c>
      <c r="C28" s="422">
        <f>main1!AD100</f>
        <v>2</v>
      </c>
      <c r="D28" s="422">
        <f>main1!AE100</f>
        <v>1.1000000000000001</v>
      </c>
      <c r="E28" s="422">
        <f>main1!AF100</f>
        <v>-0.89999999999999991</v>
      </c>
      <c r="F28" s="422">
        <f>main1!AG100</f>
        <v>55.000000000000007</v>
      </c>
    </row>
    <row r="29" spans="1:6" ht="31.5" hidden="1">
      <c r="A29" s="79" t="s">
        <v>296</v>
      </c>
      <c r="B29" s="614" t="s">
        <v>297</v>
      </c>
      <c r="C29" s="422">
        <f>main1!AD101</f>
        <v>0.2</v>
      </c>
      <c r="D29" s="422">
        <f>main1!AE101</f>
        <v>0.2</v>
      </c>
      <c r="E29" s="422">
        <f>main1!AF101</f>
        <v>0</v>
      </c>
      <c r="F29" s="422">
        <f>main1!AG101</f>
        <v>100</v>
      </c>
    </row>
    <row r="30" spans="1:6" ht="31.5">
      <c r="A30" s="526" t="s">
        <v>296</v>
      </c>
      <c r="B30" s="438" t="s">
        <v>297</v>
      </c>
      <c r="C30" s="615">
        <f>main1!AD101</f>
        <v>0.2</v>
      </c>
      <c r="D30" s="615">
        <f>main1!AE101</f>
        <v>0.2</v>
      </c>
      <c r="E30" s="615">
        <f>main1!AF101</f>
        <v>0</v>
      </c>
      <c r="F30" s="615">
        <f>main1!AG101</f>
        <v>100</v>
      </c>
    </row>
  </sheetData>
  <mergeCells count="10">
    <mergeCell ref="A2:F2"/>
    <mergeCell ref="A3:F3"/>
    <mergeCell ref="A8:A9"/>
    <mergeCell ref="B8:B9"/>
    <mergeCell ref="C8:C9"/>
    <mergeCell ref="D8:D9"/>
    <mergeCell ref="E8:F8"/>
    <mergeCell ref="A5:F5"/>
    <mergeCell ref="A6:F6"/>
    <mergeCell ref="A4:F4"/>
  </mergeCells>
  <printOptions horizontalCentered="1"/>
  <pageMargins left="0" right="0" top="0.39370078740157483" bottom="0.19685039370078741" header="0" footer="0"/>
  <pageSetup paperSize="9" scale="90" orientation="portrait" r:id="rId1"/>
  <headerFooter>
    <oddFooter>&amp;C&amp;P</oddFooter>
  </headerFooter>
</worksheet>
</file>

<file path=xl/worksheets/sheet14.xml><?xml version="1.0" encoding="utf-8"?>
<worksheet xmlns="http://schemas.openxmlformats.org/spreadsheetml/2006/main" xmlns:r="http://schemas.openxmlformats.org/officeDocument/2006/relationships">
  <dimension ref="A1:I30"/>
  <sheetViews>
    <sheetView showZeros="0" view="pageBreakPreview" zoomScaleSheetLayoutView="100" workbookViewId="0">
      <selection activeCell="A21" sqref="A16:IV21"/>
    </sheetView>
  </sheetViews>
  <sheetFormatPr defaultRowHeight="15"/>
  <cols>
    <col min="1" max="1" width="40.85546875" customWidth="1"/>
    <col min="2" max="2" width="9" customWidth="1"/>
    <col min="3" max="3" width="12.28515625" customWidth="1"/>
    <col min="4" max="4" width="10.42578125" customWidth="1"/>
    <col min="5" max="5" width="13.42578125" customWidth="1"/>
  </cols>
  <sheetData>
    <row r="1" spans="1:9" ht="33" customHeight="1">
      <c r="C1" s="13"/>
      <c r="D1" s="13"/>
      <c r="E1" s="13"/>
      <c r="F1" s="403" t="s">
        <v>318</v>
      </c>
    </row>
    <row r="2" spans="1:9" ht="20.25">
      <c r="A2" s="814" t="s">
        <v>321</v>
      </c>
      <c r="B2" s="814"/>
      <c r="C2" s="814"/>
      <c r="D2" s="814"/>
      <c r="E2" s="814"/>
      <c r="F2" s="814"/>
    </row>
    <row r="3" spans="1:9" ht="20.25">
      <c r="A3" s="814" t="s">
        <v>312</v>
      </c>
      <c r="B3" s="814"/>
      <c r="C3" s="814"/>
      <c r="D3" s="814"/>
      <c r="E3" s="814"/>
      <c r="F3" s="814"/>
      <c r="G3" s="20"/>
      <c r="H3" s="20"/>
      <c r="I3" s="20"/>
    </row>
    <row r="4" spans="1:9" ht="20.25">
      <c r="A4" s="814" t="s">
        <v>305</v>
      </c>
      <c r="B4" s="814"/>
      <c r="C4" s="814"/>
      <c r="D4" s="814"/>
      <c r="E4" s="814"/>
      <c r="F4" s="814"/>
    </row>
    <row r="5" spans="1:9" ht="20.25" customHeight="1">
      <c r="A5" s="815" t="str">
        <f>main1!A4</f>
        <v>la situația din 30 iunie 2016</v>
      </c>
      <c r="B5" s="815"/>
      <c r="C5" s="815"/>
      <c r="D5" s="815"/>
      <c r="E5" s="815"/>
      <c r="F5" s="815"/>
    </row>
    <row r="6" spans="1:9" ht="20.25" customHeight="1">
      <c r="A6" s="824" t="s">
        <v>302</v>
      </c>
      <c r="B6" s="824"/>
      <c r="C6" s="824"/>
      <c r="D6" s="824"/>
      <c r="E6" s="824"/>
      <c r="F6" s="824"/>
    </row>
    <row r="7" spans="1:9" ht="21" customHeight="1">
      <c r="A7" s="12"/>
      <c r="B7" s="12"/>
      <c r="C7" s="12"/>
      <c r="D7" s="12"/>
      <c r="E7" s="12" t="s">
        <v>1</v>
      </c>
      <c r="F7" s="402" t="s">
        <v>26</v>
      </c>
    </row>
    <row r="8" spans="1:9" ht="35.25" customHeight="1">
      <c r="A8" s="841" t="s">
        <v>40</v>
      </c>
      <c r="B8" s="842" t="s">
        <v>244</v>
      </c>
      <c r="C8" s="844" t="s">
        <v>33</v>
      </c>
      <c r="D8" s="844" t="s">
        <v>41</v>
      </c>
      <c r="E8" s="847" t="s">
        <v>34</v>
      </c>
      <c r="F8" s="848"/>
    </row>
    <row r="9" spans="1:9" ht="31.5">
      <c r="A9" s="841"/>
      <c r="B9" s="843"/>
      <c r="C9" s="845"/>
      <c r="D9" s="845"/>
      <c r="E9" s="491" t="s">
        <v>311</v>
      </c>
      <c r="F9" s="491" t="s">
        <v>36</v>
      </c>
    </row>
    <row r="10" spans="1:9">
      <c r="A10" s="28">
        <v>1</v>
      </c>
      <c r="B10" s="28">
        <v>2</v>
      </c>
      <c r="C10" s="28">
        <v>3</v>
      </c>
      <c r="D10" s="28">
        <v>4</v>
      </c>
      <c r="E10" s="28">
        <v>5</v>
      </c>
      <c r="F10" s="28">
        <v>6</v>
      </c>
    </row>
    <row r="11" spans="1:9" ht="24" customHeight="1">
      <c r="A11" s="500" t="s">
        <v>67</v>
      </c>
      <c r="B11" s="520" t="s">
        <v>66</v>
      </c>
      <c r="C11" s="502">
        <f>main1!AK76</f>
        <v>5160.0999999999995</v>
      </c>
      <c r="D11" s="502">
        <f>main1!AL76</f>
        <v>2243</v>
      </c>
      <c r="E11" s="502">
        <f>main1!AM76</f>
        <v>-2917.0999999999995</v>
      </c>
      <c r="F11" s="502">
        <f>main1!AN76</f>
        <v>43.468149842057329</v>
      </c>
    </row>
    <row r="12" spans="1:9" ht="13.5" customHeight="1">
      <c r="A12" s="258" t="s">
        <v>23</v>
      </c>
      <c r="B12" s="517"/>
      <c r="C12" s="505"/>
      <c r="D12" s="505"/>
      <c r="E12" s="505"/>
      <c r="F12" s="505"/>
    </row>
    <row r="13" spans="1:9" ht="18.75">
      <c r="A13" s="504" t="s">
        <v>68</v>
      </c>
      <c r="B13" s="516">
        <v>2</v>
      </c>
      <c r="C13" s="505">
        <f>main1!AK78</f>
        <v>5088.3999999999996</v>
      </c>
      <c r="D13" s="505">
        <f>main1!AL78</f>
        <v>2233.5</v>
      </c>
      <c r="E13" s="505">
        <f>main1!AM78</f>
        <v>-2854.8999999999996</v>
      </c>
      <c r="F13" s="505">
        <f>main1!AN78</f>
        <v>43.893954877761189</v>
      </c>
    </row>
    <row r="14" spans="1:9" ht="18" customHeight="1">
      <c r="A14" s="79" t="s">
        <v>236</v>
      </c>
      <c r="B14" s="521">
        <v>21</v>
      </c>
      <c r="C14" s="424">
        <f>main1!AK79</f>
        <v>50.2</v>
      </c>
      <c r="D14" s="424">
        <f>main1!AL79</f>
        <v>23.3</v>
      </c>
      <c r="E14" s="424">
        <f>main1!AM79</f>
        <v>-26.900000000000002</v>
      </c>
      <c r="F14" s="424">
        <f>main1!AN79</f>
        <v>46.414342629482071</v>
      </c>
    </row>
    <row r="15" spans="1:9" ht="21" customHeight="1">
      <c r="A15" s="79" t="s">
        <v>235</v>
      </c>
      <c r="B15" s="521">
        <v>22</v>
      </c>
      <c r="C15" s="424">
        <f>main1!AK80</f>
        <v>5037.8999999999996</v>
      </c>
      <c r="D15" s="424">
        <f>main1!AL80</f>
        <v>2210</v>
      </c>
      <c r="E15" s="424">
        <f>main1!AM80</f>
        <v>-2827.8999999999996</v>
      </c>
      <c r="F15" s="424">
        <f>main1!AN80</f>
        <v>43.867484467734577</v>
      </c>
    </row>
    <row r="16" spans="1:9" ht="15.75" hidden="1">
      <c r="A16" s="79" t="s">
        <v>234</v>
      </c>
      <c r="B16" s="521">
        <v>24</v>
      </c>
      <c r="C16" s="424">
        <f>main1!AK81</f>
        <v>0</v>
      </c>
      <c r="D16" s="424">
        <f>main1!AL81</f>
        <v>0</v>
      </c>
      <c r="E16" s="424">
        <f>main1!AM81</f>
        <v>0</v>
      </c>
      <c r="F16" s="424" t="str">
        <f>main1!AN81</f>
        <v xml:space="preserve"> </v>
      </c>
    </row>
    <row r="17" spans="1:6" ht="18.75" hidden="1">
      <c r="A17" s="132" t="s">
        <v>4</v>
      </c>
      <c r="B17" s="521"/>
      <c r="C17" s="518"/>
      <c r="D17" s="518"/>
      <c r="E17" s="518"/>
      <c r="F17" s="518"/>
    </row>
    <row r="18" spans="1:6" hidden="1">
      <c r="A18" s="321" t="s">
        <v>245</v>
      </c>
      <c r="B18" s="523">
        <v>241</v>
      </c>
      <c r="C18" s="423">
        <f>main1!AK83</f>
        <v>0</v>
      </c>
      <c r="D18" s="423">
        <f>main1!AL83</f>
        <v>0</v>
      </c>
      <c r="E18" s="423">
        <f>main1!AM83</f>
        <v>0</v>
      </c>
      <c r="F18" s="423" t="str">
        <f>main1!AN83</f>
        <v xml:space="preserve"> </v>
      </c>
    </row>
    <row r="19" spans="1:6" hidden="1">
      <c r="A19" s="321" t="s">
        <v>246</v>
      </c>
      <c r="B19" s="523">
        <v>242</v>
      </c>
      <c r="C19" s="423">
        <f>main1!AK84</f>
        <v>0</v>
      </c>
      <c r="D19" s="423">
        <f>main1!AL84</f>
        <v>0</v>
      </c>
      <c r="E19" s="423">
        <f>main1!AM84</f>
        <v>0</v>
      </c>
      <c r="F19" s="423" t="str">
        <f>main1!AN84</f>
        <v xml:space="preserve"> </v>
      </c>
    </row>
    <row r="20" spans="1:6" ht="30" hidden="1">
      <c r="A20" s="326" t="s">
        <v>258</v>
      </c>
      <c r="B20" s="523">
        <v>243</v>
      </c>
      <c r="C20" s="423">
        <f>main1!AK85</f>
        <v>0</v>
      </c>
      <c r="D20" s="423">
        <f>main1!AL85</f>
        <v>0</v>
      </c>
      <c r="E20" s="423">
        <f>main1!AM85</f>
        <v>0</v>
      </c>
      <c r="F20" s="423">
        <f>main1!AN85</f>
        <v>0</v>
      </c>
    </row>
    <row r="21" spans="1:6" ht="15.75" hidden="1">
      <c r="A21" s="79" t="s">
        <v>237</v>
      </c>
      <c r="B21" s="521">
        <v>25</v>
      </c>
      <c r="C21" s="424">
        <f>main1!AK86</f>
        <v>0</v>
      </c>
      <c r="D21" s="424">
        <f>main1!AL86</f>
        <v>0</v>
      </c>
      <c r="E21" s="424">
        <f>main1!AM86</f>
        <v>0</v>
      </c>
      <c r="F21" s="424" t="str">
        <f>main1!AN86</f>
        <v xml:space="preserve"> </v>
      </c>
    </row>
    <row r="22" spans="1:6" ht="15.75">
      <c r="A22" s="79" t="s">
        <v>233</v>
      </c>
      <c r="B22" s="521">
        <v>27</v>
      </c>
      <c r="C22" s="424">
        <f>main1!AK88</f>
        <v>0.3</v>
      </c>
      <c r="D22" s="424">
        <f>main1!AL88</f>
        <v>0.2</v>
      </c>
      <c r="E22" s="424">
        <f>main1!AM88</f>
        <v>-9.9999999999999978E-2</v>
      </c>
      <c r="F22" s="424">
        <f>main1!AN88</f>
        <v>66.666666666666671</v>
      </c>
    </row>
    <row r="23" spans="1:6" ht="15.75" hidden="1">
      <c r="A23" s="79" t="s">
        <v>232</v>
      </c>
      <c r="B23" s="521">
        <v>28</v>
      </c>
      <c r="C23" s="424">
        <f>main1!AK89</f>
        <v>0</v>
      </c>
      <c r="D23" s="424">
        <f>main1!AL89</f>
        <v>0</v>
      </c>
      <c r="E23" s="424">
        <f>main1!AM89</f>
        <v>0</v>
      </c>
      <c r="F23" s="424" t="str">
        <f>main1!AN89</f>
        <v xml:space="preserve"> </v>
      </c>
    </row>
    <row r="24" spans="1:6" ht="18.75">
      <c r="A24" s="509" t="s">
        <v>222</v>
      </c>
      <c r="B24" s="516">
        <v>3</v>
      </c>
      <c r="C24" s="505">
        <f>main1!AK95</f>
        <v>71.699999999999989</v>
      </c>
      <c r="D24" s="505">
        <f>main1!AL95</f>
        <v>9.5</v>
      </c>
      <c r="E24" s="505">
        <f>main1!AM95</f>
        <v>-62.199999999999989</v>
      </c>
      <c r="F24" s="505">
        <f>main1!AN95</f>
        <v>13.249651324965134</v>
      </c>
    </row>
    <row r="25" spans="1:6" ht="21" customHeight="1">
      <c r="A25" s="79" t="s">
        <v>223</v>
      </c>
      <c r="B25" s="521">
        <v>31</v>
      </c>
      <c r="C25" s="424">
        <f>main1!AK96</f>
        <v>70.599999999999994</v>
      </c>
      <c r="D25" s="424">
        <f>main1!AL96</f>
        <v>9</v>
      </c>
      <c r="E25" s="424">
        <f>main1!AM96</f>
        <v>-61.599999999999994</v>
      </c>
      <c r="F25" s="424">
        <f>main1!AN96</f>
        <v>12.747875354107649</v>
      </c>
    </row>
    <row r="26" spans="1:6" ht="14.25" customHeight="1">
      <c r="A26" s="132" t="s">
        <v>15</v>
      </c>
      <c r="B26" s="521"/>
      <c r="C26" s="518"/>
      <c r="D26" s="518"/>
      <c r="E26" s="518"/>
      <c r="F26" s="518"/>
    </row>
    <row r="27" spans="1:6">
      <c r="A27" s="321" t="s">
        <v>243</v>
      </c>
      <c r="B27" s="523">
        <v>3192</v>
      </c>
      <c r="C27" s="423">
        <f>main1!AK98</f>
        <v>12.2</v>
      </c>
      <c r="D27" s="423">
        <f>main1!AL98</f>
        <v>2.4</v>
      </c>
      <c r="E27" s="423">
        <f>main1!AM98</f>
        <v>-9.7999999999999989</v>
      </c>
      <c r="F27" s="423">
        <f>main1!AN98</f>
        <v>19.672131147540984</v>
      </c>
    </row>
    <row r="28" spans="1:6" ht="15.75" hidden="1">
      <c r="A28" s="79" t="s">
        <v>224</v>
      </c>
      <c r="B28" s="521">
        <v>32</v>
      </c>
      <c r="C28" s="424">
        <f>main1!AK99</f>
        <v>0</v>
      </c>
      <c r="D28" s="424">
        <f>main1!AL99</f>
        <v>0</v>
      </c>
      <c r="E28" s="424">
        <f>main1!AM99</f>
        <v>0</v>
      </c>
      <c r="F28" s="424" t="str">
        <f>main1!AN99</f>
        <v xml:space="preserve"> </v>
      </c>
    </row>
    <row r="29" spans="1:6" ht="20.25" customHeight="1">
      <c r="A29" s="79" t="s">
        <v>225</v>
      </c>
      <c r="B29" s="521">
        <v>33</v>
      </c>
      <c r="C29" s="424">
        <f>main1!AK100</f>
        <v>1.1000000000000001</v>
      </c>
      <c r="D29" s="424">
        <f>main1!AL100</f>
        <v>0.5</v>
      </c>
      <c r="E29" s="424">
        <f>main1!AM100</f>
        <v>-0.60000000000000009</v>
      </c>
      <c r="F29" s="424">
        <f>main1!AN100</f>
        <v>45.454545454545453</v>
      </c>
    </row>
    <row r="30" spans="1:6" ht="47.25" hidden="1">
      <c r="A30" s="79" t="s">
        <v>296</v>
      </c>
      <c r="B30" s="499" t="s">
        <v>297</v>
      </c>
      <c r="C30" s="424">
        <f>main1!AK101</f>
        <v>0</v>
      </c>
      <c r="D30" s="424">
        <f>main1!AL101</f>
        <v>0</v>
      </c>
      <c r="E30" s="424">
        <f>main1!AM101</f>
        <v>0</v>
      </c>
      <c r="F30" s="424">
        <f>main1!AN101</f>
        <v>0</v>
      </c>
    </row>
  </sheetData>
  <mergeCells count="10">
    <mergeCell ref="A8:A9"/>
    <mergeCell ref="B8:B9"/>
    <mergeCell ref="C8:C9"/>
    <mergeCell ref="D8:D9"/>
    <mergeCell ref="E8:F8"/>
    <mergeCell ref="A2:F2"/>
    <mergeCell ref="A3:F3"/>
    <mergeCell ref="A4:F4"/>
    <mergeCell ref="A5:F5"/>
    <mergeCell ref="A6:F6"/>
  </mergeCells>
  <printOptions horizontalCentered="1"/>
  <pageMargins left="0" right="0" top="0.39370078740157483" bottom="0.19685039370078741" header="0" footer="0"/>
  <pageSetup paperSize="9" scale="90" orientation="portrait" r:id="rId1"/>
  <headerFooter>
    <oddFooter>&amp;C&amp;P</oddFooter>
  </headerFooter>
</worksheet>
</file>

<file path=xl/worksheets/sheet15.xml><?xml version="1.0" encoding="utf-8"?>
<worksheet xmlns="http://schemas.openxmlformats.org/spreadsheetml/2006/main" xmlns:r="http://schemas.openxmlformats.org/officeDocument/2006/relationships">
  <dimension ref="A1:H31"/>
  <sheetViews>
    <sheetView showZeros="0" view="pageBreakPreview" topLeftCell="A10" zoomScaleSheetLayoutView="100" workbookViewId="0">
      <selection activeCell="C25" sqref="C25"/>
    </sheetView>
  </sheetViews>
  <sheetFormatPr defaultRowHeight="15"/>
  <cols>
    <col min="1" max="1" width="48.140625" customWidth="1"/>
    <col min="2" max="2" width="10.5703125" customWidth="1"/>
    <col min="3" max="3" width="12.140625" customWidth="1"/>
    <col min="4" max="6" width="10" customWidth="1"/>
    <col min="7" max="7" width="13.28515625" customWidth="1"/>
    <col min="8" max="8" width="8.140625" customWidth="1"/>
  </cols>
  <sheetData>
    <row r="1" spans="1:8" ht="32.25" customHeight="1">
      <c r="A1" s="29"/>
      <c r="B1" s="29"/>
      <c r="C1" s="13"/>
      <c r="D1" s="13"/>
      <c r="E1" s="13"/>
      <c r="F1" s="13"/>
      <c r="G1" s="13"/>
      <c r="H1" s="403" t="s">
        <v>319</v>
      </c>
    </row>
    <row r="2" spans="1:8" ht="20.25">
      <c r="A2" s="814" t="s">
        <v>321</v>
      </c>
      <c r="B2" s="814"/>
      <c r="C2" s="814"/>
      <c r="D2" s="814"/>
      <c r="E2" s="814"/>
      <c r="F2" s="814"/>
      <c r="G2" s="814"/>
      <c r="H2" s="814"/>
    </row>
    <row r="3" spans="1:8" ht="20.25">
      <c r="A3" s="814" t="s">
        <v>313</v>
      </c>
      <c r="B3" s="814"/>
      <c r="C3" s="814"/>
      <c r="D3" s="814"/>
      <c r="E3" s="814"/>
      <c r="F3" s="814"/>
      <c r="G3" s="814"/>
      <c r="H3" s="814"/>
    </row>
    <row r="4" spans="1:8" ht="20.25">
      <c r="A4" s="814" t="s">
        <v>305</v>
      </c>
      <c r="B4" s="814"/>
      <c r="C4" s="814"/>
      <c r="D4" s="814"/>
      <c r="E4" s="814"/>
      <c r="F4" s="814"/>
      <c r="G4" s="814"/>
      <c r="H4" s="814"/>
    </row>
    <row r="5" spans="1:8" ht="20.25" customHeight="1">
      <c r="A5" s="815" t="str">
        <f>main1!A4</f>
        <v>la situația din 30 iunie 2016</v>
      </c>
      <c r="B5" s="815"/>
      <c r="C5" s="815"/>
      <c r="D5" s="815"/>
      <c r="E5" s="815"/>
      <c r="F5" s="815"/>
      <c r="G5" s="815"/>
      <c r="H5" s="815"/>
    </row>
    <row r="6" spans="1:8" ht="20.25" customHeight="1">
      <c r="A6" s="12"/>
      <c r="B6" s="12"/>
      <c r="C6" s="12"/>
      <c r="D6" s="12"/>
      <c r="E6" s="12"/>
      <c r="F6" s="12"/>
      <c r="G6" s="12" t="s">
        <v>1</v>
      </c>
      <c r="H6" s="15" t="s">
        <v>26</v>
      </c>
    </row>
    <row r="7" spans="1:8" ht="33.75" customHeight="1">
      <c r="A7" s="841" t="s">
        <v>40</v>
      </c>
      <c r="B7" s="842" t="s">
        <v>244</v>
      </c>
      <c r="C7" s="841" t="s">
        <v>33</v>
      </c>
      <c r="D7" s="841" t="s">
        <v>41</v>
      </c>
      <c r="E7" s="812" t="s">
        <v>330</v>
      </c>
      <c r="F7" s="812"/>
      <c r="G7" s="841" t="s">
        <v>34</v>
      </c>
      <c r="H7" s="841"/>
    </row>
    <row r="8" spans="1:8" ht="31.5">
      <c r="A8" s="841"/>
      <c r="B8" s="843"/>
      <c r="C8" s="841"/>
      <c r="D8" s="841"/>
      <c r="E8" s="620" t="s">
        <v>332</v>
      </c>
      <c r="F8" s="620" t="s">
        <v>331</v>
      </c>
      <c r="G8" s="491" t="s">
        <v>320</v>
      </c>
      <c r="H8" s="491" t="s">
        <v>36</v>
      </c>
    </row>
    <row r="9" spans="1:8">
      <c r="A9" s="28">
        <v>1</v>
      </c>
      <c r="B9" s="259">
        <v>2</v>
      </c>
      <c r="C9" s="28">
        <v>3</v>
      </c>
      <c r="D9" s="28">
        <v>4</v>
      </c>
      <c r="E9" s="28"/>
      <c r="F9" s="28">
        <v>5</v>
      </c>
      <c r="G9" s="28">
        <v>6</v>
      </c>
      <c r="H9" s="28">
        <v>7</v>
      </c>
    </row>
    <row r="10" spans="1:8" ht="19.5">
      <c r="A10" s="500" t="s">
        <v>67</v>
      </c>
      <c r="B10" s="515" t="s">
        <v>66</v>
      </c>
      <c r="C10" s="502">
        <f>main1!AR76</f>
        <v>11888.9</v>
      </c>
      <c r="D10" s="502">
        <f>main1!AS76</f>
        <v>5146.5</v>
      </c>
      <c r="E10" s="502">
        <f>main1!AT76</f>
        <v>5076.1000000000004</v>
      </c>
      <c r="F10" s="502">
        <f>main1!AU76</f>
        <v>70.399999999999991</v>
      </c>
      <c r="G10" s="502">
        <f>main1!AV76</f>
        <v>-6742.4</v>
      </c>
      <c r="H10" s="502">
        <f>main1!AW76</f>
        <v>43.288277300675418</v>
      </c>
    </row>
    <row r="11" spans="1:8">
      <c r="A11" s="258" t="s">
        <v>23</v>
      </c>
      <c r="B11" s="512"/>
      <c r="C11" s="420"/>
      <c r="D11" s="420"/>
      <c r="E11" s="420"/>
      <c r="F11" s="420"/>
      <c r="G11" s="420"/>
      <c r="H11" s="420"/>
    </row>
    <row r="12" spans="1:8" ht="18.75">
      <c r="A12" s="504" t="s">
        <v>68</v>
      </c>
      <c r="B12" s="511">
        <v>2</v>
      </c>
      <c r="C12" s="505">
        <f>main1!AR78</f>
        <v>9500.6999999999989</v>
      </c>
      <c r="D12" s="505">
        <f>main1!AS78</f>
        <v>4505.8999999999996</v>
      </c>
      <c r="E12" s="505">
        <f>main1!AT78</f>
        <v>4504.0999999999995</v>
      </c>
      <c r="F12" s="505">
        <f>main1!AU78</f>
        <v>1.7999999999999998</v>
      </c>
      <c r="G12" s="505">
        <f>main1!AV78</f>
        <v>-4994.7999999999993</v>
      </c>
      <c r="H12" s="505">
        <f>main1!AW78</f>
        <v>47.42703169240162</v>
      </c>
    </row>
    <row r="13" spans="1:8" ht="15.75">
      <c r="A13" s="79" t="s">
        <v>236</v>
      </c>
      <c r="B13" s="513">
        <v>21</v>
      </c>
      <c r="C13" s="424">
        <f>main1!AR79</f>
        <v>6110.7</v>
      </c>
      <c r="D13" s="424">
        <f>main1!AS79</f>
        <v>3092.3</v>
      </c>
      <c r="E13" s="424">
        <f>main1!AT79</f>
        <v>3092</v>
      </c>
      <c r="F13" s="424">
        <f>main1!AU79</f>
        <v>0.3</v>
      </c>
      <c r="G13" s="424">
        <f>main1!AV79</f>
        <v>-3018.3999999999996</v>
      </c>
      <c r="H13" s="424">
        <f>main1!AW79</f>
        <v>50.604677041910094</v>
      </c>
    </row>
    <row r="14" spans="1:8" ht="15.75">
      <c r="A14" s="79" t="s">
        <v>235</v>
      </c>
      <c r="B14" s="513">
        <v>22</v>
      </c>
      <c r="C14" s="424">
        <f>main1!AR80</f>
        <v>2385.6</v>
      </c>
      <c r="D14" s="424">
        <f>main1!AS80</f>
        <v>939.2</v>
      </c>
      <c r="E14" s="424">
        <f>main1!AT80</f>
        <v>939.1</v>
      </c>
      <c r="F14" s="424">
        <f>main1!AU80</f>
        <v>0.1</v>
      </c>
      <c r="G14" s="424">
        <f>main1!AV80</f>
        <v>-1446.3999999999999</v>
      </c>
      <c r="H14" s="424">
        <f>main1!AW80</f>
        <v>39.369550637156273</v>
      </c>
    </row>
    <row r="15" spans="1:8" ht="15.75">
      <c r="A15" s="79" t="s">
        <v>234</v>
      </c>
      <c r="B15" s="513">
        <v>24</v>
      </c>
      <c r="C15" s="424">
        <f>main1!AR81</f>
        <v>68.5</v>
      </c>
      <c r="D15" s="424">
        <f>main1!AS81</f>
        <v>40.6</v>
      </c>
      <c r="E15" s="424">
        <f>main1!AT81</f>
        <v>40.6</v>
      </c>
      <c r="F15" s="424">
        <f>main1!AU81</f>
        <v>0</v>
      </c>
      <c r="G15" s="424">
        <f>main1!AV81</f>
        <v>-27.9</v>
      </c>
      <c r="H15" s="424">
        <f>main1!AW81</f>
        <v>59.270072992700726</v>
      </c>
    </row>
    <row r="16" spans="1:8" hidden="1">
      <c r="A16" s="132" t="s">
        <v>4</v>
      </c>
      <c r="B16" s="512"/>
      <c r="C16" s="420"/>
      <c r="D16" s="420"/>
      <c r="E16" s="420"/>
      <c r="F16" s="420"/>
      <c r="G16" s="420"/>
      <c r="H16" s="420"/>
    </row>
    <row r="17" spans="1:8">
      <c r="A17" s="141" t="s">
        <v>245</v>
      </c>
      <c r="B17" s="514">
        <v>241</v>
      </c>
      <c r="C17" s="421">
        <f>main1!AR83</f>
        <v>52.8</v>
      </c>
      <c r="D17" s="421">
        <f>main1!AS83</f>
        <v>32.799999999999997</v>
      </c>
      <c r="E17" s="421">
        <f>main1!AT83</f>
        <v>32.799999999999997</v>
      </c>
      <c r="F17" s="421">
        <f>main1!AU83</f>
        <v>0</v>
      </c>
      <c r="G17" s="421">
        <f>main1!AV83</f>
        <v>-20</v>
      </c>
      <c r="H17" s="421">
        <f>main1!AW83</f>
        <v>62.121212121212125</v>
      </c>
    </row>
    <row r="18" spans="1:8">
      <c r="A18" s="141" t="s">
        <v>246</v>
      </c>
      <c r="B18" s="514">
        <v>242</v>
      </c>
      <c r="C18" s="421">
        <f>main1!AR84</f>
        <v>8.9</v>
      </c>
      <c r="D18" s="421">
        <f>main1!AS84</f>
        <v>6</v>
      </c>
      <c r="E18" s="421">
        <f>main1!AT84</f>
        <v>6</v>
      </c>
      <c r="F18" s="421">
        <f>main1!AU84</f>
        <v>0</v>
      </c>
      <c r="G18" s="421">
        <f>main1!AV84</f>
        <v>-2.9000000000000004</v>
      </c>
      <c r="H18" s="421">
        <f>main1!AW84</f>
        <v>67.415730337078656</v>
      </c>
    </row>
    <row r="19" spans="1:8" ht="23.25" customHeight="1">
      <c r="A19" s="246" t="s">
        <v>258</v>
      </c>
      <c r="B19" s="514">
        <v>243</v>
      </c>
      <c r="C19" s="421">
        <f>main1!AR85</f>
        <v>6.7</v>
      </c>
      <c r="D19" s="421">
        <f>main1!AS85</f>
        <v>1.7</v>
      </c>
      <c r="E19" s="421">
        <f>main1!AT85</f>
        <v>1.7</v>
      </c>
      <c r="F19" s="421">
        <f>main1!AU85</f>
        <v>0</v>
      </c>
      <c r="G19" s="421">
        <f>main1!AV85</f>
        <v>-5</v>
      </c>
      <c r="H19" s="421">
        <f>main1!AW85</f>
        <v>25.373134328358208</v>
      </c>
    </row>
    <row r="20" spans="1:8" ht="15.75">
      <c r="A20" s="79" t="s">
        <v>237</v>
      </c>
      <c r="B20" s="513">
        <v>25</v>
      </c>
      <c r="C20" s="424">
        <f>main1!AR86</f>
        <v>358.8</v>
      </c>
      <c r="D20" s="424">
        <f>main1!AS86</f>
        <v>167.1</v>
      </c>
      <c r="E20" s="424">
        <f>main1!AT86</f>
        <v>167.1</v>
      </c>
      <c r="F20" s="424">
        <f>main1!AU86</f>
        <v>0</v>
      </c>
      <c r="G20" s="424">
        <f>main1!AV86</f>
        <v>-191.70000000000002</v>
      </c>
      <c r="H20" s="424">
        <f>main1!AW86</f>
        <v>46.57190635451505</v>
      </c>
    </row>
    <row r="21" spans="1:8" ht="15.75">
      <c r="A21" s="79" t="s">
        <v>326</v>
      </c>
      <c r="B21" s="513">
        <v>26</v>
      </c>
      <c r="C21" s="424">
        <f>main1!AR87</f>
        <v>7.6</v>
      </c>
      <c r="D21" s="424">
        <f>main1!AS87</f>
        <v>6.7</v>
      </c>
      <c r="E21" s="424">
        <f>main1!AT87</f>
        <v>6.7</v>
      </c>
      <c r="F21" s="424">
        <f>main1!AU87</f>
        <v>0</v>
      </c>
      <c r="G21" s="424">
        <f>main1!AV87</f>
        <v>-0.89999999999999947</v>
      </c>
      <c r="H21" s="424">
        <f>main1!AW87</f>
        <v>88.15789473684211</v>
      </c>
    </row>
    <row r="22" spans="1:8" ht="15.75">
      <c r="A22" s="79" t="s">
        <v>233</v>
      </c>
      <c r="B22" s="513">
        <v>27</v>
      </c>
      <c r="C22" s="424">
        <f>main1!AR88</f>
        <v>445.7</v>
      </c>
      <c r="D22" s="424">
        <f>main1!AS88</f>
        <v>222</v>
      </c>
      <c r="E22" s="424">
        <f>main1!AT88</f>
        <v>222</v>
      </c>
      <c r="F22" s="424">
        <f>main1!AU88</f>
        <v>0</v>
      </c>
      <c r="G22" s="424">
        <f>main1!AV88</f>
        <v>-223.7</v>
      </c>
      <c r="H22" s="424">
        <f>main1!AW88</f>
        <v>49.809288759255104</v>
      </c>
    </row>
    <row r="23" spans="1:8" ht="15.75">
      <c r="A23" s="79" t="s">
        <v>232</v>
      </c>
      <c r="B23" s="513">
        <v>28</v>
      </c>
      <c r="C23" s="424">
        <f>main1!AR89</f>
        <v>118</v>
      </c>
      <c r="D23" s="424">
        <f>main1!AS89</f>
        <v>32.200000000000003</v>
      </c>
      <c r="E23" s="424">
        <f>main1!AT89</f>
        <v>30.800000000000004</v>
      </c>
      <c r="F23" s="424">
        <f>main1!AU89</f>
        <v>1.4</v>
      </c>
      <c r="G23" s="424">
        <f>main1!AV89</f>
        <v>-85.8</v>
      </c>
      <c r="H23" s="424">
        <f>main1!AW89</f>
        <v>27.288135593220343</v>
      </c>
    </row>
    <row r="24" spans="1:8" ht="18" customHeight="1">
      <c r="A24" s="319" t="s">
        <v>231</v>
      </c>
      <c r="B24" s="535">
        <v>29</v>
      </c>
      <c r="C24" s="424">
        <f>main1!AR90</f>
        <v>5.8</v>
      </c>
      <c r="D24" s="424">
        <f>main1!AS90</f>
        <v>5.8</v>
      </c>
      <c r="E24" s="424">
        <f>main1!AT90</f>
        <v>5.8</v>
      </c>
      <c r="F24" s="424">
        <f>main1!AU90</f>
        <v>0</v>
      </c>
      <c r="G24" s="424">
        <f>main1!AV90</f>
        <v>0</v>
      </c>
      <c r="H24" s="424">
        <f>main1!AW90</f>
        <v>100</v>
      </c>
    </row>
    <row r="25" spans="1:8" s="492" customFormat="1" ht="18.75" customHeight="1">
      <c r="A25" s="553" t="s">
        <v>247</v>
      </c>
      <c r="B25" s="244">
        <v>291</v>
      </c>
      <c r="C25" s="421">
        <f>main1!AR91</f>
        <v>5.8</v>
      </c>
      <c r="D25" s="421">
        <f>main1!AS91</f>
        <v>5.8</v>
      </c>
      <c r="E25" s="421">
        <f>main1!AT91</f>
        <v>5.8</v>
      </c>
      <c r="F25" s="421">
        <f>main1!AU91</f>
        <v>0</v>
      </c>
      <c r="G25" s="421">
        <f>main1!AV91</f>
        <v>0</v>
      </c>
      <c r="H25" s="421">
        <f>main1!AW91</f>
        <v>100</v>
      </c>
    </row>
    <row r="26" spans="1:8" ht="18.75">
      <c r="A26" s="509" t="s">
        <v>222</v>
      </c>
      <c r="B26" s="511">
        <v>3</v>
      </c>
      <c r="C26" s="505">
        <f>main1!AR95</f>
        <v>2388.2000000000003</v>
      </c>
      <c r="D26" s="505">
        <f>main1!AS95</f>
        <v>640.59999999999991</v>
      </c>
      <c r="E26" s="505">
        <f>main1!AT95</f>
        <v>571.99999999999989</v>
      </c>
      <c r="F26" s="505">
        <f>main1!AU95</f>
        <v>68.599999999999994</v>
      </c>
      <c r="G26" s="505">
        <f>main1!AV95</f>
        <v>-1747.6000000000004</v>
      </c>
      <c r="H26" s="505">
        <f>main1!AW95</f>
        <v>26.823549116489399</v>
      </c>
    </row>
    <row r="27" spans="1:8" ht="15.75">
      <c r="A27" s="79" t="s">
        <v>223</v>
      </c>
      <c r="B27" s="513">
        <v>31</v>
      </c>
      <c r="C27" s="424">
        <f>main1!AR96</f>
        <v>1566.2</v>
      </c>
      <c r="D27" s="424">
        <f>main1!AS96</f>
        <v>311.89999999999998</v>
      </c>
      <c r="E27" s="424">
        <f>main1!AT96</f>
        <v>243.29999999999998</v>
      </c>
      <c r="F27" s="424">
        <f>main1!AU96</f>
        <v>68.599999999999994</v>
      </c>
      <c r="G27" s="424">
        <f>main1!AV96</f>
        <v>-1254.3000000000002</v>
      </c>
      <c r="H27" s="424">
        <f>main1!AW96</f>
        <v>19.91444259992338</v>
      </c>
    </row>
    <row r="28" spans="1:8">
      <c r="A28" s="132" t="s">
        <v>15</v>
      </c>
      <c r="B28" s="512"/>
      <c r="C28" s="420">
        <f>main1!AR97</f>
        <v>0</v>
      </c>
      <c r="D28" s="420">
        <f>main1!AS97</f>
        <v>0</v>
      </c>
      <c r="E28" s="420">
        <f>main1!AT97</f>
        <v>0</v>
      </c>
      <c r="F28" s="420"/>
      <c r="G28" s="420">
        <f>main1!AV97</f>
        <v>0</v>
      </c>
      <c r="H28" s="420">
        <f>main1!AW97</f>
        <v>0</v>
      </c>
    </row>
    <row r="29" spans="1:8">
      <c r="A29" s="247" t="s">
        <v>243</v>
      </c>
      <c r="B29" s="514">
        <v>3192</v>
      </c>
      <c r="C29" s="421">
        <f>main1!AR98</f>
        <v>519.5</v>
      </c>
      <c r="D29" s="421">
        <f>main1!AS98</f>
        <v>126.5</v>
      </c>
      <c r="E29" s="421">
        <f>main1!AT98</f>
        <v>74.5</v>
      </c>
      <c r="F29" s="421">
        <f>main1!AU98</f>
        <v>52</v>
      </c>
      <c r="G29" s="421">
        <f>main1!AV98</f>
        <v>-393</v>
      </c>
      <c r="H29" s="421">
        <f>main1!AW98</f>
        <v>24.350336862367662</v>
      </c>
    </row>
    <row r="30" spans="1:8" ht="15.75">
      <c r="A30" s="79" t="s">
        <v>225</v>
      </c>
      <c r="B30" s="513">
        <v>33</v>
      </c>
      <c r="C30" s="424">
        <f>main1!AR100</f>
        <v>1031.9000000000001</v>
      </c>
      <c r="D30" s="424">
        <f>main1!AS100</f>
        <v>381.2</v>
      </c>
      <c r="E30" s="424">
        <f>main1!AT100</f>
        <v>381.2</v>
      </c>
      <c r="F30" s="424">
        <f>main1!AU100</f>
        <v>0</v>
      </c>
      <c r="G30" s="424">
        <f>main1!AV100</f>
        <v>-650.70000000000005</v>
      </c>
      <c r="H30" s="424">
        <f>main1!AW100</f>
        <v>36.941564105048933</v>
      </c>
    </row>
    <row r="31" spans="1:8" ht="31.5">
      <c r="A31" s="79" t="s">
        <v>296</v>
      </c>
      <c r="B31" s="499" t="s">
        <v>297</v>
      </c>
      <c r="C31" s="424">
        <f>main1!AR101</f>
        <v>-209.9</v>
      </c>
      <c r="D31" s="424">
        <f>main1!AS101</f>
        <v>-52.5</v>
      </c>
      <c r="E31" s="424">
        <f>main1!AT101</f>
        <v>-52.5</v>
      </c>
      <c r="F31" s="424">
        <f>main1!AU101</f>
        <v>0</v>
      </c>
      <c r="G31" s="424">
        <f>main1!AV101</f>
        <v>157.4</v>
      </c>
      <c r="H31" s="424">
        <f>main1!AW101</f>
        <v>25.011910433539779</v>
      </c>
    </row>
  </sheetData>
  <mergeCells count="10">
    <mergeCell ref="A2:H2"/>
    <mergeCell ref="A3:H3"/>
    <mergeCell ref="A4:H4"/>
    <mergeCell ref="A5:H5"/>
    <mergeCell ref="A7:A8"/>
    <mergeCell ref="B7:B8"/>
    <mergeCell ref="C7:C8"/>
    <mergeCell ref="D7:D8"/>
    <mergeCell ref="G7:H7"/>
    <mergeCell ref="E7:F7"/>
  </mergeCells>
  <printOptions horizontalCentered="1"/>
  <pageMargins left="0" right="0" top="0.39370078740157483" bottom="0.19685039370078741" header="0" footer="0"/>
  <pageSetup paperSize="9" scale="82" orientation="portrait" r:id="rId1"/>
  <headerFooter>
    <oddFooter>&amp;C&amp;P</oddFooter>
  </headerFooter>
</worksheet>
</file>

<file path=xl/worksheets/sheet16.xml><?xml version="1.0" encoding="utf-8"?>
<worksheet xmlns="http://schemas.openxmlformats.org/spreadsheetml/2006/main" xmlns:r="http://schemas.openxmlformats.org/officeDocument/2006/relationships">
  <dimension ref="A1:D11"/>
  <sheetViews>
    <sheetView workbookViewId="0">
      <selection activeCell="B19" sqref="B19"/>
    </sheetView>
  </sheetViews>
  <sheetFormatPr defaultRowHeight="15"/>
  <cols>
    <col min="1" max="1" width="35.85546875" customWidth="1"/>
    <col min="2" max="2" width="11" customWidth="1"/>
  </cols>
  <sheetData>
    <row r="1" spans="1:4" ht="15.75">
      <c r="A1" s="50" t="s">
        <v>56</v>
      </c>
      <c r="B1" s="634">
        <v>159.5</v>
      </c>
      <c r="C1">
        <f>B1/$B$5*100</f>
        <v>0.93723741193200183</v>
      </c>
      <c r="D1">
        <v>0.9</v>
      </c>
    </row>
    <row r="2" spans="1:4" ht="15.75">
      <c r="A2" s="80" t="s">
        <v>52</v>
      </c>
      <c r="B2" s="634">
        <v>779.9</v>
      </c>
      <c r="C2">
        <f>B2/$B$5*100</f>
        <v>4.5827677590330298</v>
      </c>
      <c r="D2">
        <v>4.5999999999999996</v>
      </c>
    </row>
    <row r="3" spans="1:4" ht="31.5">
      <c r="A3" s="630" t="s">
        <v>69</v>
      </c>
      <c r="B3" s="634">
        <v>5087.3</v>
      </c>
      <c r="C3">
        <f>B3/$B$5*100</f>
        <v>29.893466368160958</v>
      </c>
      <c r="D3">
        <v>29.9</v>
      </c>
    </row>
    <row r="4" spans="1:4">
      <c r="A4" s="633" t="s">
        <v>43</v>
      </c>
      <c r="B4" s="634">
        <v>10991.4</v>
      </c>
      <c r="C4">
        <f>B4/$B$5*100</f>
        <v>64.586528460874021</v>
      </c>
      <c r="D4">
        <v>64.599999999999994</v>
      </c>
    </row>
    <row r="5" spans="1:4">
      <c r="B5" s="634">
        <f>B1+B2+B3+B4</f>
        <v>17018.099999999999</v>
      </c>
    </row>
    <row r="8" spans="1:4">
      <c r="A8" s="633" t="s">
        <v>43</v>
      </c>
      <c r="B8" s="634">
        <v>10991.4</v>
      </c>
    </row>
    <row r="9" spans="1:4" ht="31.5">
      <c r="A9" s="630" t="s">
        <v>69</v>
      </c>
      <c r="B9" s="634">
        <v>5087.3</v>
      </c>
    </row>
    <row r="10" spans="1:4" ht="15.75">
      <c r="A10" s="80" t="s">
        <v>52</v>
      </c>
      <c r="B10" s="634">
        <v>779.9</v>
      </c>
    </row>
    <row r="11" spans="1:4" ht="15.75">
      <c r="A11" s="50" t="s">
        <v>56</v>
      </c>
      <c r="B11" s="634">
        <v>200</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dimension ref="A1:J24"/>
  <sheetViews>
    <sheetView workbookViewId="0">
      <selection activeCell="L29" sqref="L29"/>
    </sheetView>
  </sheetViews>
  <sheetFormatPr defaultRowHeight="15"/>
  <cols>
    <col min="1" max="1" width="43.5703125" customWidth="1"/>
    <col min="3" max="3" width="10.5703125" bestFit="1" customWidth="1"/>
  </cols>
  <sheetData>
    <row r="1" spans="1:10">
      <c r="C1" s="639" t="s">
        <v>341</v>
      </c>
    </row>
    <row r="2" spans="1:10" ht="15.75">
      <c r="A2" s="319" t="s">
        <v>80</v>
      </c>
      <c r="B2">
        <v>58.3</v>
      </c>
      <c r="C2" s="640">
        <f>B2/$B$12*100</f>
        <v>0.32909963307931128</v>
      </c>
      <c r="D2">
        <v>0.3</v>
      </c>
    </row>
    <row r="3" spans="1:10" ht="15.75">
      <c r="A3" s="319" t="s">
        <v>75</v>
      </c>
      <c r="B3">
        <v>196.3</v>
      </c>
      <c r="C3" s="640">
        <f t="shared" ref="C3:C11" si="0">B3/$B$12*100</f>
        <v>1.1081004798193623</v>
      </c>
      <c r="D3">
        <v>1.1000000000000001</v>
      </c>
      <c r="J3" s="494"/>
    </row>
    <row r="4" spans="1:10" ht="31.5">
      <c r="A4" s="319" t="s">
        <v>82</v>
      </c>
      <c r="B4">
        <v>309.5</v>
      </c>
      <c r="C4" s="640">
        <f t="shared" si="0"/>
        <v>1.7471069714930849</v>
      </c>
      <c r="D4">
        <v>1.7</v>
      </c>
      <c r="J4" s="496"/>
    </row>
    <row r="5" spans="1:10" ht="15.75">
      <c r="A5" s="319" t="s">
        <v>86</v>
      </c>
      <c r="B5">
        <v>416.3</v>
      </c>
      <c r="C5" s="640">
        <f t="shared" si="0"/>
        <v>2.3499858876658197</v>
      </c>
      <c r="D5">
        <v>2.4</v>
      </c>
      <c r="J5" s="494"/>
    </row>
    <row r="6" spans="1:10" ht="15.75">
      <c r="A6" s="319" t="s">
        <v>76</v>
      </c>
      <c r="B6">
        <v>1145.7</v>
      </c>
      <c r="C6" s="640">
        <f t="shared" si="0"/>
        <v>6.4674005080440313</v>
      </c>
      <c r="D6">
        <v>6.5</v>
      </c>
      <c r="J6" s="496"/>
    </row>
    <row r="7" spans="1:10" ht="15.75">
      <c r="A7" s="319" t="s">
        <v>71</v>
      </c>
      <c r="B7">
        <v>1395.3</v>
      </c>
      <c r="C7" s="640">
        <f t="shared" si="0"/>
        <v>7.8763759525825563</v>
      </c>
      <c r="D7">
        <v>7.9</v>
      </c>
      <c r="J7" s="494"/>
    </row>
    <row r="8" spans="1:10" ht="15.75">
      <c r="A8" s="319" t="s">
        <v>74</v>
      </c>
      <c r="B8">
        <v>1821.8</v>
      </c>
      <c r="C8" s="640">
        <f t="shared" si="0"/>
        <v>10.283940163703075</v>
      </c>
      <c r="D8">
        <v>10.3</v>
      </c>
      <c r="J8" s="496"/>
    </row>
    <row r="9" spans="1:10" ht="15.75">
      <c r="A9" s="319" t="s">
        <v>83</v>
      </c>
      <c r="B9">
        <v>2113.9</v>
      </c>
      <c r="C9" s="640">
        <f t="shared" si="0"/>
        <v>11.932825289302851</v>
      </c>
      <c r="D9">
        <v>11.9</v>
      </c>
      <c r="J9" s="422"/>
    </row>
    <row r="10" spans="1:10" ht="15.75">
      <c r="A10" s="319" t="s">
        <v>88</v>
      </c>
      <c r="B10">
        <v>3194.8</v>
      </c>
      <c r="C10" s="640">
        <f t="shared" si="0"/>
        <v>18.03443409539938</v>
      </c>
      <c r="D10">
        <v>18</v>
      </c>
      <c r="J10" s="422"/>
    </row>
    <row r="11" spans="1:10" ht="15.75">
      <c r="A11" s="319" t="s">
        <v>90</v>
      </c>
      <c r="B11">
        <v>7063.1</v>
      </c>
      <c r="C11" s="640">
        <f t="shared" si="0"/>
        <v>39.870731018910533</v>
      </c>
      <c r="D11">
        <v>39.9</v>
      </c>
      <c r="J11" s="422"/>
    </row>
    <row r="12" spans="1:10" ht="15.75">
      <c r="B12">
        <f>B2+B3+B4+B5+B6+B7+B8+B9+B10+B11</f>
        <v>17715</v>
      </c>
      <c r="J12" s="422"/>
    </row>
    <row r="13" spans="1:10" ht="15.75">
      <c r="A13" s="319"/>
      <c r="J13" s="422"/>
    </row>
    <row r="14" spans="1:10" ht="15.75">
      <c r="J14" s="422"/>
    </row>
    <row r="15" spans="1:10" ht="15.75">
      <c r="J15" s="422"/>
    </row>
    <row r="16" spans="1:10" ht="15.75">
      <c r="J16" s="422"/>
    </row>
    <row r="17" spans="10:10" ht="15.75">
      <c r="J17" s="422"/>
    </row>
    <row r="18" spans="10:10" ht="15.75">
      <c r="J18" s="422"/>
    </row>
    <row r="19" spans="10:10" ht="15.75">
      <c r="J19" s="422"/>
    </row>
    <row r="20" spans="10:10" ht="15.75">
      <c r="J20" s="422"/>
    </row>
    <row r="21" spans="10:10" ht="15.75">
      <c r="J21" s="422"/>
    </row>
    <row r="22" spans="10:10" ht="15.75">
      <c r="J22" s="422"/>
    </row>
    <row r="23" spans="10:10" ht="15.75">
      <c r="J23" s="422"/>
    </row>
    <row r="24" spans="10:10" ht="15.75">
      <c r="J24" s="422"/>
    </row>
  </sheetData>
  <pageMargins left="0.70866141732283472" right="0.70866141732283472" top="0.74803149606299213" bottom="0.74803149606299213" header="0.31496062992125984" footer="0.31496062992125984"/>
  <pageSetup paperSize="9" orientation="landscape" r:id="rId1"/>
  <drawing r:id="rId2"/>
</worksheet>
</file>

<file path=xl/worksheets/sheet18.xml><?xml version="1.0" encoding="utf-8"?>
<worksheet xmlns="http://schemas.openxmlformats.org/spreadsheetml/2006/main" xmlns:r="http://schemas.openxmlformats.org/officeDocument/2006/relationships">
  <dimension ref="A1:G34"/>
  <sheetViews>
    <sheetView topLeftCell="C1" workbookViewId="0">
      <selection activeCell="J19" sqref="J19"/>
    </sheetView>
  </sheetViews>
  <sheetFormatPr defaultRowHeight="15"/>
  <cols>
    <col min="1" max="1" width="50.5703125" customWidth="1"/>
    <col min="2" max="6" width="11.85546875" customWidth="1"/>
    <col min="7" max="7" width="10.140625" bestFit="1" customWidth="1"/>
  </cols>
  <sheetData>
    <row r="1" spans="1:7">
      <c r="B1" s="631">
        <v>42370</v>
      </c>
      <c r="C1" s="631">
        <v>42521</v>
      </c>
      <c r="D1" s="631"/>
      <c r="E1" s="631"/>
      <c r="F1" s="631"/>
      <c r="G1" s="631"/>
    </row>
    <row r="2" spans="1:7">
      <c r="A2" t="s">
        <v>334</v>
      </c>
      <c r="B2">
        <v>3182.4</v>
      </c>
      <c r="C2">
        <v>3750.5</v>
      </c>
    </row>
    <row r="3" spans="1:7">
      <c r="A3" t="s">
        <v>333</v>
      </c>
      <c r="B3">
        <v>2306.4</v>
      </c>
      <c r="C3">
        <v>1897.1</v>
      </c>
    </row>
    <row r="4" spans="1:7">
      <c r="A4" t="s">
        <v>335</v>
      </c>
      <c r="B4">
        <v>30.4</v>
      </c>
      <c r="C4">
        <v>331</v>
      </c>
    </row>
    <row r="5" spans="1:7">
      <c r="A5" t="s">
        <v>336</v>
      </c>
      <c r="B5">
        <v>153.1</v>
      </c>
      <c r="C5">
        <v>479.3</v>
      </c>
    </row>
    <row r="6" spans="1:7">
      <c r="A6" t="s">
        <v>337</v>
      </c>
      <c r="B6">
        <v>692.5</v>
      </c>
      <c r="C6">
        <v>1043.0999999999999</v>
      </c>
    </row>
    <row r="30" spans="1:7">
      <c r="B30" s="631">
        <v>42370</v>
      </c>
      <c r="C30" s="631">
        <v>42401</v>
      </c>
      <c r="D30" s="631">
        <v>42430</v>
      </c>
      <c r="E30" s="631">
        <v>42461</v>
      </c>
      <c r="F30" s="631">
        <v>42491</v>
      </c>
      <c r="G30" s="631">
        <v>42522</v>
      </c>
    </row>
    <row r="31" spans="1:7">
      <c r="A31" t="s">
        <v>333</v>
      </c>
      <c r="B31">
        <v>2306.4</v>
      </c>
      <c r="C31">
        <v>2000.8</v>
      </c>
      <c r="D31">
        <v>1816.1</v>
      </c>
      <c r="E31">
        <v>2599</v>
      </c>
      <c r="F31">
        <v>2063.3000000000002</v>
      </c>
      <c r="G31">
        <v>1897.1</v>
      </c>
    </row>
    <row r="32" spans="1:7">
      <c r="A32" t="s">
        <v>335</v>
      </c>
      <c r="B32">
        <v>30.4</v>
      </c>
      <c r="C32">
        <v>411.4</v>
      </c>
      <c r="D32">
        <v>321.89999999999998</v>
      </c>
      <c r="E32">
        <v>343.3</v>
      </c>
      <c r="F32">
        <v>364.4</v>
      </c>
      <c r="G32">
        <v>331</v>
      </c>
    </row>
    <row r="33" spans="1:7">
      <c r="A33" t="s">
        <v>336</v>
      </c>
      <c r="B33">
        <v>153.1</v>
      </c>
      <c r="C33">
        <v>119.8</v>
      </c>
      <c r="D33">
        <v>186.6</v>
      </c>
      <c r="E33">
        <v>340.8</v>
      </c>
      <c r="F33">
        <v>364.4</v>
      </c>
      <c r="G33">
        <v>479.3</v>
      </c>
    </row>
    <row r="34" spans="1:7">
      <c r="A34" t="s">
        <v>337</v>
      </c>
      <c r="B34">
        <v>692.5</v>
      </c>
      <c r="C34">
        <v>836.9</v>
      </c>
      <c r="D34">
        <v>771.5</v>
      </c>
      <c r="E34">
        <v>816.8</v>
      </c>
      <c r="F34">
        <v>1099.5</v>
      </c>
      <c r="G34">
        <v>1043.0999999999999</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dimension ref="A1:B5"/>
  <sheetViews>
    <sheetView workbookViewId="0">
      <selection activeCell="K34" sqref="K34"/>
    </sheetView>
  </sheetViews>
  <sheetFormatPr defaultRowHeight="15"/>
  <cols>
    <col min="1" max="1" width="27.140625" customWidth="1"/>
  </cols>
  <sheetData>
    <row r="1" spans="1:2">
      <c r="B1">
        <v>8367</v>
      </c>
    </row>
    <row r="2" spans="1:2">
      <c r="A2" t="s">
        <v>342</v>
      </c>
      <c r="B2">
        <v>3702.9</v>
      </c>
    </row>
    <row r="3" spans="1:2">
      <c r="A3" t="s">
        <v>343</v>
      </c>
      <c r="B3">
        <v>5050.3999999999996</v>
      </c>
    </row>
    <row r="4" spans="1:2">
      <c r="A4" t="s">
        <v>344</v>
      </c>
      <c r="B4">
        <v>522.29999999999995</v>
      </c>
    </row>
    <row r="5" spans="1:2" ht="30">
      <c r="A5" s="651" t="s">
        <v>345</v>
      </c>
      <c r="B5">
        <v>-908.6</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2:C10"/>
  <sheetViews>
    <sheetView topLeftCell="E1" workbookViewId="0">
      <selection activeCell="C9" sqref="C9"/>
    </sheetView>
  </sheetViews>
  <sheetFormatPr defaultRowHeight="15"/>
  <cols>
    <col min="1" max="1" width="33.5703125" customWidth="1"/>
  </cols>
  <sheetData>
    <row r="2" spans="1:3">
      <c r="A2" s="632"/>
      <c r="B2" s="643"/>
    </row>
    <row r="3" spans="1:3">
      <c r="A3" s="632"/>
      <c r="B3" s="643"/>
    </row>
    <row r="4" spans="1:3">
      <c r="A4" s="644"/>
      <c r="B4" s="643"/>
    </row>
    <row r="5" spans="1:3">
      <c r="A5" s="643"/>
      <c r="B5" s="643"/>
    </row>
    <row r="6" spans="1:3">
      <c r="B6" s="660">
        <v>10500.6</v>
      </c>
    </row>
    <row r="7" spans="1:3" ht="28.5">
      <c r="A7" s="632" t="s">
        <v>338</v>
      </c>
      <c r="B7">
        <v>5250.6</v>
      </c>
      <c r="C7">
        <v>50</v>
      </c>
    </row>
    <row r="8" spans="1:3">
      <c r="A8" s="632" t="s">
        <v>44</v>
      </c>
      <c r="B8">
        <v>1941.1</v>
      </c>
      <c r="C8">
        <v>18.5</v>
      </c>
    </row>
    <row r="9" spans="1:3">
      <c r="A9" s="644" t="s">
        <v>339</v>
      </c>
      <c r="B9">
        <v>1676.9</v>
      </c>
      <c r="C9">
        <v>16</v>
      </c>
    </row>
    <row r="10" spans="1:3">
      <c r="A10" s="643" t="s">
        <v>52</v>
      </c>
      <c r="B10">
        <v>1632</v>
      </c>
      <c r="C10">
        <v>15.5</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dimension ref="A1:C11"/>
  <sheetViews>
    <sheetView workbookViewId="0">
      <selection activeCell="C8" sqref="C8"/>
    </sheetView>
  </sheetViews>
  <sheetFormatPr defaultRowHeight="15"/>
  <cols>
    <col min="1" max="1" width="33.7109375" customWidth="1"/>
  </cols>
  <sheetData>
    <row r="1" spans="1:3" ht="15.75">
      <c r="A1" s="319" t="s">
        <v>80</v>
      </c>
      <c r="B1">
        <v>55.1</v>
      </c>
      <c r="C1" s="432">
        <f t="shared" ref="C1:C10" si="0">B1/$B$11*100</f>
        <v>0.44697903822441432</v>
      </c>
    </row>
    <row r="2" spans="1:3" ht="31.5">
      <c r="A2" s="319" t="s">
        <v>82</v>
      </c>
      <c r="B2">
        <v>74.599999999999994</v>
      </c>
      <c r="C2" s="432">
        <f t="shared" si="0"/>
        <v>0.60516581218768239</v>
      </c>
    </row>
    <row r="3" spans="1:3" ht="15.75">
      <c r="A3" s="319" t="s">
        <v>75</v>
      </c>
      <c r="B3">
        <v>192.8</v>
      </c>
      <c r="C3" s="432">
        <f t="shared" si="0"/>
        <v>1.5640210266727235</v>
      </c>
    </row>
    <row r="4" spans="1:3" ht="15.75">
      <c r="A4" s="319" t="s">
        <v>86</v>
      </c>
      <c r="B4">
        <v>232.6</v>
      </c>
      <c r="C4" s="432">
        <f t="shared" si="0"/>
        <v>1.8868842884028811</v>
      </c>
    </row>
    <row r="5" spans="1:3" ht="15.75">
      <c r="A5" s="319" t="s">
        <v>76</v>
      </c>
      <c r="B5">
        <v>1142.8</v>
      </c>
      <c r="C5" s="432">
        <f t="shared" si="0"/>
        <v>9.2705561684729698</v>
      </c>
    </row>
    <row r="6" spans="1:3" ht="15.75">
      <c r="A6" s="319" t="s">
        <v>83</v>
      </c>
      <c r="B6">
        <v>1153.0999999999999</v>
      </c>
      <c r="C6" s="432">
        <f t="shared" si="0"/>
        <v>9.3541112336945922</v>
      </c>
    </row>
    <row r="7" spans="1:3" ht="15.75">
      <c r="A7" s="319" t="s">
        <v>71</v>
      </c>
      <c r="B7">
        <v>1183.0999999999999</v>
      </c>
      <c r="C7" s="432">
        <f t="shared" si="0"/>
        <v>9.5974755013303898</v>
      </c>
    </row>
    <row r="8" spans="1:3" ht="15.75">
      <c r="A8" s="319" t="s">
        <v>74</v>
      </c>
      <c r="B8">
        <v>1806.1</v>
      </c>
      <c r="C8" s="432">
        <f t="shared" si="0"/>
        <v>14.651340125900447</v>
      </c>
    </row>
    <row r="9" spans="1:3" ht="15.75">
      <c r="A9" s="319" t="s">
        <v>88</v>
      </c>
      <c r="B9">
        <v>3181.7</v>
      </c>
      <c r="C9" s="432">
        <f t="shared" si="0"/>
        <v>25.810403011227201</v>
      </c>
    </row>
    <row r="10" spans="1:3" ht="19.5" customHeight="1">
      <c r="A10" s="319" t="s">
        <v>90</v>
      </c>
      <c r="B10">
        <v>3305.3</v>
      </c>
      <c r="C10" s="432">
        <f t="shared" si="0"/>
        <v>26.813063793886688</v>
      </c>
    </row>
    <row r="11" spans="1:3">
      <c r="B11">
        <v>12327.2</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dimension ref="A2:C12"/>
  <sheetViews>
    <sheetView workbookViewId="0">
      <selection activeCell="A9" sqref="A9:B12"/>
    </sheetView>
  </sheetViews>
  <sheetFormatPr defaultRowHeight="15"/>
  <cols>
    <col min="1" max="1" width="33.7109375" customWidth="1"/>
  </cols>
  <sheetData>
    <row r="2" spans="1:3">
      <c r="A2" s="649" t="s">
        <v>56</v>
      </c>
      <c r="B2" s="650">
        <v>56.1</v>
      </c>
      <c r="C2" s="650">
        <v>1.3</v>
      </c>
    </row>
    <row r="3" spans="1:3">
      <c r="A3" s="165" t="s">
        <v>52</v>
      </c>
      <c r="B3" s="650">
        <v>205.2</v>
      </c>
      <c r="C3" s="650">
        <v>4.5999999999999996</v>
      </c>
    </row>
    <row r="4" spans="1:3">
      <c r="A4" s="648" t="s">
        <v>43</v>
      </c>
      <c r="B4" s="650">
        <v>1169</v>
      </c>
      <c r="C4" s="650">
        <v>26.2</v>
      </c>
    </row>
    <row r="5" spans="1:3" ht="28.5">
      <c r="A5" s="648" t="s">
        <v>340</v>
      </c>
      <c r="B5" s="650">
        <v>3029.5</v>
      </c>
      <c r="C5" s="650">
        <v>67.900000000000006</v>
      </c>
    </row>
    <row r="6" spans="1:3">
      <c r="B6">
        <v>4459.8</v>
      </c>
    </row>
    <row r="9" spans="1:3" ht="28.5">
      <c r="A9" s="648" t="s">
        <v>340</v>
      </c>
      <c r="B9" s="650">
        <v>3029.5</v>
      </c>
    </row>
    <row r="10" spans="1:3">
      <c r="A10" s="648" t="s">
        <v>43</v>
      </c>
      <c r="B10" s="650">
        <v>1169</v>
      </c>
    </row>
    <row r="11" spans="1:3">
      <c r="A11" s="165" t="s">
        <v>52</v>
      </c>
      <c r="B11" s="650">
        <v>205.2</v>
      </c>
    </row>
    <row r="12" spans="1:3">
      <c r="A12" s="649" t="s">
        <v>56</v>
      </c>
      <c r="B12" s="650">
        <v>56.1</v>
      </c>
    </row>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dimension ref="A1:D11"/>
  <sheetViews>
    <sheetView topLeftCell="A22" workbookViewId="0">
      <selection activeCell="J8" sqref="J8"/>
    </sheetView>
  </sheetViews>
  <sheetFormatPr defaultRowHeight="15"/>
  <cols>
    <col min="1" max="1" width="33.42578125" customWidth="1"/>
  </cols>
  <sheetData>
    <row r="1" spans="1:4" ht="15.75">
      <c r="A1" s="319" t="s">
        <v>75</v>
      </c>
      <c r="B1" s="432">
        <v>4.0999999999999996</v>
      </c>
      <c r="C1" s="432">
        <v>0.1</v>
      </c>
      <c r="D1">
        <f>B1/$B$11*100</f>
        <v>7.9665792286019624E-2</v>
      </c>
    </row>
    <row r="2" spans="1:4" ht="15.75">
      <c r="A2" s="319" t="s">
        <v>76</v>
      </c>
      <c r="B2" s="650">
        <v>4.7</v>
      </c>
      <c r="C2" s="650">
        <v>0.1</v>
      </c>
      <c r="D2">
        <f t="shared" ref="D2:D10" si="0">B2/$B$11*100</f>
        <v>9.1324200913242018E-2</v>
      </c>
    </row>
    <row r="3" spans="1:4" ht="15.75">
      <c r="A3" s="319" t="s">
        <v>80</v>
      </c>
      <c r="B3" s="650">
        <v>5.4</v>
      </c>
      <c r="C3" s="650">
        <v>0.1</v>
      </c>
      <c r="D3">
        <f t="shared" si="0"/>
        <v>0.10492567764500146</v>
      </c>
    </row>
    <row r="4" spans="1:4" ht="15.75">
      <c r="A4" s="319" t="s">
        <v>83</v>
      </c>
      <c r="B4" s="650">
        <v>18.399999999999999</v>
      </c>
      <c r="C4" s="650">
        <v>0.4</v>
      </c>
      <c r="D4">
        <f t="shared" si="0"/>
        <v>0.35752453123481975</v>
      </c>
    </row>
    <row r="5" spans="1:4" ht="15.75">
      <c r="A5" s="319" t="s">
        <v>71</v>
      </c>
      <c r="B5" s="650">
        <v>271.3</v>
      </c>
      <c r="C5" s="650">
        <v>5.3</v>
      </c>
      <c r="D5">
        <f t="shared" si="0"/>
        <v>5.2715437676090549</v>
      </c>
    </row>
    <row r="6" spans="1:4" ht="15.75">
      <c r="A6" s="319" t="s">
        <v>86</v>
      </c>
      <c r="B6" s="650">
        <v>304.60000000000002</v>
      </c>
      <c r="C6" s="650">
        <v>5.9</v>
      </c>
      <c r="D6">
        <f t="shared" si="0"/>
        <v>5.9185854464198977</v>
      </c>
    </row>
    <row r="7" spans="1:4" ht="31.5">
      <c r="A7" s="319" t="s">
        <v>82</v>
      </c>
      <c r="B7" s="650">
        <v>351</v>
      </c>
      <c r="C7" s="650">
        <v>6.8</v>
      </c>
      <c r="D7">
        <f t="shared" si="0"/>
        <v>6.8201690469250948</v>
      </c>
    </row>
    <row r="8" spans="1:4" ht="15.75">
      <c r="A8" s="319" t="s">
        <v>90</v>
      </c>
      <c r="B8" s="650">
        <v>421.9</v>
      </c>
      <c r="C8" s="650">
        <v>8.1999999999999993</v>
      </c>
      <c r="D8">
        <f t="shared" si="0"/>
        <v>8.1978043330418728</v>
      </c>
    </row>
    <row r="9" spans="1:4" ht="15.75">
      <c r="A9" s="319" t="s">
        <v>74</v>
      </c>
      <c r="B9" s="650">
        <v>528.70000000000005</v>
      </c>
      <c r="C9" s="650">
        <v>10.3</v>
      </c>
      <c r="D9">
        <f t="shared" si="0"/>
        <v>10.273001068687458</v>
      </c>
    </row>
    <row r="10" spans="1:4" ht="15.75">
      <c r="A10" s="319" t="s">
        <v>88</v>
      </c>
      <c r="B10" s="650">
        <v>3236.4</v>
      </c>
      <c r="C10" s="650">
        <v>62.9</v>
      </c>
      <c r="D10">
        <f t="shared" si="0"/>
        <v>62.88545613523754</v>
      </c>
    </row>
    <row r="11" spans="1:4">
      <c r="B11" s="650">
        <v>5146.5</v>
      </c>
      <c r="C11" s="650"/>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dimension ref="A3:D28"/>
  <sheetViews>
    <sheetView workbookViewId="0">
      <selection activeCell="R6" sqref="R6"/>
    </sheetView>
  </sheetViews>
  <sheetFormatPr defaultRowHeight="15"/>
  <sheetData>
    <row r="3" spans="1:4">
      <c r="A3" s="661" t="s">
        <v>346</v>
      </c>
    </row>
    <row r="7" spans="1:4">
      <c r="A7" t="s">
        <v>347</v>
      </c>
      <c r="B7">
        <v>3812.1</v>
      </c>
      <c r="D7" s="662">
        <f>B7/B9</f>
        <v>0.58757976509756771</v>
      </c>
    </row>
    <row r="8" spans="1:4">
      <c r="A8" t="s">
        <v>348</v>
      </c>
      <c r="B8" s="432">
        <v>2674</v>
      </c>
      <c r="D8" s="662">
        <f>B8/B9</f>
        <v>0.41215820463022901</v>
      </c>
    </row>
    <row r="9" spans="1:4">
      <c r="A9" t="s">
        <v>100</v>
      </c>
      <c r="B9">
        <v>6487.8</v>
      </c>
    </row>
    <row r="22" spans="1:4">
      <c r="A22" s="661" t="s">
        <v>349</v>
      </c>
    </row>
    <row r="25" spans="1:4">
      <c r="A25" t="s">
        <v>347</v>
      </c>
      <c r="B25">
        <v>1275.2</v>
      </c>
      <c r="D25" s="663">
        <f>B25/B28</f>
        <v>0.57317511686443723</v>
      </c>
    </row>
    <row r="26" spans="1:4">
      <c r="A26" t="s">
        <v>348</v>
      </c>
      <c r="B26" s="432">
        <v>947.1</v>
      </c>
      <c r="D26" s="663">
        <f>B26/B28</f>
        <v>0.42570118662351669</v>
      </c>
    </row>
    <row r="27" spans="1:4">
      <c r="A27" t="s">
        <v>52</v>
      </c>
      <c r="B27">
        <v>2.5</v>
      </c>
      <c r="D27" s="662">
        <f>B27/B28</f>
        <v>1.1236965120460264E-3</v>
      </c>
    </row>
    <row r="28" spans="1:4">
      <c r="A28" t="s">
        <v>100</v>
      </c>
      <c r="B28">
        <v>2224.8000000000002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R142"/>
  <sheetViews>
    <sheetView showZeros="0" tabSelected="1" view="pageBreakPreview" topLeftCell="A40" zoomScaleSheetLayoutView="100" workbookViewId="0">
      <selection activeCell="G22" sqref="G22"/>
    </sheetView>
  </sheetViews>
  <sheetFormatPr defaultRowHeight="15"/>
  <cols>
    <col min="2" max="2" width="53.7109375" customWidth="1"/>
    <col min="3" max="3" width="13.140625" customWidth="1"/>
    <col min="4" max="4" width="11.7109375" hidden="1" customWidth="1"/>
    <col min="5" max="7" width="12" customWidth="1"/>
    <col min="8" max="8" width="12" hidden="1" customWidth="1"/>
    <col min="9" max="11" width="9.140625" hidden="1" customWidth="1"/>
    <col min="12" max="12" width="6.140625" hidden="1" customWidth="1"/>
    <col min="16" max="16" width="25.42578125" customWidth="1"/>
  </cols>
  <sheetData>
    <row r="1" spans="1:16">
      <c r="B1" s="11"/>
      <c r="C1" s="11"/>
      <c r="D1" s="12"/>
      <c r="G1" s="14" t="s">
        <v>24</v>
      </c>
      <c r="H1" s="12"/>
      <c r="J1" s="13"/>
      <c r="K1" s="12"/>
    </row>
    <row r="2" spans="1:16" ht="20.25">
      <c r="A2" s="814" t="s">
        <v>25</v>
      </c>
      <c r="B2" s="814"/>
      <c r="C2" s="814"/>
      <c r="D2" s="814"/>
      <c r="E2" s="814"/>
      <c r="F2" s="814"/>
      <c r="G2" s="814"/>
      <c r="H2" s="814"/>
      <c r="I2" s="814"/>
      <c r="J2" s="814"/>
      <c r="K2" s="814"/>
      <c r="L2" s="814"/>
      <c r="M2" s="814"/>
    </row>
    <row r="3" spans="1:16" ht="20.25">
      <c r="A3" s="814" t="s">
        <v>304</v>
      </c>
      <c r="B3" s="814"/>
      <c r="C3" s="814"/>
      <c r="D3" s="814"/>
      <c r="E3" s="814"/>
      <c r="F3" s="814"/>
      <c r="G3" s="814"/>
      <c r="H3" s="814"/>
      <c r="I3" s="814"/>
      <c r="J3" s="814"/>
      <c r="K3" s="814"/>
      <c r="L3" s="814"/>
      <c r="M3" s="814"/>
    </row>
    <row r="4" spans="1:16" ht="18.75" customHeight="1">
      <c r="A4" s="815" t="str">
        <f>[2]main1!A4</f>
        <v>la situația din 31 iulie 2016</v>
      </c>
      <c r="B4" s="815"/>
      <c r="C4" s="815"/>
      <c r="D4" s="815"/>
      <c r="E4" s="815"/>
      <c r="F4" s="815"/>
      <c r="G4" s="815"/>
      <c r="H4" s="815"/>
      <c r="I4" s="815"/>
      <c r="J4" s="815"/>
      <c r="K4" s="815"/>
      <c r="L4" s="815"/>
      <c r="M4" s="815"/>
    </row>
    <row r="5" spans="1:16">
      <c r="D5" s="331"/>
      <c r="G5" s="332" t="s">
        <v>26</v>
      </c>
      <c r="H5" s="331"/>
      <c r="J5" s="331"/>
      <c r="K5" s="331"/>
      <c r="L5" s="331"/>
    </row>
    <row r="6" spans="1:16" ht="20.25" customHeight="1">
      <c r="B6" s="817" t="s">
        <v>40</v>
      </c>
      <c r="C6" s="819" t="s">
        <v>244</v>
      </c>
      <c r="D6" s="817" t="s">
        <v>33</v>
      </c>
      <c r="E6" s="817" t="s">
        <v>303</v>
      </c>
      <c r="F6" s="812" t="s">
        <v>330</v>
      </c>
      <c r="G6" s="812"/>
      <c r="H6" s="821" t="s">
        <v>34</v>
      </c>
      <c r="I6" s="822"/>
      <c r="J6" s="816" t="s">
        <v>38</v>
      </c>
      <c r="K6" s="816" t="s">
        <v>39</v>
      </c>
      <c r="L6" s="816"/>
    </row>
    <row r="7" spans="1:16" ht="17.25" customHeight="1">
      <c r="B7" s="818"/>
      <c r="C7" s="820"/>
      <c r="D7" s="818"/>
      <c r="E7" s="818"/>
      <c r="F7" s="620" t="s">
        <v>332</v>
      </c>
      <c r="G7" s="620" t="s">
        <v>331</v>
      </c>
      <c r="H7" s="373" t="s">
        <v>301</v>
      </c>
      <c r="I7" s="26" t="s">
        <v>36</v>
      </c>
      <c r="J7" s="816"/>
      <c r="K7" s="26" t="s">
        <v>37</v>
      </c>
      <c r="L7" s="26" t="s">
        <v>36</v>
      </c>
    </row>
    <row r="8" spans="1:16">
      <c r="B8" s="28">
        <v>1</v>
      </c>
      <c r="C8" s="259">
        <v>2</v>
      </c>
      <c r="D8" s="28">
        <v>3</v>
      </c>
      <c r="E8" s="28">
        <v>3</v>
      </c>
      <c r="F8" s="28">
        <v>4</v>
      </c>
      <c r="G8" s="28">
        <v>5</v>
      </c>
      <c r="H8" s="444">
        <v>5</v>
      </c>
      <c r="I8" s="28">
        <v>6</v>
      </c>
      <c r="J8" s="27">
        <v>6</v>
      </c>
      <c r="K8" s="27">
        <v>7</v>
      </c>
      <c r="L8" s="27">
        <v>8</v>
      </c>
    </row>
    <row r="9" spans="1:16" ht="17.25">
      <c r="B9" s="456" t="s">
        <v>100</v>
      </c>
      <c r="C9" s="462">
        <v>1</v>
      </c>
      <c r="D9" s="458">
        <f>[2]main1!C12</f>
        <v>48520.299999999988</v>
      </c>
      <c r="E9" s="458">
        <f>[2]main1!D12</f>
        <v>24620.9</v>
      </c>
      <c r="F9" s="458">
        <f>[2]main1!E12</f>
        <v>24383.300000000003</v>
      </c>
      <c r="G9" s="458">
        <f>[2]main1!F12</f>
        <v>237.6</v>
      </c>
      <c r="H9" s="445">
        <f>[2]main1!G12</f>
        <v>-23899.399999999987</v>
      </c>
      <c r="I9" s="404">
        <f>[2]main1!H12</f>
        <v>50.743503234728571</v>
      </c>
      <c r="J9" s="134">
        <f>[2]main1!I12</f>
        <v>0</v>
      </c>
      <c r="K9" s="134">
        <f>[2]main1!J12</f>
        <v>24620.9</v>
      </c>
      <c r="L9" s="134" t="str">
        <f>[2]main1!K12</f>
        <v xml:space="preserve"> </v>
      </c>
    </row>
    <row r="10" spans="1:16" ht="15.75">
      <c r="B10" s="41" t="s">
        <v>43</v>
      </c>
      <c r="C10" s="146">
        <v>11</v>
      </c>
      <c r="D10" s="405">
        <f>[2]main1!C13</f>
        <v>29063.499999999993</v>
      </c>
      <c r="E10" s="405">
        <f>[2]main1!D13</f>
        <v>15830.900000000001</v>
      </c>
      <c r="F10" s="405">
        <f>[2]main1!E13</f>
        <v>15830.900000000001</v>
      </c>
      <c r="G10" s="405">
        <f>[2]main1!F13</f>
        <v>0</v>
      </c>
      <c r="H10" s="446">
        <f>[2]main1!G13</f>
        <v>-13232.599999999991</v>
      </c>
      <c r="I10" s="405">
        <f>[2]main1!H13</f>
        <v>54.47003974056809</v>
      </c>
      <c r="J10" s="135">
        <f>[2]main1!I13</f>
        <v>0</v>
      </c>
      <c r="K10" s="135">
        <f>[2]main1!J13</f>
        <v>15830.900000000001</v>
      </c>
      <c r="L10" s="135" t="str">
        <f>[2]main1!K13</f>
        <v xml:space="preserve"> </v>
      </c>
      <c r="P10" s="629"/>
    </row>
    <row r="11" spans="1:16" ht="16.5" customHeight="1">
      <c r="B11" s="57" t="s">
        <v>44</v>
      </c>
      <c r="C11" s="243">
        <v>111</v>
      </c>
      <c r="D11" s="406">
        <f>[2]main1!C14</f>
        <v>5975.1</v>
      </c>
      <c r="E11" s="406">
        <f>[2]main1!D14</f>
        <v>3696.2</v>
      </c>
      <c r="F11" s="406">
        <f>[2]main1!E14</f>
        <v>3696.2</v>
      </c>
      <c r="G11" s="406">
        <f>[2]main1!F14</f>
        <v>0</v>
      </c>
      <c r="H11" s="443">
        <f>[2]main1!G14</f>
        <v>-2278.9000000000005</v>
      </c>
      <c r="I11" s="406">
        <f>[2]main1!H14</f>
        <v>61.860052551421731</v>
      </c>
      <c r="J11" s="131">
        <f>[2]main1!I14</f>
        <v>0</v>
      </c>
      <c r="K11" s="131">
        <f>[2]main1!J14</f>
        <v>3696.2</v>
      </c>
      <c r="L11" s="131" t="str">
        <f>[2]main1!K14</f>
        <v xml:space="preserve"> </v>
      </c>
      <c r="P11" s="635"/>
    </row>
    <row r="12" spans="1:16" ht="14.25" customHeight="1">
      <c r="B12" s="137" t="s">
        <v>272</v>
      </c>
      <c r="C12" s="244">
        <v>1111</v>
      </c>
      <c r="D12" s="407">
        <f>[2]main1!C16</f>
        <v>2847.7</v>
      </c>
      <c r="E12" s="407">
        <f>[2]main1!D16</f>
        <v>1777.3</v>
      </c>
      <c r="F12" s="407">
        <f>[2]main1!E16</f>
        <v>1777.3</v>
      </c>
      <c r="G12" s="407">
        <f>[2]main1!F16</f>
        <v>0</v>
      </c>
      <c r="H12" s="447">
        <f>[2]main1!G16</f>
        <v>-1070.3999999999999</v>
      </c>
      <c r="I12" s="407">
        <f>[2]main1!H16</f>
        <v>62.411770902833865</v>
      </c>
      <c r="J12" s="140">
        <f>[2]main1!I16</f>
        <v>0</v>
      </c>
      <c r="K12" s="140">
        <f>[2]main1!J16</f>
        <v>1777.3</v>
      </c>
      <c r="L12" s="140" t="str">
        <f>[2]main1!K16</f>
        <v xml:space="preserve"> </v>
      </c>
      <c r="P12" s="636"/>
    </row>
    <row r="13" spans="1:16" ht="12.75" customHeight="1">
      <c r="B13" s="137" t="s">
        <v>273</v>
      </c>
      <c r="C13" s="244">
        <v>1112</v>
      </c>
      <c r="D13" s="407">
        <f>[2]main1!C17</f>
        <v>3127.4</v>
      </c>
      <c r="E13" s="407">
        <f>[2]main1!D17</f>
        <v>1918.8999999999999</v>
      </c>
      <c r="F13" s="407">
        <f>[2]main1!E17</f>
        <v>1918.8999999999999</v>
      </c>
      <c r="G13" s="407">
        <f>[2]main1!F17</f>
        <v>0</v>
      </c>
      <c r="H13" s="447">
        <f>[2]main1!G17</f>
        <v>-1208.5000000000002</v>
      </c>
      <c r="I13" s="407">
        <f>[2]main1!H17</f>
        <v>61.357677303830648</v>
      </c>
      <c r="J13" s="140">
        <f>[2]main1!I17</f>
        <v>0</v>
      </c>
      <c r="K13" s="140">
        <f>[2]main1!J17</f>
        <v>1918.8999999999999</v>
      </c>
      <c r="L13" s="140" t="str">
        <f>[2]main1!K17</f>
        <v xml:space="preserve"> </v>
      </c>
      <c r="P13" s="637"/>
    </row>
    <row r="14" spans="1:16">
      <c r="B14" s="57" t="s">
        <v>45</v>
      </c>
      <c r="C14" s="187">
        <v>113</v>
      </c>
      <c r="D14" s="406">
        <f>[2]main1!C18</f>
        <v>412.99999999999994</v>
      </c>
      <c r="E14" s="406">
        <f>[2]main1!D18</f>
        <v>246.79999999999998</v>
      </c>
      <c r="F14" s="406">
        <f>[2]main1!E18</f>
        <v>246.79999999999998</v>
      </c>
      <c r="G14" s="406">
        <f>[2]main1!F18</f>
        <v>0</v>
      </c>
      <c r="H14" s="443">
        <f>[2]main1!G18</f>
        <v>-166.19999999999996</v>
      </c>
      <c r="I14" s="406">
        <f>[2]main1!H18</f>
        <v>59.75786924939468</v>
      </c>
      <c r="J14" s="131">
        <f>[2]main1!I18</f>
        <v>0</v>
      </c>
      <c r="K14" s="131">
        <f>[2]main1!J18</f>
        <v>246.79999999999998</v>
      </c>
      <c r="L14" s="131" t="str">
        <f>[2]main1!K18</f>
        <v xml:space="preserve"> </v>
      </c>
      <c r="P14" s="638"/>
    </row>
    <row r="15" spans="1:16">
      <c r="B15" s="148" t="s">
        <v>241</v>
      </c>
      <c r="C15" s="184">
        <v>1131</v>
      </c>
      <c r="D15" s="407">
        <f>[2]main1!C20</f>
        <v>182.7</v>
      </c>
      <c r="E15" s="407">
        <f>[2]main1!D20</f>
        <v>105.7</v>
      </c>
      <c r="F15" s="407">
        <f>[2]main1!E20</f>
        <v>105.7</v>
      </c>
      <c r="G15" s="407">
        <f>[2]main1!F20</f>
        <v>0</v>
      </c>
      <c r="H15" s="447">
        <f>[2]main1!G20</f>
        <v>-76.999999999999986</v>
      </c>
      <c r="I15" s="407">
        <f>[2]main1!H20</f>
        <v>57.854406130268202</v>
      </c>
      <c r="J15" s="140">
        <f>[2]main1!I20</f>
        <v>0</v>
      </c>
      <c r="K15" s="140">
        <f>[2]main1!J20</f>
        <v>105.7</v>
      </c>
      <c r="L15" s="140" t="str">
        <f>[2]main1!K20</f>
        <v xml:space="preserve"> </v>
      </c>
      <c r="P15" s="638"/>
    </row>
    <row r="16" spans="1:16">
      <c r="B16" s="148" t="s">
        <v>242</v>
      </c>
      <c r="C16" s="184">
        <v>1132</v>
      </c>
      <c r="D16" s="407">
        <f>[2]main1!C21</f>
        <v>176.2</v>
      </c>
      <c r="E16" s="407">
        <f>[2]main1!D21</f>
        <v>137.69999999999999</v>
      </c>
      <c r="F16" s="407">
        <f>[2]main1!E21</f>
        <v>137.69999999999999</v>
      </c>
      <c r="G16" s="407">
        <f>[2]main1!F21</f>
        <v>0</v>
      </c>
      <c r="H16" s="447">
        <f>[2]main1!G21</f>
        <v>-38.5</v>
      </c>
      <c r="I16" s="407">
        <f>[2]main1!H21</f>
        <v>78.149829738933036</v>
      </c>
      <c r="J16" s="140">
        <f>[2]main1!I21</f>
        <v>0</v>
      </c>
      <c r="K16" s="140">
        <f>[2]main1!J21</f>
        <v>137.69999999999999</v>
      </c>
      <c r="L16" s="140" t="str">
        <f>[2]main1!K21</f>
        <v xml:space="preserve"> </v>
      </c>
      <c r="P16" s="638"/>
    </row>
    <row r="17" spans="2:12">
      <c r="B17" s="148" t="s">
        <v>266</v>
      </c>
      <c r="C17" s="184">
        <v>1133</v>
      </c>
      <c r="D17" s="407">
        <f>[2]main1!C22</f>
        <v>4.1000000000000005</v>
      </c>
      <c r="E17" s="407">
        <f>[2]main1!D22</f>
        <v>3.4</v>
      </c>
      <c r="F17" s="407">
        <f>[2]main1!E22</f>
        <v>3.4</v>
      </c>
      <c r="G17" s="407">
        <f>[2]main1!F22</f>
        <v>0</v>
      </c>
      <c r="H17" s="447">
        <f>[2]main1!G22</f>
        <v>-0.70000000000000062</v>
      </c>
      <c r="I17" s="407">
        <f>[2]main1!H22</f>
        <v>82.926829268292664</v>
      </c>
      <c r="J17" s="140"/>
      <c r="K17" s="140"/>
      <c r="L17" s="140"/>
    </row>
    <row r="18" spans="2:12">
      <c r="B18" s="148" t="s">
        <v>351</v>
      </c>
      <c r="C18" s="184">
        <v>1136</v>
      </c>
      <c r="D18" s="407"/>
      <c r="E18" s="407">
        <f>[2]main1!D23</f>
        <v>0</v>
      </c>
      <c r="F18" s="407" t="e">
        <f>[2]main1!E23</f>
        <v>#REF!</v>
      </c>
      <c r="G18" s="407" t="e">
        <f>[2]main1!F23</f>
        <v>#REF!</v>
      </c>
      <c r="H18" s="447"/>
      <c r="I18" s="407"/>
      <c r="J18" s="140"/>
      <c r="K18" s="140"/>
      <c r="L18" s="140"/>
    </row>
    <row r="19" spans="2:12">
      <c r="B19" s="64" t="s">
        <v>46</v>
      </c>
      <c r="C19" s="187">
        <v>114</v>
      </c>
      <c r="D19" s="406">
        <f>[2]main1!C24</f>
        <v>21387.799999999992</v>
      </c>
      <c r="E19" s="406">
        <f>[2]main1!D24</f>
        <v>11088.400000000001</v>
      </c>
      <c r="F19" s="406">
        <f>[2]main1!E24</f>
        <v>11088.400000000001</v>
      </c>
      <c r="G19" s="406">
        <f>[2]main1!F24</f>
        <v>0</v>
      </c>
      <c r="H19" s="443">
        <f>[2]main1!G24</f>
        <v>-10299.399999999991</v>
      </c>
      <c r="I19" s="406">
        <f>[2]main1!H24</f>
        <v>51.844509486716753</v>
      </c>
      <c r="J19" s="131">
        <f>[2]main1!I24</f>
        <v>0</v>
      </c>
      <c r="K19" s="131">
        <f>[2]main1!J24</f>
        <v>11088.400000000001</v>
      </c>
      <c r="L19" s="131" t="str">
        <f>[2]main1!K24</f>
        <v xml:space="preserve"> </v>
      </c>
    </row>
    <row r="20" spans="2:12" ht="14.25" customHeight="1">
      <c r="B20" s="136" t="s">
        <v>15</v>
      </c>
      <c r="C20" s="187"/>
      <c r="D20" s="406" t="e">
        <f>[2]main1!C25</f>
        <v>#REF!</v>
      </c>
      <c r="E20" s="406" t="e">
        <f>[2]main1!D25</f>
        <v>#REF!</v>
      </c>
      <c r="F20" s="406" t="e">
        <f>[2]main1!E25</f>
        <v>#REF!</v>
      </c>
      <c r="G20" s="406" t="e">
        <f>[2]main1!F25</f>
        <v>#REF!</v>
      </c>
      <c r="H20" s="443" t="e">
        <f>[2]main1!G25</f>
        <v>#REF!</v>
      </c>
      <c r="I20" s="406" t="e">
        <f>[2]main1!H25</f>
        <v>#REF!</v>
      </c>
      <c r="J20" s="131" t="e">
        <f>[2]main1!I25</f>
        <v>#REF!</v>
      </c>
      <c r="K20" s="131" t="e">
        <f>[2]main1!J25</f>
        <v>#REF!</v>
      </c>
      <c r="L20" s="131" t="e">
        <f>[2]main1!K25</f>
        <v>#REF!</v>
      </c>
    </row>
    <row r="21" spans="2:12" ht="18" customHeight="1">
      <c r="B21" s="149" t="s">
        <v>328</v>
      </c>
      <c r="C21" s="245">
        <v>1141</v>
      </c>
      <c r="D21" s="408">
        <f>[2]main1!C26</f>
        <v>15310.499999999998</v>
      </c>
      <c r="E21" s="408">
        <f>[2]main1!D26</f>
        <v>7696.5999999999995</v>
      </c>
      <c r="F21" s="408">
        <f>[2]main1!E26</f>
        <v>7696.5999999999995</v>
      </c>
      <c r="G21" s="408">
        <f>[2]main1!F26</f>
        <v>0</v>
      </c>
      <c r="H21" s="448">
        <f>[2]main1!G26</f>
        <v>-7613.8999999999987</v>
      </c>
      <c r="I21" s="408">
        <f>[2]main1!H26</f>
        <v>50.270076091571148</v>
      </c>
      <c r="J21" s="145">
        <f>[2]main1!I26</f>
        <v>0</v>
      </c>
      <c r="K21" s="145">
        <f>[2]main1!J26</f>
        <v>7696.5999999999995</v>
      </c>
      <c r="L21" s="145" t="str">
        <f>[2]main1!K26</f>
        <v xml:space="preserve"> </v>
      </c>
    </row>
    <row r="22" spans="2:12" ht="14.25" customHeight="1">
      <c r="B22" s="139" t="s">
        <v>4</v>
      </c>
      <c r="C22" s="147"/>
      <c r="D22" s="406" t="e">
        <f>[2]main1!C27</f>
        <v>#REF!</v>
      </c>
      <c r="E22" s="406" t="e">
        <f>[2]main1!D27</f>
        <v>#REF!</v>
      </c>
      <c r="F22" s="406" t="e">
        <f>[2]main1!E27</f>
        <v>#REF!</v>
      </c>
      <c r="G22" s="406" t="e">
        <f>[2]main1!F27</f>
        <v>#REF!</v>
      </c>
      <c r="H22" s="443" t="e">
        <f>[2]main1!G27</f>
        <v>#REF!</v>
      </c>
      <c r="I22" s="406" t="e">
        <f>[2]main1!H27</f>
        <v>#REF!</v>
      </c>
      <c r="J22" s="131" t="e">
        <f>[2]main1!I27</f>
        <v>#REF!</v>
      </c>
      <c r="K22" s="131" t="e">
        <f>[2]main1!J27</f>
        <v>#REF!</v>
      </c>
      <c r="L22" s="131" t="e">
        <f>[2]main1!K27</f>
        <v>#REF!</v>
      </c>
    </row>
    <row r="23" spans="2:12" ht="25.5">
      <c r="B23" s="46" t="s">
        <v>51</v>
      </c>
      <c r="C23" s="238">
        <v>11411</v>
      </c>
      <c r="D23" s="409">
        <f>[2]main1!C28</f>
        <v>5529.5</v>
      </c>
      <c r="E23" s="409">
        <f>[2]main1!D28</f>
        <v>2909.4</v>
      </c>
      <c r="F23" s="409">
        <f>[2]main1!E28</f>
        <v>2909.4</v>
      </c>
      <c r="G23" s="409">
        <f>[2]main1!F28</f>
        <v>0</v>
      </c>
      <c r="H23" s="449">
        <f>[2]main1!G28</f>
        <v>-2620.1</v>
      </c>
      <c r="I23" s="409">
        <f>[2]main1!H28</f>
        <v>52.615968894113394</v>
      </c>
      <c r="J23" s="131">
        <f>[2]main1!I28</f>
        <v>0</v>
      </c>
      <c r="K23" s="131">
        <f>[2]main1!J28</f>
        <v>2909.4</v>
      </c>
      <c r="L23" s="131" t="str">
        <f>[2]main1!K28</f>
        <v xml:space="preserve"> </v>
      </c>
    </row>
    <row r="24" spans="2:12">
      <c r="B24" s="46" t="s">
        <v>19</v>
      </c>
      <c r="C24" s="238">
        <v>11412</v>
      </c>
      <c r="D24" s="409">
        <f>[2]main1!C29</f>
        <v>11934.6</v>
      </c>
      <c r="E24" s="409">
        <f>[2]main1!D29</f>
        <v>6223</v>
      </c>
      <c r="F24" s="409">
        <f>[2]main1!E29</f>
        <v>6223</v>
      </c>
      <c r="G24" s="409">
        <f>[2]main1!F29</f>
        <v>0</v>
      </c>
      <c r="H24" s="449">
        <f>[2]main1!G29</f>
        <v>-5711.6</v>
      </c>
      <c r="I24" s="409">
        <f>[2]main1!H29</f>
        <v>52.142510012903657</v>
      </c>
      <c r="J24" s="131">
        <f>[2]main1!I29</f>
        <v>0</v>
      </c>
      <c r="K24" s="131">
        <f>[2]main1!J29</f>
        <v>6223</v>
      </c>
      <c r="L24" s="131" t="str">
        <f>[2]main1!K29</f>
        <v xml:space="preserve"> </v>
      </c>
    </row>
    <row r="25" spans="2:12">
      <c r="B25" s="46" t="s">
        <v>20</v>
      </c>
      <c r="C25" s="238">
        <v>11413</v>
      </c>
      <c r="D25" s="409">
        <f>[2]main1!C30</f>
        <v>-2153.6</v>
      </c>
      <c r="E25" s="409">
        <f>[2]main1!D30</f>
        <v>-1435.8</v>
      </c>
      <c r="F25" s="409">
        <f>[2]main1!E30</f>
        <v>-1435.8</v>
      </c>
      <c r="G25" s="409">
        <f>[2]main1!F30</f>
        <v>0</v>
      </c>
      <c r="H25" s="449">
        <f>[2]main1!G30</f>
        <v>717.8</v>
      </c>
      <c r="I25" s="409">
        <f>[2]main1!H30</f>
        <v>66.669762258543827</v>
      </c>
      <c r="J25" s="131">
        <f>[2]main1!I30</f>
        <v>0</v>
      </c>
      <c r="K25" s="131">
        <f>[2]main1!J30</f>
        <v>-1435.8</v>
      </c>
      <c r="L25" s="131" t="str">
        <f>[2]main1!K30</f>
        <v xml:space="preserve"> </v>
      </c>
    </row>
    <row r="26" spans="2:12">
      <c r="B26" s="149" t="s">
        <v>21</v>
      </c>
      <c r="C26" s="240">
        <v>1142</v>
      </c>
      <c r="D26" s="408">
        <f>[2]main1!C31</f>
        <v>4303.3</v>
      </c>
      <c r="E26" s="408">
        <f>[2]main1!D31</f>
        <v>2364.4</v>
      </c>
      <c r="F26" s="408">
        <f>[2]main1!E31</f>
        <v>2364.4</v>
      </c>
      <c r="G26" s="408">
        <f>[2]main1!F31</f>
        <v>0</v>
      </c>
      <c r="H26" s="448">
        <f>[2]main1!G31</f>
        <v>-1938.9</v>
      </c>
      <c r="I26" s="408">
        <f>[2]main1!H31</f>
        <v>54.94388027792624</v>
      </c>
      <c r="J26" s="145">
        <f>[2]main1!I31</f>
        <v>0</v>
      </c>
      <c r="K26" s="145">
        <f>[2]main1!J31</f>
        <v>2364.4</v>
      </c>
      <c r="L26" s="145" t="str">
        <f>[2]main1!K31</f>
        <v xml:space="preserve"> </v>
      </c>
    </row>
    <row r="27" spans="2:12">
      <c r="B27" s="139" t="s">
        <v>4</v>
      </c>
      <c r="C27" s="147"/>
      <c r="D27" s="406" t="e">
        <f>[2]main1!C32</f>
        <v>#REF!</v>
      </c>
      <c r="E27" s="406" t="e">
        <f>[2]main1!D32</f>
        <v>#REF!</v>
      </c>
      <c r="F27" s="406">
        <f>[2]main1!E32</f>
        <v>0</v>
      </c>
      <c r="G27" s="406">
        <f>[2]main1!F32</f>
        <v>0</v>
      </c>
      <c r="H27" s="443" t="e">
        <f>[2]main1!G32</f>
        <v>#REF!</v>
      </c>
      <c r="I27" s="406" t="e">
        <f>[2]main1!H32</f>
        <v>#REF!</v>
      </c>
      <c r="J27" s="131" t="e">
        <f>[2]main1!I32</f>
        <v>#REF!</v>
      </c>
      <c r="K27" s="131" t="e">
        <f>[2]main1!J32</f>
        <v>#REF!</v>
      </c>
      <c r="L27" s="131" t="e">
        <f>[2]main1!K32</f>
        <v>#REF!</v>
      </c>
    </row>
    <row r="28" spans="2:12">
      <c r="B28" s="46" t="s">
        <v>298</v>
      </c>
      <c r="C28" s="147"/>
      <c r="D28" s="409">
        <f>[2]main1!C33</f>
        <v>628.5</v>
      </c>
      <c r="E28" s="409">
        <f>[2]main1!D33</f>
        <v>297.89999999999998</v>
      </c>
      <c r="F28" s="409">
        <f>[2]main1!E33</f>
        <v>297.89999999999998</v>
      </c>
      <c r="G28" s="409">
        <f>[2]main1!F33</f>
        <v>0</v>
      </c>
      <c r="H28" s="449">
        <f>[2]main1!G33</f>
        <v>-330.6</v>
      </c>
      <c r="I28" s="409">
        <f>[2]main1!H33</f>
        <v>47.398568019093076</v>
      </c>
      <c r="J28" s="131"/>
      <c r="K28" s="131"/>
      <c r="L28" s="131"/>
    </row>
    <row r="29" spans="2:12">
      <c r="B29" s="46" t="s">
        <v>299</v>
      </c>
      <c r="C29" s="147"/>
      <c r="D29" s="409">
        <f>[2]main1!C34</f>
        <v>3899.2</v>
      </c>
      <c r="E29" s="409">
        <f>[2]main1!D34</f>
        <v>2150.9</v>
      </c>
      <c r="F29" s="409">
        <f>[2]main1!E34</f>
        <v>2150.9</v>
      </c>
      <c r="G29" s="409">
        <f>[2]main1!F34</f>
        <v>0</v>
      </c>
      <c r="H29" s="449">
        <f>[2]main1!G34</f>
        <v>-1748.2999999999997</v>
      </c>
      <c r="I29" s="409">
        <f>[2]main1!H34</f>
        <v>55.162597455888395</v>
      </c>
      <c r="J29" s="131"/>
      <c r="K29" s="131"/>
      <c r="L29" s="131"/>
    </row>
    <row r="30" spans="2:12" hidden="1">
      <c r="B30" s="46" t="s">
        <v>276</v>
      </c>
      <c r="C30" s="238">
        <v>11421</v>
      </c>
      <c r="D30" s="409">
        <f>[2]main1!C35</f>
        <v>536.29999999999995</v>
      </c>
      <c r="E30" s="409">
        <f>[2]main1!D35</f>
        <v>22</v>
      </c>
      <c r="F30" s="409">
        <f>[2]main1!E35</f>
        <v>22</v>
      </c>
      <c r="G30" s="409">
        <f>[2]main1!F35</f>
        <v>0</v>
      </c>
      <c r="H30" s="449">
        <f>[2]main1!G35</f>
        <v>-514.29999999999995</v>
      </c>
      <c r="I30" s="409">
        <f>[2]main1!H35</f>
        <v>4.1021816147678543</v>
      </c>
      <c r="J30" s="131"/>
      <c r="K30" s="131"/>
      <c r="L30" s="131"/>
    </row>
    <row r="31" spans="2:12" hidden="1">
      <c r="B31" s="46" t="s">
        <v>277</v>
      </c>
      <c r="C31" s="238">
        <v>11422</v>
      </c>
      <c r="D31" s="409">
        <f>[2]main1!C36</f>
        <v>1326</v>
      </c>
      <c r="E31" s="409">
        <f>[2]main1!D36</f>
        <v>88</v>
      </c>
      <c r="F31" s="409">
        <f>[2]main1!E36</f>
        <v>88</v>
      </c>
      <c r="G31" s="409">
        <f>[2]main1!F36</f>
        <v>0</v>
      </c>
      <c r="H31" s="449">
        <f>[2]main1!G36</f>
        <v>-1238</v>
      </c>
      <c r="I31" s="409">
        <f>[2]main1!H36</f>
        <v>6.6365007541478134</v>
      </c>
      <c r="J31" s="131"/>
      <c r="K31" s="131"/>
      <c r="L31" s="131"/>
    </row>
    <row r="32" spans="2:12" hidden="1">
      <c r="B32" s="46" t="s">
        <v>278</v>
      </c>
      <c r="C32" s="238">
        <v>11423</v>
      </c>
      <c r="D32" s="409">
        <f>[2]main1!C37</f>
        <v>585</v>
      </c>
      <c r="E32" s="409">
        <f>[2]main1!D37</f>
        <v>34.4</v>
      </c>
      <c r="F32" s="409">
        <f>[2]main1!E37</f>
        <v>34.4</v>
      </c>
      <c r="G32" s="409">
        <f>[2]main1!F37</f>
        <v>0</v>
      </c>
      <c r="H32" s="449">
        <f>[2]main1!G37</f>
        <v>-550.6</v>
      </c>
      <c r="I32" s="409">
        <f>[2]main1!H37</f>
        <v>5.8803418803418799</v>
      </c>
      <c r="J32" s="131"/>
      <c r="K32" s="131"/>
      <c r="L32" s="131"/>
    </row>
    <row r="33" spans="2:12" hidden="1">
      <c r="B33" s="46" t="s">
        <v>279</v>
      </c>
      <c r="C33" s="238">
        <v>11424</v>
      </c>
      <c r="D33" s="409">
        <f>[2]main1!C38</f>
        <v>1427.3</v>
      </c>
      <c r="E33" s="409">
        <f>[2]main1!D38</f>
        <v>91.1</v>
      </c>
      <c r="F33" s="409">
        <f>[2]main1!E38</f>
        <v>91.1</v>
      </c>
      <c r="G33" s="409">
        <f>[2]main1!F38</f>
        <v>0</v>
      </c>
      <c r="H33" s="449">
        <f>[2]main1!G38</f>
        <v>-1336.2</v>
      </c>
      <c r="I33" s="409">
        <f>[2]main1!H38</f>
        <v>6.3826805857212916</v>
      </c>
      <c r="J33" s="131"/>
      <c r="K33" s="131"/>
      <c r="L33" s="131"/>
    </row>
    <row r="34" spans="2:12" hidden="1">
      <c r="B34" s="46" t="s">
        <v>280</v>
      </c>
      <c r="C34" s="238">
        <v>11425</v>
      </c>
      <c r="D34" s="409">
        <f>[2]main1!C39</f>
        <v>173.6</v>
      </c>
      <c r="E34" s="409">
        <f>[2]main1!D39</f>
        <v>12.6</v>
      </c>
      <c r="F34" s="409">
        <f>[2]main1!E39</f>
        <v>12.6</v>
      </c>
      <c r="G34" s="409">
        <f>[2]main1!F39</f>
        <v>0</v>
      </c>
      <c r="H34" s="449">
        <f>[2]main1!G39</f>
        <v>-161</v>
      </c>
      <c r="I34" s="409">
        <f>[2]main1!H39</f>
        <v>7.2580645161290329</v>
      </c>
      <c r="J34" s="131"/>
      <c r="K34" s="131"/>
      <c r="L34" s="131"/>
    </row>
    <row r="35" spans="2:12" hidden="1">
      <c r="B35" s="46" t="s">
        <v>281</v>
      </c>
      <c r="C35" s="238">
        <v>11426</v>
      </c>
      <c r="D35" s="409">
        <f>[2]main1!C40</f>
        <v>10.9</v>
      </c>
      <c r="E35" s="409">
        <f>[2]main1!D40</f>
        <v>0.7</v>
      </c>
      <c r="F35" s="409">
        <f>[2]main1!E40</f>
        <v>0.7</v>
      </c>
      <c r="G35" s="409">
        <f>[2]main1!F40</f>
        <v>0</v>
      </c>
      <c r="H35" s="449">
        <f>[2]main1!G40</f>
        <v>-10.200000000000001</v>
      </c>
      <c r="I35" s="409">
        <f>[2]main1!H40</f>
        <v>6.422018348623852</v>
      </c>
      <c r="J35" s="131"/>
      <c r="K35" s="131"/>
      <c r="L35" s="131"/>
    </row>
    <row r="36" spans="2:12" hidden="1">
      <c r="B36" s="46" t="s">
        <v>275</v>
      </c>
      <c r="C36" s="238">
        <v>11427</v>
      </c>
      <c r="D36" s="409">
        <f>[2]main1!C41</f>
        <v>22.1</v>
      </c>
      <c r="E36" s="409">
        <f>[2]main1!D41</f>
        <v>1.6</v>
      </c>
      <c r="F36" s="409">
        <f>[2]main1!E41</f>
        <v>1.6</v>
      </c>
      <c r="G36" s="409">
        <f>[2]main1!F41</f>
        <v>0</v>
      </c>
      <c r="H36" s="449">
        <f>[2]main1!G41</f>
        <v>-20.5</v>
      </c>
      <c r="I36" s="409">
        <f>[2]main1!H41</f>
        <v>7.239819004524886</v>
      </c>
      <c r="J36" s="131"/>
      <c r="K36" s="131"/>
      <c r="L36" s="131"/>
    </row>
    <row r="37" spans="2:12">
      <c r="B37" s="46" t="s">
        <v>22</v>
      </c>
      <c r="C37" s="238">
        <v>11429</v>
      </c>
      <c r="D37" s="409">
        <f>[2]main1!C42</f>
        <v>-224.4</v>
      </c>
      <c r="E37" s="409">
        <f>[2]main1!D42</f>
        <v>-84.4</v>
      </c>
      <c r="F37" s="409">
        <f>[2]main1!E42</f>
        <v>-84.4</v>
      </c>
      <c r="G37" s="409">
        <f>[2]main1!F42</f>
        <v>0</v>
      </c>
      <c r="H37" s="449">
        <f>[2]main1!G42</f>
        <v>140</v>
      </c>
      <c r="I37" s="409">
        <f>[2]main1!H42</f>
        <v>37.611408199643499</v>
      </c>
      <c r="J37" s="131"/>
      <c r="K37" s="131"/>
      <c r="L37" s="131"/>
    </row>
    <row r="38" spans="2:12">
      <c r="B38" s="239" t="s">
        <v>267</v>
      </c>
      <c r="C38" s="240">
        <v>1144</v>
      </c>
      <c r="D38" s="408">
        <f>[2]main1!C43</f>
        <v>421.8</v>
      </c>
      <c r="E38" s="408">
        <f>[2]main1!D43</f>
        <v>262.60000000000002</v>
      </c>
      <c r="F38" s="408">
        <f>[2]main1!E43</f>
        <v>262.60000000000002</v>
      </c>
      <c r="G38" s="408">
        <f>[2]main1!F43</f>
        <v>0</v>
      </c>
      <c r="H38" s="448">
        <f>[2]main1!G43</f>
        <v>-159.19999999999999</v>
      </c>
      <c r="I38" s="408">
        <f>[2]main1!H43</f>
        <v>62.256993835941209</v>
      </c>
      <c r="J38" s="131"/>
      <c r="K38" s="131"/>
      <c r="L38" s="131"/>
    </row>
    <row r="39" spans="2:12" ht="30">
      <c r="B39" s="239" t="s">
        <v>268</v>
      </c>
      <c r="C39" s="240">
        <v>1145</v>
      </c>
      <c r="D39" s="408">
        <f>[2]main1!C44</f>
        <v>486.20000000000005</v>
      </c>
      <c r="E39" s="408">
        <f>[2]main1!D44</f>
        <v>277.10000000000002</v>
      </c>
      <c r="F39" s="408">
        <f>[2]main1!E44</f>
        <v>277.10000000000002</v>
      </c>
      <c r="G39" s="408">
        <f>[2]main1!F44</f>
        <v>0</v>
      </c>
      <c r="H39" s="448">
        <f>[2]main1!G44</f>
        <v>-209.10000000000002</v>
      </c>
      <c r="I39" s="408">
        <f>[2]main1!H44</f>
        <v>56.993006993006986</v>
      </c>
      <c r="J39" s="131"/>
      <c r="K39" s="131"/>
      <c r="L39" s="131"/>
    </row>
    <row r="40" spans="2:12">
      <c r="B40" s="239" t="s">
        <v>269</v>
      </c>
      <c r="C40" s="240">
        <v>1146</v>
      </c>
      <c r="D40" s="408">
        <f>[2]main1!C45</f>
        <v>866</v>
      </c>
      <c r="E40" s="408">
        <f>[2]main1!D45</f>
        <v>487.7</v>
      </c>
      <c r="F40" s="408">
        <f>[2]main1!E45</f>
        <v>487.7</v>
      </c>
      <c r="G40" s="408">
        <f>[2]main1!F45</f>
        <v>0</v>
      </c>
      <c r="H40" s="448">
        <f>[2]main1!G45</f>
        <v>-378.3</v>
      </c>
      <c r="I40" s="408">
        <f>[2]main1!H45</f>
        <v>56.316397228637413</v>
      </c>
      <c r="J40" s="131"/>
      <c r="K40" s="131"/>
      <c r="L40" s="131"/>
    </row>
    <row r="41" spans="2:12">
      <c r="B41" s="64" t="s">
        <v>295</v>
      </c>
      <c r="C41" s="187">
        <v>115</v>
      </c>
      <c r="D41" s="406">
        <f>[2]main1!C46</f>
        <v>1287.5999999999999</v>
      </c>
      <c r="E41" s="406">
        <f>[2]main1!D46</f>
        <v>799.5</v>
      </c>
      <c r="F41" s="406">
        <f>[2]main1!E46</f>
        <v>799.5</v>
      </c>
      <c r="G41" s="406">
        <f>[2]main1!F46</f>
        <v>0</v>
      </c>
      <c r="H41" s="443">
        <f>[2]main1!G46</f>
        <v>-488.09999999999991</v>
      </c>
      <c r="I41" s="406">
        <f>[2]main1!H46</f>
        <v>62.092264678471579</v>
      </c>
      <c r="J41" s="131"/>
      <c r="K41" s="131"/>
      <c r="L41" s="131"/>
    </row>
    <row r="42" spans="2:12">
      <c r="B42" s="316" t="s">
        <v>270</v>
      </c>
      <c r="C42" s="184">
        <v>1151</v>
      </c>
      <c r="D42" s="407">
        <f>[2]main1!C48</f>
        <v>854.6</v>
      </c>
      <c r="E42" s="407">
        <f>[2]main1!D48</f>
        <v>546</v>
      </c>
      <c r="F42" s="407">
        <f>[2]main1!E48</f>
        <v>546</v>
      </c>
      <c r="G42" s="407">
        <f>[2]main1!F48</f>
        <v>0</v>
      </c>
      <c r="H42" s="447">
        <f>[2]main1!G48</f>
        <v>-308.60000000000002</v>
      </c>
      <c r="I42" s="407">
        <f>[2]main1!H48</f>
        <v>63.889538965597936</v>
      </c>
      <c r="J42" s="131"/>
      <c r="K42" s="131"/>
      <c r="L42" s="131"/>
    </row>
    <row r="43" spans="2:12">
      <c r="B43" s="316" t="s">
        <v>271</v>
      </c>
      <c r="C43" s="184">
        <v>1156</v>
      </c>
      <c r="D43" s="407">
        <f>[2]main1!C49</f>
        <v>433</v>
      </c>
      <c r="E43" s="407">
        <f>[2]main1!D49</f>
        <v>253.5</v>
      </c>
      <c r="F43" s="407">
        <f>[2]main1!E49</f>
        <v>253.5</v>
      </c>
      <c r="G43" s="407">
        <f>[2]main1!F49</f>
        <v>0</v>
      </c>
      <c r="H43" s="447">
        <f>[2]main1!G49</f>
        <v>-179.5</v>
      </c>
      <c r="I43" s="407">
        <f>[2]main1!H49</f>
        <v>58.545034642032334</v>
      </c>
      <c r="J43" s="131"/>
      <c r="K43" s="131"/>
      <c r="L43" s="131"/>
    </row>
    <row r="44" spans="2:12" ht="15.75">
      <c r="B44" s="59" t="s">
        <v>69</v>
      </c>
      <c r="C44" s="150">
        <v>12</v>
      </c>
      <c r="D44" s="410">
        <f>[2]main1!C50</f>
        <v>13462.5</v>
      </c>
      <c r="E44" s="410">
        <f>[2]main1!D50</f>
        <v>7381.5</v>
      </c>
      <c r="F44" s="410">
        <f>[2]main1!E50</f>
        <v>7381.5</v>
      </c>
      <c r="G44" s="410">
        <f>[2]main1!F50</f>
        <v>0</v>
      </c>
      <c r="H44" s="450">
        <f>[2]main1!G50</f>
        <v>-6081</v>
      </c>
      <c r="I44" s="410">
        <f>[2]main1!H50</f>
        <v>54.83008356545961</v>
      </c>
      <c r="J44" s="135">
        <f>[2]main1!I50</f>
        <v>0</v>
      </c>
      <c r="K44" s="135">
        <f>[2]main1!J50</f>
        <v>7381.5</v>
      </c>
      <c r="L44" s="135" t="str">
        <f>[2]main1!K50</f>
        <v xml:space="preserve"> </v>
      </c>
    </row>
    <row r="45" spans="2:12">
      <c r="B45" s="57" t="s">
        <v>16</v>
      </c>
      <c r="C45" s="187">
        <v>121</v>
      </c>
      <c r="D45" s="406">
        <f>[2]main1!C51</f>
        <v>10202.6</v>
      </c>
      <c r="E45" s="406">
        <f>[2]main1!D51</f>
        <v>5567.5</v>
      </c>
      <c r="F45" s="406">
        <f>[2]main1!E51</f>
        <v>5567.5</v>
      </c>
      <c r="G45" s="406">
        <f>[2]main1!F51</f>
        <v>0</v>
      </c>
      <c r="H45" s="443">
        <f>[2]main1!G51</f>
        <v>-4635.1000000000004</v>
      </c>
      <c r="I45" s="406">
        <f>[2]main1!H51</f>
        <v>54.569423480289338</v>
      </c>
      <c r="J45" s="131">
        <f>[2]main1!I51</f>
        <v>0</v>
      </c>
      <c r="K45" s="131">
        <f>[2]main1!J51</f>
        <v>5567.5</v>
      </c>
      <c r="L45" s="131" t="str">
        <f>[2]main1!K51</f>
        <v xml:space="preserve"> </v>
      </c>
    </row>
    <row r="46" spans="2:12" ht="20.25" customHeight="1">
      <c r="B46" s="57" t="s">
        <v>17</v>
      </c>
      <c r="C46" s="187">
        <v>122</v>
      </c>
      <c r="D46" s="406">
        <f>[2]main1!C52</f>
        <v>3259.9</v>
      </c>
      <c r="E46" s="406">
        <f>[2]main1!D52</f>
        <v>1814</v>
      </c>
      <c r="F46" s="406">
        <f>[2]main1!E52</f>
        <v>1814</v>
      </c>
      <c r="G46" s="406">
        <f>[2]main1!F52</f>
        <v>0</v>
      </c>
      <c r="H46" s="443">
        <f>[2]main1!G52</f>
        <v>-1445.9</v>
      </c>
      <c r="I46" s="406">
        <f>[2]main1!H52</f>
        <v>55.645878707935822</v>
      </c>
      <c r="J46" s="131">
        <f>[2]main1!I52</f>
        <v>0</v>
      </c>
      <c r="K46" s="131">
        <f>[2]main1!J52</f>
        <v>1814</v>
      </c>
      <c r="L46" s="131" t="str">
        <f>[2]main1!K52</f>
        <v xml:space="preserve"> </v>
      </c>
    </row>
    <row r="47" spans="2:12" ht="15.75">
      <c r="B47" s="63" t="s">
        <v>56</v>
      </c>
      <c r="C47" s="146">
        <v>13</v>
      </c>
      <c r="D47" s="410">
        <f>[2]main1!C53</f>
        <v>3816.4</v>
      </c>
      <c r="E47" s="410">
        <f>[2]main1!D53</f>
        <v>231.20000000000002</v>
      </c>
      <c r="F47" s="410">
        <f>[2]main1!E53</f>
        <v>1.3000000000000114</v>
      </c>
      <c r="G47" s="410">
        <f>[2]main1!F53</f>
        <v>229.9</v>
      </c>
      <c r="H47" s="450">
        <f>[2]main1!G53</f>
        <v>-3585.2000000000003</v>
      </c>
      <c r="I47" s="410">
        <f>[2]main1!H53</f>
        <v>6.0580651923278488</v>
      </c>
      <c r="J47" s="135">
        <f>[2]main1!I53</f>
        <v>0</v>
      </c>
      <c r="K47" s="135">
        <f>[2]main1!J53</f>
        <v>231.20000000000002</v>
      </c>
      <c r="L47" s="135" t="str">
        <f>[2]main1!K53</f>
        <v xml:space="preserve"> </v>
      </c>
    </row>
    <row r="48" spans="2:12" ht="15.75">
      <c r="B48" s="64" t="s">
        <v>57</v>
      </c>
      <c r="C48" s="187">
        <v>131</v>
      </c>
      <c r="D48" s="406">
        <f>[2]main1!C54</f>
        <v>389.4</v>
      </c>
      <c r="E48" s="406">
        <f>[2]main1!D54</f>
        <v>80.3</v>
      </c>
      <c r="F48" s="406">
        <f>[2]main1!E54</f>
        <v>0.40000000000000568</v>
      </c>
      <c r="G48" s="406">
        <f>[2]main1!F54</f>
        <v>79.899999999999991</v>
      </c>
      <c r="H48" s="443">
        <f>[2]main1!G54</f>
        <v>-309.09999999999997</v>
      </c>
      <c r="I48" s="406">
        <f>[2]main1!H54</f>
        <v>20.621468926553675</v>
      </c>
      <c r="J48" s="135">
        <f>[2]main1!I54</f>
        <v>0</v>
      </c>
      <c r="K48" s="135">
        <f>[2]main1!J54</f>
        <v>80.3</v>
      </c>
      <c r="L48" s="135" t="str">
        <f>[2]main1!K54</f>
        <v xml:space="preserve"> </v>
      </c>
    </row>
    <row r="49" spans="2:18">
      <c r="B49" s="66" t="s">
        <v>63</v>
      </c>
      <c r="C49" s="187">
        <v>132</v>
      </c>
      <c r="D49" s="406">
        <f>[2]main1!C55</f>
        <v>3427</v>
      </c>
      <c r="E49" s="406">
        <f>[2]main1!D55</f>
        <v>150.9</v>
      </c>
      <c r="F49" s="406">
        <f>[2]main1!E55</f>
        <v>0.90000000000000036</v>
      </c>
      <c r="G49" s="406">
        <f>[2]main1!F55</f>
        <v>150</v>
      </c>
      <c r="H49" s="443">
        <f>[2]main1!G55</f>
        <v>-3276.1</v>
      </c>
      <c r="I49" s="406">
        <f>[2]main1!H55</f>
        <v>4.4032681645754312</v>
      </c>
      <c r="J49" s="131">
        <f>[2]main1!I55</f>
        <v>0</v>
      </c>
      <c r="K49" s="131">
        <f>[2]main1!J55</f>
        <v>150.9</v>
      </c>
      <c r="L49" s="131" t="str">
        <f>[2]main1!K55</f>
        <v xml:space="preserve"> </v>
      </c>
    </row>
    <row r="50" spans="2:18" ht="15.75">
      <c r="B50" s="70" t="s">
        <v>52</v>
      </c>
      <c r="C50" s="146">
        <v>14</v>
      </c>
      <c r="D50" s="410">
        <f>[2]main1!C56</f>
        <v>2177.9</v>
      </c>
      <c r="E50" s="410">
        <f>[2]main1!D56</f>
        <v>1177.3</v>
      </c>
      <c r="F50" s="410">
        <f>[2]main1!E56</f>
        <v>1169.5999999999999</v>
      </c>
      <c r="G50" s="410">
        <f>[2]main1!F56</f>
        <v>7.6999999999999993</v>
      </c>
      <c r="H50" s="450">
        <f>[2]main1!G56</f>
        <v>-1000.6000000000001</v>
      </c>
      <c r="I50" s="410">
        <f>[2]main1!H56</f>
        <v>54.056660085403365</v>
      </c>
      <c r="J50" s="135">
        <f>[2]main1!I56</f>
        <v>0</v>
      </c>
      <c r="K50" s="135">
        <f>[2]main1!J56</f>
        <v>1177.3</v>
      </c>
      <c r="L50" s="135" t="str">
        <f>[2]main1!K56</f>
        <v xml:space="preserve"> </v>
      </c>
    </row>
    <row r="51" spans="2:18">
      <c r="B51" s="64" t="s">
        <v>53</v>
      </c>
      <c r="C51" s="187">
        <v>141</v>
      </c>
      <c r="D51" s="406">
        <f>[2]main1!C57</f>
        <v>276.89999999999998</v>
      </c>
      <c r="E51" s="406">
        <f>[2]main1!D57</f>
        <v>219.29999999999998</v>
      </c>
      <c r="F51" s="406">
        <f>[2]main1!E57</f>
        <v>216.89999999999998</v>
      </c>
      <c r="G51" s="406">
        <f>[2]main1!F57</f>
        <v>2.4</v>
      </c>
      <c r="H51" s="443">
        <f>[2]main1!G57</f>
        <v>-57.599999999999994</v>
      </c>
      <c r="I51" s="406">
        <f>[2]main1!H57</f>
        <v>79.198266522210176</v>
      </c>
      <c r="J51" s="131">
        <f>[2]main1!I57</f>
        <v>0</v>
      </c>
      <c r="K51" s="131">
        <f>[2]main1!J57</f>
        <v>219.29999999999998</v>
      </c>
      <c r="L51" s="131" t="str">
        <f>[2]main1!K57</f>
        <v xml:space="preserve"> </v>
      </c>
    </row>
    <row r="52" spans="2:18" ht="13.5" customHeight="1">
      <c r="B52" s="148" t="s">
        <v>282</v>
      </c>
      <c r="C52" s="184">
        <v>1411</v>
      </c>
      <c r="D52" s="407">
        <f>[2]main1!C59</f>
        <v>96.899999999999991</v>
      </c>
      <c r="E52" s="407">
        <f>[2]main1!D59</f>
        <v>43.900000000000006</v>
      </c>
      <c r="F52" s="407">
        <f>[2]main1!E59</f>
        <v>41.500000000000007</v>
      </c>
      <c r="G52" s="407">
        <f>[2]main1!F59</f>
        <v>2.4</v>
      </c>
      <c r="H52" s="447">
        <f>[2]main1!G59</f>
        <v>-52.999999999999986</v>
      </c>
      <c r="I52" s="407">
        <f>[2]main1!H59</f>
        <v>45.304437564499494</v>
      </c>
      <c r="J52" s="131"/>
      <c r="K52" s="131"/>
      <c r="L52" s="131"/>
    </row>
    <row r="53" spans="2:18" ht="13.5" customHeight="1">
      <c r="B53" s="148" t="s">
        <v>283</v>
      </c>
      <c r="C53" s="184">
        <v>1412</v>
      </c>
      <c r="D53" s="407">
        <f>[2]main1!C60</f>
        <v>87.800000000000011</v>
      </c>
      <c r="E53" s="407">
        <f>[2]main1!D60</f>
        <v>131.4</v>
      </c>
      <c r="F53" s="407">
        <f>[2]main1!E60</f>
        <v>131.4</v>
      </c>
      <c r="G53" s="407">
        <f>[2]main1!F60</f>
        <v>0</v>
      </c>
      <c r="H53" s="447">
        <f>[2]main1!G60</f>
        <v>43.599999999999994</v>
      </c>
      <c r="I53" s="407">
        <f>[2]main1!H60</f>
        <v>149.65831435079727</v>
      </c>
      <c r="J53" s="131"/>
      <c r="K53" s="131"/>
      <c r="L53" s="131"/>
    </row>
    <row r="54" spans="2:18" ht="13.5" customHeight="1">
      <c r="B54" s="148" t="s">
        <v>327</v>
      </c>
      <c r="C54" s="184">
        <v>1415</v>
      </c>
      <c r="D54" s="407"/>
      <c r="E54" s="407">
        <f>[2]main1!D61</f>
        <v>44</v>
      </c>
      <c r="F54" s="407">
        <f>[2]main1!E61</f>
        <v>44</v>
      </c>
      <c r="G54" s="407">
        <f>[2]main1!F61</f>
        <v>0</v>
      </c>
      <c r="H54" s="447"/>
      <c r="I54" s="407"/>
      <c r="J54" s="131"/>
      <c r="K54" s="131"/>
      <c r="L54" s="131"/>
    </row>
    <row r="55" spans="2:18">
      <c r="B55" s="64" t="s">
        <v>65</v>
      </c>
      <c r="C55" s="187">
        <v>142</v>
      </c>
      <c r="D55" s="406">
        <f>[2]main1!C62</f>
        <v>1370</v>
      </c>
      <c r="E55" s="406">
        <f>[2]main1!D62</f>
        <v>774.69999999999993</v>
      </c>
      <c r="F55" s="406">
        <f>[2]main1!E62</f>
        <v>774.69999999999993</v>
      </c>
      <c r="G55" s="406">
        <f>[2]main1!F62</f>
        <v>0</v>
      </c>
      <c r="H55" s="443">
        <f>[2]main1!G62</f>
        <v>-595.30000000000007</v>
      </c>
      <c r="I55" s="406">
        <f>[2]main1!H62</f>
        <v>56.54744525547445</v>
      </c>
      <c r="J55" s="131">
        <f>[2]main1!I62</f>
        <v>0</v>
      </c>
      <c r="K55" s="131">
        <f>[2]main1!J62</f>
        <v>774.69999999999993</v>
      </c>
      <c r="L55" s="131" t="str">
        <f>[2]main1!K62</f>
        <v xml:space="preserve"> </v>
      </c>
    </row>
    <row r="56" spans="2:18">
      <c r="B56" s="148" t="s">
        <v>284</v>
      </c>
      <c r="C56" s="184">
        <v>1422</v>
      </c>
      <c r="D56" s="407">
        <f>[2]main1!C64</f>
        <v>310.70000000000005</v>
      </c>
      <c r="E56" s="407">
        <f>[2]main1!D64</f>
        <v>186.5</v>
      </c>
      <c r="F56" s="407">
        <f>[2]main1!E64</f>
        <v>186.5</v>
      </c>
      <c r="G56" s="407">
        <f>[2]main1!F64</f>
        <v>0</v>
      </c>
      <c r="H56" s="447">
        <f>[2]main1!G64</f>
        <v>-124.20000000000005</v>
      </c>
      <c r="I56" s="407">
        <f>[2]main1!H64</f>
        <v>60.025748310267133</v>
      </c>
      <c r="J56" s="131"/>
      <c r="K56" s="131"/>
      <c r="L56" s="131"/>
    </row>
    <row r="57" spans="2:18" ht="25.5">
      <c r="B57" s="148" t="s">
        <v>285</v>
      </c>
      <c r="C57" s="184">
        <v>1423</v>
      </c>
      <c r="D57" s="407">
        <f>[2]main1!C65</f>
        <v>1059.3</v>
      </c>
      <c r="E57" s="407">
        <f>[2]main1!D65</f>
        <v>588.20000000000005</v>
      </c>
      <c r="F57" s="407">
        <f>[2]main1!E65</f>
        <v>588.20000000000005</v>
      </c>
      <c r="G57" s="407">
        <f>[2]main1!F65</f>
        <v>0</v>
      </c>
      <c r="H57" s="447">
        <f>[2]main1!G65</f>
        <v>-471.09999999999991</v>
      </c>
      <c r="I57" s="407">
        <f>[2]main1!H65</f>
        <v>55.527234966487306</v>
      </c>
      <c r="J57" s="131"/>
      <c r="K57" s="131"/>
      <c r="L57" s="131"/>
    </row>
    <row r="58" spans="2:18">
      <c r="B58" s="64" t="s">
        <v>64</v>
      </c>
      <c r="C58" s="187">
        <v>143</v>
      </c>
      <c r="D58" s="406">
        <f>[2]main1!C66</f>
        <v>212.5</v>
      </c>
      <c r="E58" s="406">
        <f>[2]main1!D66</f>
        <v>100</v>
      </c>
      <c r="F58" s="406">
        <f>[2]main1!E66</f>
        <v>100</v>
      </c>
      <c r="G58" s="406">
        <f>[2]main1!F66</f>
        <v>0</v>
      </c>
      <c r="H58" s="443">
        <f>[2]main1!G66</f>
        <v>-112.5</v>
      </c>
      <c r="I58" s="406">
        <f>[2]main1!H66</f>
        <v>47.058823529411761</v>
      </c>
      <c r="J58" s="131">
        <f>[2]main1!I66</f>
        <v>0</v>
      </c>
      <c r="K58" s="131">
        <f>[2]main1!J66</f>
        <v>100</v>
      </c>
      <c r="L58" s="131" t="str">
        <f>[2]main1!K66</f>
        <v xml:space="preserve"> </v>
      </c>
    </row>
    <row r="59" spans="2:18">
      <c r="B59" s="64" t="s">
        <v>54</v>
      </c>
      <c r="C59" s="187">
        <v>144</v>
      </c>
      <c r="D59" s="406">
        <f>[2]main1!C67</f>
        <v>178.6</v>
      </c>
      <c r="E59" s="406">
        <f>[2]main1!D67</f>
        <v>54.3</v>
      </c>
      <c r="F59" s="406">
        <f>[2]main1!E67</f>
        <v>54.3</v>
      </c>
      <c r="G59" s="406">
        <f>[2]main1!F67</f>
        <v>0</v>
      </c>
      <c r="H59" s="443">
        <f>[2]main1!G67</f>
        <v>-124.3</v>
      </c>
      <c r="I59" s="406">
        <f>[2]main1!H67</f>
        <v>30.403135498320268</v>
      </c>
      <c r="J59" s="131">
        <f>[2]main1!I67</f>
        <v>0</v>
      </c>
      <c r="K59" s="131">
        <f>[2]main1!J67</f>
        <v>54.3</v>
      </c>
      <c r="L59" s="131" t="str">
        <f>[2]main1!K67</f>
        <v xml:space="preserve"> </v>
      </c>
    </row>
    <row r="60" spans="2:18">
      <c r="B60" s="64" t="s">
        <v>55</v>
      </c>
      <c r="C60" s="187">
        <v>145</v>
      </c>
      <c r="D60" s="406">
        <f>[2]main1!C68</f>
        <v>50.699999999999996</v>
      </c>
      <c r="E60" s="406">
        <f>[2]main1!D68</f>
        <v>29</v>
      </c>
      <c r="F60" s="406">
        <f>[2]main1!E68</f>
        <v>23.700000000000003</v>
      </c>
      <c r="G60" s="406">
        <f>[2]main1!F68</f>
        <v>5.3</v>
      </c>
      <c r="H60" s="443">
        <f>[2]main1!G68</f>
        <v>-21.699999999999996</v>
      </c>
      <c r="I60" s="406">
        <f>[2]main1!H68</f>
        <v>57.199211045364898</v>
      </c>
      <c r="J60" s="131">
        <f>[2]main1!I68</f>
        <v>0</v>
      </c>
      <c r="K60" s="131">
        <f>[2]main1!J68</f>
        <v>29</v>
      </c>
      <c r="L60" s="131" t="str">
        <f>[2]main1!K68</f>
        <v xml:space="preserve"> </v>
      </c>
    </row>
    <row r="61" spans="2:18" ht="17.25">
      <c r="B61" s="456" t="s">
        <v>67</v>
      </c>
      <c r="C61" s="462" t="s">
        <v>66</v>
      </c>
      <c r="D61" s="458">
        <f>[2]main1!C77</f>
        <v>53037.900000000009</v>
      </c>
      <c r="E61" s="458">
        <f>[2]main1!D77</f>
        <v>25780.9</v>
      </c>
      <c r="F61" s="458">
        <f>[2]main1!E77</f>
        <v>24976.7</v>
      </c>
      <c r="G61" s="458">
        <f>[2]main1!F77</f>
        <v>804.2</v>
      </c>
      <c r="H61" s="445">
        <f>[2]main1!G77</f>
        <v>-27257.000000000007</v>
      </c>
      <c r="I61" s="404">
        <f>[2]main1!H77</f>
        <v>48.608447921203513</v>
      </c>
      <c r="J61" s="134">
        <f>[2]main1!I77</f>
        <v>0</v>
      </c>
      <c r="K61" s="134">
        <f>[2]main1!J77</f>
        <v>25780.9</v>
      </c>
      <c r="L61" s="134" t="str">
        <f>[2]main1!K77</f>
        <v xml:space="preserve"> </v>
      </c>
    </row>
    <row r="62" spans="2:18" s="545" customFormat="1" ht="12.75" customHeight="1">
      <c r="B62" s="551" t="s">
        <v>324</v>
      </c>
      <c r="C62" s="546"/>
      <c r="D62" s="547"/>
      <c r="E62" s="547"/>
      <c r="F62" s="547"/>
      <c r="G62" s="547"/>
      <c r="H62" s="548"/>
      <c r="I62" s="549"/>
      <c r="J62" s="550"/>
      <c r="K62" s="550"/>
      <c r="L62" s="550"/>
    </row>
    <row r="63" spans="2:18" ht="15.75">
      <c r="B63" s="319" t="s">
        <v>74</v>
      </c>
      <c r="C63" s="437" t="s">
        <v>72</v>
      </c>
      <c r="D63" s="422">
        <f>[2]main1!D165</f>
        <v>0</v>
      </c>
      <c r="E63" s="422">
        <f>[2]main1!D108</f>
        <v>2741.7</v>
      </c>
      <c r="F63" s="422">
        <f>[2]main1!E108</f>
        <v>2681.3</v>
      </c>
      <c r="G63" s="422">
        <f>[2]main1!F108</f>
        <v>60.4</v>
      </c>
      <c r="H63" s="451">
        <f>[2]main1!G108</f>
        <v>-2938.9000000000005</v>
      </c>
      <c r="I63" s="411">
        <f>[2]main1!H108</f>
        <v>48.264267859028969</v>
      </c>
      <c r="J63" s="135">
        <f>[2]main1!I108</f>
        <v>0</v>
      </c>
      <c r="K63" s="135">
        <f>[2]main1!J108</f>
        <v>2741.7</v>
      </c>
      <c r="L63" s="135" t="str">
        <f>[2]main1!K108</f>
        <v xml:space="preserve"> </v>
      </c>
    </row>
    <row r="64" spans="2:18" ht="15.75">
      <c r="B64" s="319" t="s">
        <v>75</v>
      </c>
      <c r="C64" s="437" t="s">
        <v>73</v>
      </c>
      <c r="D64" s="422">
        <f>[2]main1!D167</f>
        <v>1515.5</v>
      </c>
      <c r="E64" s="422">
        <f>[2]main1!D110</f>
        <v>270.90000000000003</v>
      </c>
      <c r="F64" s="422">
        <f>[2]main1!E110</f>
        <v>268.40000000000003</v>
      </c>
      <c r="G64" s="422">
        <f>[2]main1!F110</f>
        <v>2.5</v>
      </c>
      <c r="H64" s="451">
        <f>[2]main1!G110</f>
        <v>-320.99999999999994</v>
      </c>
      <c r="I64" s="411">
        <f>[2]main1!H110</f>
        <v>45.767866193613791</v>
      </c>
      <c r="J64" s="135">
        <f>[2]main1!I110</f>
        <v>0</v>
      </c>
      <c r="K64" s="135">
        <f>[2]main1!J110</f>
        <v>270.90000000000003</v>
      </c>
      <c r="L64" s="135" t="str">
        <f>[2]main1!K110</f>
        <v xml:space="preserve"> </v>
      </c>
      <c r="P64" s="638"/>
      <c r="Q64" s="638"/>
      <c r="R64" s="638"/>
    </row>
    <row r="65" spans="2:18" ht="15.75">
      <c r="B65" s="319" t="s">
        <v>76</v>
      </c>
      <c r="C65" s="437" t="s">
        <v>77</v>
      </c>
      <c r="D65" s="422">
        <f>[2]main1!D169</f>
        <v>0</v>
      </c>
      <c r="E65" s="422">
        <f>[2]main1!D112</f>
        <v>1632.7</v>
      </c>
      <c r="F65" s="422">
        <f>[2]main1!E112</f>
        <v>1607.1000000000001</v>
      </c>
      <c r="G65" s="422">
        <f>[2]main1!F112</f>
        <v>25.6</v>
      </c>
      <c r="H65" s="451">
        <f>[2]main1!G112</f>
        <v>-1954.3999999999999</v>
      </c>
      <c r="I65" s="411">
        <f>[2]main1!H112</f>
        <v>45.515876334643586</v>
      </c>
      <c r="J65" s="135">
        <f>[2]main1!I112</f>
        <v>0</v>
      </c>
      <c r="K65" s="135">
        <f>[2]main1!J112</f>
        <v>1632.7</v>
      </c>
      <c r="L65" s="135" t="str">
        <f>[2]main1!K112</f>
        <v xml:space="preserve"> </v>
      </c>
      <c r="P65" s="641"/>
      <c r="Q65" s="638"/>
      <c r="R65" s="642"/>
    </row>
    <row r="66" spans="2:18" ht="15.75">
      <c r="B66" s="319" t="s">
        <v>71</v>
      </c>
      <c r="C66" s="437" t="s">
        <v>78</v>
      </c>
      <c r="D66" s="422">
        <f>[2]main1!D171</f>
        <v>0</v>
      </c>
      <c r="E66" s="422">
        <f>[2]main1!D114</f>
        <v>2029.6999999999998</v>
      </c>
      <c r="F66" s="422">
        <f>[2]main1!E114</f>
        <v>1546.3999999999999</v>
      </c>
      <c r="G66" s="422">
        <f>[2]main1!F114</f>
        <v>483.29999999999995</v>
      </c>
      <c r="H66" s="451">
        <f>[2]main1!G114</f>
        <v>-4364.9000000000005</v>
      </c>
      <c r="I66" s="411">
        <f>[2]main1!H114</f>
        <v>31.740843836987452</v>
      </c>
      <c r="J66" s="135">
        <f>[2]main1!I114</f>
        <v>0</v>
      </c>
      <c r="K66" s="135">
        <f>[2]main1!J114</f>
        <v>2029.6999999999998</v>
      </c>
      <c r="L66" s="135" t="str">
        <f>[2]main1!K114</f>
        <v xml:space="preserve"> </v>
      </c>
      <c r="P66" s="641"/>
      <c r="Q66" s="638"/>
      <c r="R66" s="642"/>
    </row>
    <row r="67" spans="2:18" ht="15.75">
      <c r="B67" s="319" t="s">
        <v>80</v>
      </c>
      <c r="C67" s="437" t="s">
        <v>79</v>
      </c>
      <c r="D67" s="422">
        <f>[2]main1!D173</f>
        <v>0</v>
      </c>
      <c r="E67" s="422">
        <f>[2]main1!D116</f>
        <v>76.899999999999991</v>
      </c>
      <c r="F67" s="422">
        <f>[2]main1!E116</f>
        <v>47.9</v>
      </c>
      <c r="G67" s="422">
        <f>[2]main1!F116</f>
        <v>29</v>
      </c>
      <c r="H67" s="451">
        <f>[2]main1!G116</f>
        <v>-205.2</v>
      </c>
      <c r="I67" s="411">
        <f>[2]main1!H116</f>
        <v>27.259836937256292</v>
      </c>
      <c r="J67" s="135">
        <f>[2]main1!I116</f>
        <v>0</v>
      </c>
      <c r="K67" s="135">
        <f>[2]main1!J116</f>
        <v>76.899999999999991</v>
      </c>
      <c r="L67" s="135" t="str">
        <f>[2]main1!K116</f>
        <v xml:space="preserve"> </v>
      </c>
      <c r="P67" s="641"/>
      <c r="Q67" s="638"/>
      <c r="R67" s="642"/>
    </row>
    <row r="68" spans="2:18" ht="15.75">
      <c r="B68" s="319" t="s">
        <v>82</v>
      </c>
      <c r="C68" s="437" t="s">
        <v>81</v>
      </c>
      <c r="D68" s="422">
        <f>[2]main1!D175</f>
        <v>0</v>
      </c>
      <c r="E68" s="422">
        <f>[2]main1!D118</f>
        <v>507.29999999999995</v>
      </c>
      <c r="F68" s="422">
        <f>[2]main1!E118</f>
        <v>384.80000000000007</v>
      </c>
      <c r="G68" s="422">
        <f>[2]main1!F118</f>
        <v>122.5</v>
      </c>
      <c r="H68" s="451">
        <f>[2]main1!G118</f>
        <v>-1060</v>
      </c>
      <c r="I68" s="411">
        <f>[2]main1!H118</f>
        <v>32.367766222165507</v>
      </c>
      <c r="J68" s="135">
        <f>[2]main1!I118</f>
        <v>0</v>
      </c>
      <c r="K68" s="135">
        <f>[2]main1!J118</f>
        <v>507.29999999999995</v>
      </c>
      <c r="L68" s="135" t="str">
        <f>[2]main1!K118</f>
        <v xml:space="preserve"> </v>
      </c>
      <c r="P68" s="641"/>
      <c r="Q68" s="638"/>
      <c r="R68" s="642"/>
    </row>
    <row r="69" spans="2:18" ht="15.75">
      <c r="B69" s="319" t="s">
        <v>83</v>
      </c>
      <c r="C69" s="437" t="s">
        <v>84</v>
      </c>
      <c r="D69" s="422">
        <f>[2]main1!D177</f>
        <v>-60.7</v>
      </c>
      <c r="E69" s="422">
        <f>[2]main1!D120</f>
        <v>3140.6</v>
      </c>
      <c r="F69" s="422">
        <f>[2]main1!E120</f>
        <v>3114.6999999999994</v>
      </c>
      <c r="G69" s="422">
        <f>[2]main1!F120</f>
        <v>25.9</v>
      </c>
      <c r="H69" s="451">
        <f>[2]main1!G120</f>
        <v>-3628.900000000001</v>
      </c>
      <c r="I69" s="411">
        <f>[2]main1!H120</f>
        <v>46.393382081394478</v>
      </c>
      <c r="J69" s="135">
        <f>[2]main1!I120</f>
        <v>0</v>
      </c>
      <c r="K69" s="135">
        <f>[2]main1!J120</f>
        <v>3140.6</v>
      </c>
      <c r="L69" s="135" t="str">
        <f>[2]main1!K120</f>
        <v xml:space="preserve"> </v>
      </c>
      <c r="P69" s="641"/>
      <c r="Q69" s="638"/>
      <c r="R69" s="642"/>
    </row>
    <row r="70" spans="2:18" ht="15.75">
      <c r="B70" s="319" t="s">
        <v>86</v>
      </c>
      <c r="C70" s="437" t="s">
        <v>85</v>
      </c>
      <c r="D70" s="422">
        <f>[2]main1!D180</f>
        <v>-1.4</v>
      </c>
      <c r="E70" s="422">
        <f>[2]main1!D123</f>
        <v>612</v>
      </c>
      <c r="F70" s="422">
        <f>[2]main1!E123</f>
        <v>610</v>
      </c>
      <c r="G70" s="422">
        <f>[2]main1!F123</f>
        <v>2</v>
      </c>
      <c r="H70" s="451">
        <f>[2]main1!G123</f>
        <v>-690.7</v>
      </c>
      <c r="I70" s="411">
        <f>[2]main1!H123</f>
        <v>46.979350579565512</v>
      </c>
      <c r="J70" s="135">
        <f>[2]main1!I123</f>
        <v>0</v>
      </c>
      <c r="K70" s="135">
        <f>[2]main1!J123</f>
        <v>612</v>
      </c>
      <c r="L70" s="135" t="str">
        <f>[2]main1!K123</f>
        <v xml:space="preserve"> </v>
      </c>
      <c r="P70" s="641"/>
      <c r="Q70" s="638"/>
      <c r="R70" s="642"/>
    </row>
    <row r="71" spans="2:18" ht="15.75">
      <c r="B71" s="319" t="s">
        <v>88</v>
      </c>
      <c r="C71" s="437" t="s">
        <v>87</v>
      </c>
      <c r="D71" s="422">
        <f>[2]main1!D182</f>
        <v>0</v>
      </c>
      <c r="E71" s="422">
        <f>[2]main1!D125</f>
        <v>4845.0000000000009</v>
      </c>
      <c r="F71" s="422">
        <f>[2]main1!E125</f>
        <v>4795.2</v>
      </c>
      <c r="G71" s="422">
        <f>[2]main1!F125</f>
        <v>49.8</v>
      </c>
      <c r="H71" s="451">
        <f>[2]main1!G125</f>
        <v>-4533.4999999999991</v>
      </c>
      <c r="I71" s="411">
        <f>[2]main1!H125</f>
        <v>51.660713333688769</v>
      </c>
      <c r="J71" s="135">
        <f>[2]main1!I125</f>
        <v>0</v>
      </c>
      <c r="K71" s="135">
        <f>[2]main1!J125</f>
        <v>4845.0000000000009</v>
      </c>
      <c r="L71" s="135" t="str">
        <f>[2]main1!K125</f>
        <v xml:space="preserve"> </v>
      </c>
      <c r="P71" s="641"/>
      <c r="Q71" s="638"/>
      <c r="R71" s="642"/>
    </row>
    <row r="72" spans="2:18" ht="15.75">
      <c r="B72" s="319" t="s">
        <v>90</v>
      </c>
      <c r="C72" s="437" t="s">
        <v>89</v>
      </c>
      <c r="D72" s="422">
        <f>[2]main1!D184</f>
        <v>0</v>
      </c>
      <c r="E72" s="422">
        <f>[2]main1!D127</f>
        <v>9924.1000000000022</v>
      </c>
      <c r="F72" s="422">
        <f>[2]main1!E127</f>
        <v>9920.9000000000015</v>
      </c>
      <c r="G72" s="422">
        <f>[2]main1!F127</f>
        <v>3.2</v>
      </c>
      <c r="H72" s="451">
        <f>[2]main1!G127</f>
        <v>-7489.9999999999964</v>
      </c>
      <c r="I72" s="411">
        <f>[2]main1!H127</f>
        <v>56.988876829695492</v>
      </c>
      <c r="J72" s="135">
        <f>[2]main1!I127</f>
        <v>0</v>
      </c>
      <c r="K72" s="135">
        <f>[2]main1!J127</f>
        <v>9924.1000000000022</v>
      </c>
      <c r="L72" s="135" t="str">
        <f>[2]main1!K127</f>
        <v xml:space="preserve"> </v>
      </c>
      <c r="P72" s="641"/>
      <c r="Q72" s="638"/>
      <c r="R72" s="642"/>
    </row>
    <row r="73" spans="2:18" ht="17.25">
      <c r="B73" s="456" t="s">
        <v>259</v>
      </c>
      <c r="C73" s="457" t="s">
        <v>240</v>
      </c>
      <c r="D73" s="458">
        <f>[2]main1!C130</f>
        <v>-4529.8000000000138</v>
      </c>
      <c r="E73" s="458">
        <f>[2]main1!D130</f>
        <v>-1159.9999999999995</v>
      </c>
      <c r="F73" s="458">
        <f>[2]main1!E130</f>
        <v>-593.39999999999964</v>
      </c>
      <c r="G73" s="458">
        <f>[2]main1!F130</f>
        <v>-566.6</v>
      </c>
      <c r="H73" s="445">
        <f>[2]main1!G130</f>
        <v>3369.8000000000143</v>
      </c>
      <c r="I73" s="404">
        <f>[2]main1!H130</f>
        <v>25.60819462227904</v>
      </c>
      <c r="J73" s="134">
        <f>[2]main1!I130</f>
        <v>0</v>
      </c>
      <c r="K73" s="134">
        <f>[2]main1!J130</f>
        <v>-1159.9999999999995</v>
      </c>
      <c r="L73" s="134" t="str">
        <f>[2]main1!K130</f>
        <v xml:space="preserve"> </v>
      </c>
      <c r="P73" s="641"/>
      <c r="Q73" s="638"/>
      <c r="R73" s="642"/>
    </row>
    <row r="74" spans="2:18" ht="21" customHeight="1">
      <c r="B74" s="459" t="s">
        <v>215</v>
      </c>
      <c r="C74" s="544" t="s">
        <v>323</v>
      </c>
      <c r="D74" s="460">
        <f>[2]main1!C131</f>
        <v>4529.8000000000138</v>
      </c>
      <c r="E74" s="460">
        <f>[2]main1!D131</f>
        <v>1159.9999999999995</v>
      </c>
      <c r="F74" s="460">
        <f>[2]main1!E131</f>
        <v>593.39999999999964</v>
      </c>
      <c r="G74" s="460">
        <f>[2]main1!F131</f>
        <v>566.6</v>
      </c>
      <c r="H74" s="452">
        <f>[2]main1!G131</f>
        <v>-3369.8000000000143</v>
      </c>
      <c r="I74" s="412">
        <f>[2]main1!H131</f>
        <v>25.60819462227904</v>
      </c>
      <c r="J74" s="131">
        <f>[2]main1!I131</f>
        <v>0</v>
      </c>
      <c r="K74" s="131">
        <f>[2]main1!J131</f>
        <v>1159.9999999999995</v>
      </c>
      <c r="L74" s="131" t="str">
        <f>[2]main1!K131</f>
        <v xml:space="preserve"> </v>
      </c>
    </row>
    <row r="75" spans="2:18" ht="17.25">
      <c r="B75" s="461" t="s">
        <v>91</v>
      </c>
      <c r="C75" s="457" t="s">
        <v>92</v>
      </c>
      <c r="D75" s="458">
        <f>[2]main1!C132</f>
        <v>-156.59999999999988</v>
      </c>
      <c r="E75" s="458">
        <f>[2]main1!D132</f>
        <v>298.59999999999997</v>
      </c>
      <c r="F75" s="458">
        <f>[2]main1!E132</f>
        <v>228.49999999999994</v>
      </c>
      <c r="G75" s="458">
        <f>[2]main1!F132</f>
        <v>98.600000000000009</v>
      </c>
      <c r="H75" s="445">
        <f>[2]main1!G132</f>
        <v>455.19999999999982</v>
      </c>
      <c r="I75" s="404" t="str">
        <f>[2]main1!H132</f>
        <v>&lt;0</v>
      </c>
      <c r="J75" s="134">
        <f>[2]main1!I132</f>
        <v>0</v>
      </c>
      <c r="K75" s="134">
        <f>[2]main1!J132</f>
        <v>298.59999999999997</v>
      </c>
      <c r="L75" s="134" t="str">
        <f>[2]main1!K132</f>
        <v xml:space="preserve"> </v>
      </c>
    </row>
    <row r="76" spans="2:18" ht="15.75">
      <c r="B76" s="161" t="s">
        <v>94</v>
      </c>
      <c r="C76" s="152" t="s">
        <v>93</v>
      </c>
      <c r="D76" s="413">
        <f>[2]main1!C133</f>
        <v>313.3</v>
      </c>
      <c r="E76" s="413">
        <f>[2]main1!D133</f>
        <v>316.09999999999997</v>
      </c>
      <c r="F76" s="413">
        <f>[2]main1!E133</f>
        <v>316.09999999999997</v>
      </c>
      <c r="G76" s="413">
        <f>[2]main1!F133</f>
        <v>0</v>
      </c>
      <c r="H76" s="453">
        <f>[2]main1!G133</f>
        <v>2.7999999999999545</v>
      </c>
      <c r="I76" s="413">
        <f>[2]main1!H133</f>
        <v>100.89371209703157</v>
      </c>
      <c r="J76" s="135">
        <f>[2]main1!I133</f>
        <v>0</v>
      </c>
      <c r="K76" s="135">
        <f>[2]main1!J133</f>
        <v>316.09999999999997</v>
      </c>
      <c r="L76" s="135" t="str">
        <f>[2]main1!K133</f>
        <v xml:space="preserve"> </v>
      </c>
    </row>
    <row r="77" spans="2:18" ht="30" hidden="1">
      <c r="B77" s="66" t="s">
        <v>98</v>
      </c>
      <c r="C77" s="153" t="s">
        <v>95</v>
      </c>
      <c r="D77" s="406">
        <f>[2]main1!C134</f>
        <v>0</v>
      </c>
      <c r="E77" s="406">
        <f>[2]main1!D134</f>
        <v>0</v>
      </c>
      <c r="F77" s="406">
        <f>[2]main1!E134</f>
        <v>0</v>
      </c>
      <c r="G77" s="406">
        <f>[2]main1!F134</f>
        <v>0</v>
      </c>
      <c r="H77" s="443">
        <f>[2]main1!G134</f>
        <v>0</v>
      </c>
      <c r="I77" s="406" t="str">
        <f>[2]main1!H134</f>
        <v xml:space="preserve"> </v>
      </c>
      <c r="J77" s="131">
        <f>[2]main1!I134</f>
        <v>0</v>
      </c>
      <c r="K77" s="131">
        <f>[2]main1!J134</f>
        <v>0</v>
      </c>
      <c r="L77" s="131" t="str">
        <f>[2]main1!K134</f>
        <v xml:space="preserve"> </v>
      </c>
    </row>
    <row r="78" spans="2:18" hidden="1">
      <c r="B78" s="66" t="s">
        <v>99</v>
      </c>
      <c r="C78" s="153" t="s">
        <v>96</v>
      </c>
      <c r="D78" s="406">
        <f>[2]main1!C135</f>
        <v>0</v>
      </c>
      <c r="E78" s="406">
        <f>[2]main1!D135</f>
        <v>0</v>
      </c>
      <c r="F78" s="406">
        <f>[2]main1!E135</f>
        <v>0</v>
      </c>
      <c r="G78" s="406">
        <f>[2]main1!F135</f>
        <v>0</v>
      </c>
      <c r="H78" s="443">
        <f>[2]main1!G135</f>
        <v>0</v>
      </c>
      <c r="I78" s="406" t="str">
        <f>[2]main1!H135</f>
        <v xml:space="preserve"> </v>
      </c>
      <c r="J78" s="131">
        <f>[2]main1!I135</f>
        <v>0</v>
      </c>
      <c r="K78" s="131">
        <f>[2]main1!J135</f>
        <v>0</v>
      </c>
      <c r="L78" s="131" t="str">
        <f>[2]main1!K135</f>
        <v xml:space="preserve"> </v>
      </c>
    </row>
    <row r="79" spans="2:18">
      <c r="B79" s="66" t="s">
        <v>101</v>
      </c>
      <c r="C79" s="153" t="s">
        <v>97</v>
      </c>
      <c r="D79" s="406">
        <f>[2]main1!C136</f>
        <v>303.3</v>
      </c>
      <c r="E79" s="406">
        <f>[2]main1!D136</f>
        <v>296.79999999999995</v>
      </c>
      <c r="F79" s="406">
        <f>[2]main1!E136</f>
        <v>296.79999999999995</v>
      </c>
      <c r="G79" s="406">
        <f>[2]main1!F136</f>
        <v>0</v>
      </c>
      <c r="H79" s="443">
        <f>[2]main1!G136</f>
        <v>-6.5000000000000568</v>
      </c>
      <c r="I79" s="406">
        <f>[2]main1!H136</f>
        <v>97.85690735245629</v>
      </c>
      <c r="J79" s="131">
        <f>[2]main1!I136</f>
        <v>0</v>
      </c>
      <c r="K79" s="131">
        <f>[2]main1!J136</f>
        <v>296.79999999999995</v>
      </c>
      <c r="L79" s="131" t="str">
        <f>[2]main1!K136</f>
        <v xml:space="preserve"> </v>
      </c>
    </row>
    <row r="80" spans="2:18">
      <c r="B80" s="66" t="s">
        <v>102</v>
      </c>
      <c r="C80" s="153" t="s">
        <v>103</v>
      </c>
      <c r="D80" s="406">
        <f>[2]main1!C137</f>
        <v>10</v>
      </c>
      <c r="E80" s="406">
        <f>[2]main1!D137</f>
        <v>19.3</v>
      </c>
      <c r="F80" s="406">
        <f>[2]main1!E137</f>
        <v>19.3</v>
      </c>
      <c r="G80" s="406">
        <f>[2]main1!F137</f>
        <v>0</v>
      </c>
      <c r="H80" s="443">
        <f>[2]main1!G137</f>
        <v>9.3000000000000007</v>
      </c>
      <c r="I80" s="406">
        <f>[2]main1!H137</f>
        <v>193.00000000000003</v>
      </c>
      <c r="J80" s="131">
        <f>[2]main1!I137</f>
        <v>0</v>
      </c>
      <c r="K80" s="131">
        <f>[2]main1!J137</f>
        <v>19.3</v>
      </c>
      <c r="L80" s="131" t="str">
        <f>[2]main1!K137</f>
        <v xml:space="preserve"> </v>
      </c>
    </row>
    <row r="81" spans="2:12" ht="15.75">
      <c r="B81" s="162" t="s">
        <v>107</v>
      </c>
      <c r="C81" s="152" t="s">
        <v>106</v>
      </c>
      <c r="D81" s="414">
        <f>[2]main1!C138</f>
        <v>0</v>
      </c>
      <c r="E81" s="413">
        <f>[2]main1!D138</f>
        <v>26.29999999999999</v>
      </c>
      <c r="F81" s="413">
        <f>[2]main1!E138</f>
        <v>3.6999999999999886</v>
      </c>
      <c r="G81" s="413">
        <f>[2]main1!F138</f>
        <v>22.6</v>
      </c>
      <c r="H81" s="453">
        <f>[2]main1!G138</f>
        <v>26.29999999999999</v>
      </c>
      <c r="I81" s="413" t="str">
        <f>[2]main1!H138</f>
        <v xml:space="preserve"> </v>
      </c>
      <c r="J81" s="135">
        <f>[2]main1!I138</f>
        <v>0</v>
      </c>
      <c r="K81" s="135">
        <f>[2]main1!J138</f>
        <v>26.29999999999999</v>
      </c>
      <c r="L81" s="135" t="str">
        <f>[2]main1!K138</f>
        <v xml:space="preserve"> </v>
      </c>
    </row>
    <row r="82" spans="2:12">
      <c r="B82" s="66" t="s">
        <v>105</v>
      </c>
      <c r="C82" s="153" t="s">
        <v>287</v>
      </c>
      <c r="D82" s="414">
        <f>[2]main1!C139</f>
        <v>0</v>
      </c>
      <c r="E82" s="406">
        <f>[2]main1!D139</f>
        <v>270.8</v>
      </c>
      <c r="F82" s="406">
        <f>[2]main1!E139</f>
        <v>7.1999999999999993</v>
      </c>
      <c r="G82" s="406">
        <f>[2]main1!F139</f>
        <v>263.60000000000002</v>
      </c>
      <c r="H82" s="443">
        <f>[2]main1!G139</f>
        <v>270.8</v>
      </c>
      <c r="I82" s="406" t="str">
        <f>[2]main1!H139</f>
        <v xml:space="preserve"> </v>
      </c>
      <c r="J82" s="131">
        <f>[2]main1!I139</f>
        <v>0</v>
      </c>
      <c r="K82" s="131">
        <f>[2]main1!J139</f>
        <v>270.8</v>
      </c>
      <c r="L82" s="131" t="str">
        <f>[2]main1!K139</f>
        <v xml:space="preserve"> </v>
      </c>
    </row>
    <row r="83" spans="2:12">
      <c r="B83" s="66" t="s">
        <v>108</v>
      </c>
      <c r="C83" s="153" t="s">
        <v>288</v>
      </c>
      <c r="D83" s="414">
        <f>[2]main1!C140</f>
        <v>0</v>
      </c>
      <c r="E83" s="406">
        <f>[2]main1!D140</f>
        <v>-244.5</v>
      </c>
      <c r="F83" s="406">
        <f>[2]main1!E140</f>
        <v>-3.5000000000000107</v>
      </c>
      <c r="G83" s="406">
        <f>[2]main1!F140</f>
        <v>-241</v>
      </c>
      <c r="H83" s="443">
        <f>[2]main1!G140</f>
        <v>-244.5</v>
      </c>
      <c r="I83" s="406" t="str">
        <f>[2]main1!H140</f>
        <v xml:space="preserve"> </v>
      </c>
      <c r="J83" s="131">
        <f>[2]main1!I140</f>
        <v>0</v>
      </c>
      <c r="K83" s="131">
        <f>[2]main1!J140</f>
        <v>-244.5</v>
      </c>
      <c r="L83" s="131" t="str">
        <f>[2]main1!K140</f>
        <v xml:space="preserve"> </v>
      </c>
    </row>
    <row r="84" spans="2:12" ht="15.75" hidden="1">
      <c r="B84" s="161" t="s">
        <v>111</v>
      </c>
      <c r="C84" s="152" t="s">
        <v>109</v>
      </c>
      <c r="D84" s="414">
        <f>[2]main1!C141</f>
        <v>0</v>
      </c>
      <c r="E84" s="413">
        <f>[2]main1!D141</f>
        <v>0</v>
      </c>
      <c r="F84" s="413">
        <f>[2]main1!E141</f>
        <v>0</v>
      </c>
      <c r="G84" s="413">
        <f>[2]main1!F141</f>
        <v>0</v>
      </c>
      <c r="H84" s="453">
        <f>[2]main1!G141</f>
        <v>0</v>
      </c>
      <c r="I84" s="413" t="str">
        <f>[2]main1!H141</f>
        <v xml:space="preserve"> </v>
      </c>
      <c r="J84" s="135">
        <f>[2]main1!I141</f>
        <v>0</v>
      </c>
      <c r="K84" s="135">
        <f>[2]main1!J141</f>
        <v>0</v>
      </c>
      <c r="L84" s="135" t="str">
        <f>[2]main1!K141</f>
        <v xml:space="preserve"> </v>
      </c>
    </row>
    <row r="85" spans="2:12" ht="15.75" hidden="1">
      <c r="B85" s="96" t="s">
        <v>113</v>
      </c>
      <c r="C85" s="153" t="s">
        <v>112</v>
      </c>
      <c r="D85" s="415">
        <f>[2]main1!C142</f>
        <v>0</v>
      </c>
      <c r="E85" s="406">
        <f>[2]main1!D142</f>
        <v>0</v>
      </c>
      <c r="F85" s="406">
        <f>[2]main1!E142</f>
        <v>0</v>
      </c>
      <c r="G85" s="406">
        <f>[2]main1!F142</f>
        <v>0</v>
      </c>
      <c r="H85" s="443">
        <f>[2]main1!G142</f>
        <v>0</v>
      </c>
      <c r="I85" s="406" t="str">
        <f>[2]main1!H142</f>
        <v xml:space="preserve"> </v>
      </c>
      <c r="J85" s="135">
        <f>[2]main1!I142</f>
        <v>0</v>
      </c>
      <c r="K85" s="135">
        <f>[2]main1!J142</f>
        <v>0</v>
      </c>
      <c r="L85" s="135" t="str">
        <f>[2]main1!K142</f>
        <v xml:space="preserve"> </v>
      </c>
    </row>
    <row r="86" spans="2:12" ht="15.75" hidden="1">
      <c r="B86" s="96" t="s">
        <v>115</v>
      </c>
      <c r="C86" s="153" t="s">
        <v>114</v>
      </c>
      <c r="D86" s="415">
        <f>[2]main1!C143</f>
        <v>0</v>
      </c>
      <c r="E86" s="406">
        <f>[2]main1!D143</f>
        <v>0</v>
      </c>
      <c r="F86" s="406">
        <f>[2]main1!E143</f>
        <v>0</v>
      </c>
      <c r="G86" s="406">
        <f>[2]main1!F143</f>
        <v>0</v>
      </c>
      <c r="H86" s="443">
        <f>[2]main1!G143</f>
        <v>0</v>
      </c>
      <c r="I86" s="406" t="str">
        <f>[2]main1!H143</f>
        <v xml:space="preserve"> </v>
      </c>
      <c r="J86" s="135">
        <f>[2]main1!I143</f>
        <v>0</v>
      </c>
      <c r="K86" s="135">
        <f>[2]main1!J143</f>
        <v>0</v>
      </c>
      <c r="L86" s="135" t="str">
        <f>[2]main1!K143</f>
        <v xml:space="preserve"> </v>
      </c>
    </row>
    <row r="87" spans="2:12" ht="15.75">
      <c r="B87" s="161" t="s">
        <v>118</v>
      </c>
      <c r="C87" s="152" t="s">
        <v>110</v>
      </c>
      <c r="D87" s="414">
        <f>[2]main1!C144</f>
        <v>265.7</v>
      </c>
      <c r="E87" s="413">
        <f>[2]main1!D144</f>
        <v>0</v>
      </c>
      <c r="F87" s="413">
        <f>[2]main1!E144</f>
        <v>0</v>
      </c>
      <c r="G87" s="413">
        <f>[2]main1!F144</f>
        <v>28.5</v>
      </c>
      <c r="H87" s="453">
        <f>[2]main1!G144</f>
        <v>-265.7</v>
      </c>
      <c r="I87" s="413">
        <f>[2]main1!H144</f>
        <v>0</v>
      </c>
      <c r="J87" s="135">
        <f>[2]main1!I144</f>
        <v>0</v>
      </c>
      <c r="K87" s="135">
        <f>[2]main1!J144</f>
        <v>0</v>
      </c>
      <c r="L87" s="135" t="str">
        <f>[2]main1!K144</f>
        <v xml:space="preserve"> </v>
      </c>
    </row>
    <row r="88" spans="2:12" ht="15.75" hidden="1">
      <c r="B88" s="66" t="s">
        <v>116</v>
      </c>
      <c r="C88" s="153" t="s">
        <v>117</v>
      </c>
      <c r="D88" s="415">
        <f>[2]main1!C145</f>
        <v>0</v>
      </c>
      <c r="E88" s="406">
        <f>[2]main1!D145</f>
        <v>0</v>
      </c>
      <c r="F88" s="406">
        <f>[2]main1!E145</f>
        <v>0</v>
      </c>
      <c r="G88" s="406">
        <f>[2]main1!F145</f>
        <v>0</v>
      </c>
      <c r="H88" s="443">
        <f>[2]main1!G145</f>
        <v>0</v>
      </c>
      <c r="I88" s="406" t="str">
        <f>[2]main1!H145</f>
        <v xml:space="preserve"> </v>
      </c>
      <c r="J88" s="135">
        <f>[2]main1!I145</f>
        <v>0</v>
      </c>
      <c r="K88" s="135">
        <f>[2]main1!J145</f>
        <v>0</v>
      </c>
      <c r="L88" s="135" t="str">
        <f>[2]main1!K145</f>
        <v xml:space="preserve"> </v>
      </c>
    </row>
    <row r="89" spans="2:12" ht="15.75">
      <c r="B89" s="66" t="s">
        <v>120</v>
      </c>
      <c r="C89" s="153" t="s">
        <v>119</v>
      </c>
      <c r="D89" s="415">
        <f>[2]main1!C146</f>
        <v>265.7</v>
      </c>
      <c r="E89" s="406">
        <f>[2]main1!D146</f>
        <v>0</v>
      </c>
      <c r="F89" s="406">
        <f>[2]main1!E146</f>
        <v>0</v>
      </c>
      <c r="G89" s="406">
        <f>[2]main1!F146</f>
        <v>28.5</v>
      </c>
      <c r="H89" s="443">
        <f>[2]main1!G146</f>
        <v>-265.7</v>
      </c>
      <c r="I89" s="406">
        <f>[2]main1!H146</f>
        <v>0</v>
      </c>
      <c r="J89" s="135">
        <f>[2]main1!I146</f>
        <v>0</v>
      </c>
      <c r="K89" s="135">
        <f>[2]main1!J146</f>
        <v>0</v>
      </c>
      <c r="L89" s="135" t="str">
        <f>[2]main1!K146</f>
        <v xml:space="preserve"> </v>
      </c>
    </row>
    <row r="90" spans="2:12" ht="30" hidden="1">
      <c r="B90" s="66" t="s">
        <v>121</v>
      </c>
      <c r="C90" s="153" t="s">
        <v>122</v>
      </c>
      <c r="D90" s="415">
        <f>[2]main1!C147</f>
        <v>0</v>
      </c>
      <c r="E90" s="406">
        <f>[2]main1!D147</f>
        <v>0</v>
      </c>
      <c r="F90" s="406">
        <f>[2]main1!E147</f>
        <v>0</v>
      </c>
      <c r="G90" s="406">
        <f>[2]main1!F147</f>
        <v>0</v>
      </c>
      <c r="H90" s="443">
        <f>[2]main1!G147</f>
        <v>0</v>
      </c>
      <c r="I90" s="406" t="str">
        <f>[2]main1!H147</f>
        <v xml:space="preserve"> </v>
      </c>
      <c r="J90" s="135">
        <f>[2]main1!I147</f>
        <v>0</v>
      </c>
      <c r="K90" s="135">
        <f>[2]main1!J147</f>
        <v>0</v>
      </c>
      <c r="L90" s="135" t="str">
        <f>[2]main1!K147</f>
        <v xml:space="preserve"> </v>
      </c>
    </row>
    <row r="91" spans="2:12" ht="30" hidden="1">
      <c r="B91" s="66" t="s">
        <v>124</v>
      </c>
      <c r="C91" s="248" t="s">
        <v>123</v>
      </c>
      <c r="D91" s="415">
        <f>[2]main1!C148</f>
        <v>0</v>
      </c>
      <c r="E91" s="406">
        <f>[2]main1!D148</f>
        <v>0</v>
      </c>
      <c r="F91" s="406">
        <f>[2]main1!E148</f>
        <v>0</v>
      </c>
      <c r="G91" s="406">
        <f>[2]main1!F148</f>
        <v>0</v>
      </c>
      <c r="H91" s="443">
        <f>[2]main1!G148</f>
        <v>0</v>
      </c>
      <c r="I91" s="406" t="str">
        <f>[2]main1!H148</f>
        <v xml:space="preserve"> </v>
      </c>
      <c r="J91" s="135">
        <f>[2]main1!I148</f>
        <v>0</v>
      </c>
      <c r="K91" s="135">
        <f>[2]main1!J148</f>
        <v>0</v>
      </c>
      <c r="L91" s="135" t="str">
        <f>[2]main1!K148</f>
        <v xml:space="preserve"> </v>
      </c>
    </row>
    <row r="92" spans="2:12" ht="15.75" hidden="1">
      <c r="B92" s="355" t="s">
        <v>129</v>
      </c>
      <c r="C92" s="152" t="s">
        <v>125</v>
      </c>
      <c r="D92" s="414">
        <f>[2]main1!C149</f>
        <v>0</v>
      </c>
      <c r="E92" s="413">
        <f>[2]main1!D149</f>
        <v>0</v>
      </c>
      <c r="F92" s="413">
        <f>[2]main1!E149</f>
        <v>0</v>
      </c>
      <c r="G92" s="413">
        <f>[2]main1!F149</f>
        <v>0</v>
      </c>
      <c r="H92" s="453">
        <f>[2]main1!G149</f>
        <v>0</v>
      </c>
      <c r="I92" s="413" t="str">
        <f>[2]main1!H149</f>
        <v xml:space="preserve"> </v>
      </c>
      <c r="J92" s="135">
        <f>[2]main1!I149</f>
        <v>0</v>
      </c>
      <c r="K92" s="135">
        <f>[2]main1!J149</f>
        <v>0</v>
      </c>
      <c r="L92" s="135" t="str">
        <f>[2]main1!K149</f>
        <v xml:space="preserve"> </v>
      </c>
    </row>
    <row r="93" spans="2:12" hidden="1">
      <c r="B93" s="66" t="s">
        <v>126</v>
      </c>
      <c r="C93" s="153" t="s">
        <v>127</v>
      </c>
      <c r="D93" s="414">
        <f>[2]main1!C150</f>
        <v>0</v>
      </c>
      <c r="E93" s="406">
        <f>[2]main1!D150</f>
        <v>0</v>
      </c>
      <c r="F93" s="406">
        <f>[2]main1!E150</f>
        <v>0</v>
      </c>
      <c r="G93" s="406">
        <f>[2]main1!F150</f>
        <v>0</v>
      </c>
      <c r="H93" s="443">
        <f>[2]main1!G150</f>
        <v>0</v>
      </c>
      <c r="I93" s="406" t="str">
        <f>[2]main1!H150</f>
        <v xml:space="preserve"> </v>
      </c>
      <c r="J93" s="131">
        <f>[2]main1!I150</f>
        <v>0</v>
      </c>
      <c r="K93" s="131">
        <f>[2]main1!J150</f>
        <v>0</v>
      </c>
      <c r="L93" s="131" t="str">
        <f>[2]main1!K150</f>
        <v xml:space="preserve"> </v>
      </c>
    </row>
    <row r="94" spans="2:12" hidden="1">
      <c r="B94" s="66" t="s">
        <v>128</v>
      </c>
      <c r="C94" s="153" t="s">
        <v>130</v>
      </c>
      <c r="D94" s="414">
        <f>[2]main1!C151</f>
        <v>0</v>
      </c>
      <c r="E94" s="406">
        <f>[2]main1!D151</f>
        <v>0</v>
      </c>
      <c r="F94" s="406">
        <f>[2]main1!E151</f>
        <v>0</v>
      </c>
      <c r="G94" s="406">
        <f>[2]main1!F151</f>
        <v>0</v>
      </c>
      <c r="H94" s="443">
        <f>[2]main1!G151</f>
        <v>0</v>
      </c>
      <c r="I94" s="406" t="str">
        <f>[2]main1!H151</f>
        <v xml:space="preserve"> </v>
      </c>
      <c r="J94" s="131">
        <f>[2]main1!I151</f>
        <v>0</v>
      </c>
      <c r="K94" s="131">
        <f>[2]main1!J151</f>
        <v>0</v>
      </c>
      <c r="L94" s="131" t="str">
        <f>[2]main1!K151</f>
        <v xml:space="preserve"> </v>
      </c>
    </row>
    <row r="95" spans="2:12" ht="15.75" hidden="1">
      <c r="B95" s="356" t="s">
        <v>134</v>
      </c>
      <c r="C95" s="152" t="s">
        <v>132</v>
      </c>
      <c r="D95" s="413">
        <f>[2]main1!C152</f>
        <v>3.6999999999999957</v>
      </c>
      <c r="E95" s="413">
        <f>[2]main1!D152</f>
        <v>0</v>
      </c>
      <c r="F95" s="413">
        <f>[2]main1!E152</f>
        <v>0</v>
      </c>
      <c r="G95" s="413">
        <f>[2]main1!F152</f>
        <v>0</v>
      </c>
      <c r="H95" s="453">
        <f>[2]main1!G152</f>
        <v>-3.6999999999999957</v>
      </c>
      <c r="I95" s="413">
        <f>[2]main1!H152</f>
        <v>0</v>
      </c>
      <c r="J95" s="135">
        <f>[2]main1!I152</f>
        <v>0</v>
      </c>
      <c r="K95" s="135">
        <f>[2]main1!J152</f>
        <v>0</v>
      </c>
      <c r="L95" s="135" t="str">
        <f>[2]main1!K152</f>
        <v xml:space="preserve"> </v>
      </c>
    </row>
    <row r="96" spans="2:12" ht="17.25" hidden="1" customHeight="1">
      <c r="B96" s="66" t="s">
        <v>131</v>
      </c>
      <c r="C96" s="559" t="s">
        <v>133</v>
      </c>
      <c r="D96" s="558">
        <f>[2]main1!C153</f>
        <v>3.6999999999999957</v>
      </c>
      <c r="E96" s="558">
        <f>[2]main1!D153</f>
        <v>0</v>
      </c>
      <c r="F96" s="558">
        <f>[2]main1!E153</f>
        <v>0</v>
      </c>
      <c r="G96" s="558">
        <f>[2]main1!F153</f>
        <v>0</v>
      </c>
      <c r="H96" s="443">
        <f>[2]main1!G153</f>
        <v>-3.6999999999999957</v>
      </c>
      <c r="I96" s="406" t="e">
        <f>[2]main1!H153</f>
        <v>#REF!</v>
      </c>
      <c r="J96" s="131">
        <f>[2]main1!I153</f>
        <v>0</v>
      </c>
      <c r="K96" s="131">
        <f>[2]main1!J153</f>
        <v>0</v>
      </c>
      <c r="L96" s="131" t="str">
        <f>[2]main1!K153</f>
        <v xml:space="preserve"> </v>
      </c>
    </row>
    <row r="97" spans="2:12" ht="30" hidden="1">
      <c r="B97" s="66" t="s">
        <v>135</v>
      </c>
      <c r="C97" s="559" t="s">
        <v>136</v>
      </c>
      <c r="D97" s="558">
        <f>[2]main1!C154</f>
        <v>0</v>
      </c>
      <c r="E97" s="558">
        <f>[2]main1!D154</f>
        <v>0</v>
      </c>
      <c r="F97" s="558">
        <f>[2]main1!E154</f>
        <v>0</v>
      </c>
      <c r="G97" s="558">
        <f>[2]main1!F154</f>
        <v>0</v>
      </c>
      <c r="H97" s="443">
        <f>[2]main1!G154</f>
        <v>0</v>
      </c>
      <c r="I97" s="406" t="str">
        <f>[2]main1!H154</f>
        <v xml:space="preserve"> </v>
      </c>
      <c r="J97" s="135">
        <f>[2]main1!I154</f>
        <v>0</v>
      </c>
      <c r="K97" s="135">
        <f>[2]main1!J154</f>
        <v>0</v>
      </c>
      <c r="L97" s="135" t="str">
        <f>[2]main1!K154</f>
        <v xml:space="preserve"> </v>
      </c>
    </row>
    <row r="98" spans="2:12" ht="30" hidden="1">
      <c r="B98" s="66" t="s">
        <v>137</v>
      </c>
      <c r="C98" s="153" t="s">
        <v>138</v>
      </c>
      <c r="D98" s="406">
        <f>[2]main1!C155</f>
        <v>0</v>
      </c>
      <c r="E98" s="406">
        <f>[2]main1!D155</f>
        <v>0</v>
      </c>
      <c r="F98" s="406">
        <f>[2]main1!E155</f>
        <v>0</v>
      </c>
      <c r="G98" s="406">
        <f>[2]main1!F155</f>
        <v>0</v>
      </c>
      <c r="H98" s="443">
        <f>[2]main1!G155</f>
        <v>0</v>
      </c>
      <c r="I98" s="406" t="str">
        <f>[2]main1!H155</f>
        <v xml:space="preserve"> </v>
      </c>
      <c r="J98" s="135">
        <f>[2]main1!I155</f>
        <v>0</v>
      </c>
      <c r="K98" s="135">
        <f>[2]main1!J155</f>
        <v>0</v>
      </c>
      <c r="L98" s="135" t="str">
        <f>[2]main1!K155</f>
        <v xml:space="preserve"> </v>
      </c>
    </row>
    <row r="99" spans="2:12" ht="28.5">
      <c r="B99" s="355" t="s">
        <v>142</v>
      </c>
      <c r="C99" s="152" t="s">
        <v>140</v>
      </c>
      <c r="D99" s="413">
        <f>[2]main1!C156</f>
        <v>-775.19999999999993</v>
      </c>
      <c r="E99" s="413">
        <f>[2]main1!D156</f>
        <v>-49.300000000000004</v>
      </c>
      <c r="F99" s="413">
        <f>[2]main1!E156</f>
        <v>-96.800000000000011</v>
      </c>
      <c r="G99" s="413">
        <f>[2]main1!F156</f>
        <v>47.500000000000007</v>
      </c>
      <c r="H99" s="453">
        <f>[2]main1!G156</f>
        <v>725.9</v>
      </c>
      <c r="I99" s="413">
        <f>[2]main1!H156</f>
        <v>6.3596491228070189</v>
      </c>
      <c r="J99" s="135">
        <f>[2]main1!I156</f>
        <v>0</v>
      </c>
      <c r="K99" s="135">
        <f>[2]main1!J156</f>
        <v>-49.300000000000004</v>
      </c>
      <c r="L99" s="135" t="str">
        <f>[2]main1!K156</f>
        <v xml:space="preserve"> </v>
      </c>
    </row>
    <row r="100" spans="2:12" ht="15.75">
      <c r="B100" s="66" t="s">
        <v>139</v>
      </c>
      <c r="C100" s="153" t="s">
        <v>141</v>
      </c>
      <c r="D100" s="406">
        <f>[2]main1!C157</f>
        <v>-490.29999999999995</v>
      </c>
      <c r="E100" s="406">
        <f>[2]main1!D157</f>
        <v>-53.7</v>
      </c>
      <c r="F100" s="406">
        <f>[2]main1!E157</f>
        <v>-119.60000000000001</v>
      </c>
      <c r="G100" s="406">
        <f>[2]main1!F157</f>
        <v>65.900000000000006</v>
      </c>
      <c r="H100" s="443">
        <f>[2]main1!G157</f>
        <v>436.59999999999997</v>
      </c>
      <c r="I100" s="406">
        <f>[2]main1!H157</f>
        <v>10.952478074648177</v>
      </c>
      <c r="J100" s="135">
        <f>[2]main1!I157</f>
        <v>0</v>
      </c>
      <c r="K100" s="135">
        <f>[2]main1!J157</f>
        <v>-53.7</v>
      </c>
      <c r="L100" s="135" t="str">
        <f>[2]main1!K157</f>
        <v xml:space="preserve"> </v>
      </c>
    </row>
    <row r="101" spans="2:12">
      <c r="B101" s="66" t="s">
        <v>143</v>
      </c>
      <c r="C101" s="153" t="s">
        <v>144</v>
      </c>
      <c r="D101" s="406">
        <f>[2]main1!C158</f>
        <v>-284.89999999999998</v>
      </c>
      <c r="E101" s="406">
        <f>[2]main1!D158</f>
        <v>4.4000000000000004</v>
      </c>
      <c r="F101" s="406">
        <f>[2]main1!E158</f>
        <v>22.799999999999997</v>
      </c>
      <c r="G101" s="406">
        <f>[2]main1!F158</f>
        <v>-18.399999999999999</v>
      </c>
      <c r="H101" s="443">
        <f>[2]main1!G158</f>
        <v>289.29999999999995</v>
      </c>
      <c r="I101" s="406" t="str">
        <f>[2]main1!H158</f>
        <v>&lt;0</v>
      </c>
      <c r="J101" s="131">
        <f>[2]main1!I158</f>
        <v>0</v>
      </c>
      <c r="K101" s="131">
        <f>[2]main1!J158</f>
        <v>4.4000000000000004</v>
      </c>
      <c r="L101" s="131" t="str">
        <f>[2]main1!K158</f>
        <v xml:space="preserve"> </v>
      </c>
    </row>
    <row r="102" spans="2:12" ht="15.75">
      <c r="B102" s="161" t="s">
        <v>146</v>
      </c>
      <c r="C102" s="152" t="s">
        <v>147</v>
      </c>
      <c r="D102" s="414">
        <f>[2]main1!C159</f>
        <v>35.9</v>
      </c>
      <c r="E102" s="413">
        <f>[2]main1!D159</f>
        <v>5.5</v>
      </c>
      <c r="F102" s="413">
        <f>[2]main1!E159</f>
        <v>5.5</v>
      </c>
      <c r="G102" s="413">
        <f>[2]main1!F159</f>
        <v>0</v>
      </c>
      <c r="H102" s="453">
        <f>[2]main1!G159</f>
        <v>-30.4</v>
      </c>
      <c r="I102" s="413">
        <f>[2]main1!H159</f>
        <v>15.320334261838441</v>
      </c>
      <c r="J102" s="135">
        <f>[2]main1!I159</f>
        <v>0</v>
      </c>
      <c r="K102" s="135">
        <f>[2]main1!J159</f>
        <v>5.5</v>
      </c>
      <c r="L102" s="135" t="str">
        <f>[2]main1!K159</f>
        <v xml:space="preserve"> </v>
      </c>
    </row>
    <row r="103" spans="2:12" ht="15.75" hidden="1">
      <c r="B103" s="66" t="s">
        <v>145</v>
      </c>
      <c r="C103" s="153" t="s">
        <v>148</v>
      </c>
      <c r="D103" s="406">
        <f>[2]main1!C160</f>
        <v>0</v>
      </c>
      <c r="E103" s="406">
        <f>[2]main1!D160</f>
        <v>0</v>
      </c>
      <c r="F103" s="406">
        <f>[2]main1!E160</f>
        <v>0</v>
      </c>
      <c r="G103" s="406">
        <f>[2]main1!F160</f>
        <v>0</v>
      </c>
      <c r="H103" s="443">
        <f>[2]main1!G160</f>
        <v>0</v>
      </c>
      <c r="I103" s="406" t="str">
        <f>[2]main1!H160</f>
        <v xml:space="preserve"> </v>
      </c>
      <c r="J103" s="135">
        <f>[2]main1!I160</f>
        <v>0</v>
      </c>
      <c r="K103" s="135">
        <f>[2]main1!J160</f>
        <v>0</v>
      </c>
      <c r="L103" s="135" t="str">
        <f>[2]main1!K160</f>
        <v xml:space="preserve"> </v>
      </c>
    </row>
    <row r="104" spans="2:12" ht="15.75">
      <c r="B104" s="66" t="s">
        <v>149</v>
      </c>
      <c r="C104" s="153" t="s">
        <v>150</v>
      </c>
      <c r="D104" s="406">
        <f>[2]main1!C161</f>
        <v>35.9</v>
      </c>
      <c r="E104" s="406">
        <f>[2]main1!D161</f>
        <v>5.5</v>
      </c>
      <c r="F104" s="406">
        <f>[2]main1!E161</f>
        <v>5.5</v>
      </c>
      <c r="G104" s="406">
        <f>[2]main1!F161</f>
        <v>0</v>
      </c>
      <c r="H104" s="443">
        <f>[2]main1!G161</f>
        <v>-30.4</v>
      </c>
      <c r="I104" s="406">
        <f>[2]main1!H161</f>
        <v>15.320334261838441</v>
      </c>
      <c r="J104" s="135">
        <f>[2]main1!I161</f>
        <v>0</v>
      </c>
      <c r="K104" s="135">
        <f>[2]main1!J161</f>
        <v>5.5</v>
      </c>
      <c r="L104" s="135" t="str">
        <f>[2]main1!K161</f>
        <v xml:space="preserve"> </v>
      </c>
    </row>
    <row r="105" spans="2:12" ht="15.75" hidden="1">
      <c r="B105" s="66" t="s">
        <v>152</v>
      </c>
      <c r="C105" s="153" t="s">
        <v>151</v>
      </c>
      <c r="D105" s="406">
        <f>[2]main1!C162</f>
        <v>0</v>
      </c>
      <c r="E105" s="406">
        <f>[2]main1!D162</f>
        <v>0</v>
      </c>
      <c r="F105" s="406">
        <f>[2]main1!E162</f>
        <v>0</v>
      </c>
      <c r="G105" s="406">
        <f>[2]main1!F162</f>
        <v>0</v>
      </c>
      <c r="H105" s="443">
        <f>[2]main1!G162</f>
        <v>0</v>
      </c>
      <c r="I105" s="406" t="str">
        <f>[2]main1!H162</f>
        <v xml:space="preserve"> </v>
      </c>
      <c r="J105" s="135">
        <f>[2]main1!I162</f>
        <v>0</v>
      </c>
      <c r="K105" s="135">
        <f>[2]main1!J162</f>
        <v>0</v>
      </c>
      <c r="L105" s="135" t="str">
        <f>[2]main1!K162</f>
        <v xml:space="preserve"> </v>
      </c>
    </row>
    <row r="106" spans="2:12" ht="15.75" hidden="1">
      <c r="B106" s="66" t="s">
        <v>153</v>
      </c>
      <c r="C106" s="153" t="s">
        <v>154</v>
      </c>
      <c r="D106" s="406">
        <f>[2]main1!C163</f>
        <v>0</v>
      </c>
      <c r="E106" s="406">
        <f>[2]main1!D163</f>
        <v>0</v>
      </c>
      <c r="F106" s="406">
        <f>[2]main1!E163</f>
        <v>0</v>
      </c>
      <c r="G106" s="406">
        <f>[2]main1!F163</f>
        <v>0</v>
      </c>
      <c r="H106" s="443">
        <f>[2]main1!G163</f>
        <v>0</v>
      </c>
      <c r="I106" s="406" t="str">
        <f>[2]main1!H163</f>
        <v xml:space="preserve"> </v>
      </c>
      <c r="J106" s="135">
        <f>[2]main1!I163</f>
        <v>0</v>
      </c>
      <c r="K106" s="135">
        <f>[2]main1!J163</f>
        <v>0</v>
      </c>
      <c r="L106" s="135" t="str">
        <f>[2]main1!K163</f>
        <v xml:space="preserve"> </v>
      </c>
    </row>
    <row r="107" spans="2:12" ht="15.75" hidden="1">
      <c r="B107" s="161" t="s">
        <v>157</v>
      </c>
      <c r="C107" s="152" t="s">
        <v>155</v>
      </c>
      <c r="D107" s="414">
        <f>[2]main1!C164</f>
        <v>0</v>
      </c>
      <c r="E107" s="413">
        <f>[2]main1!D164</f>
        <v>0</v>
      </c>
      <c r="F107" s="413">
        <f>[2]main1!E164</f>
        <v>0</v>
      </c>
      <c r="G107" s="413">
        <f>[2]main1!F164</f>
        <v>0</v>
      </c>
      <c r="H107" s="453">
        <f>[2]main1!G164</f>
        <v>0</v>
      </c>
      <c r="I107" s="413" t="str">
        <f>[2]main1!H164</f>
        <v xml:space="preserve"> </v>
      </c>
      <c r="J107" s="135">
        <f>[2]main1!I164</f>
        <v>0</v>
      </c>
      <c r="K107" s="135">
        <f>[2]main1!J164</f>
        <v>0</v>
      </c>
      <c r="L107" s="135" t="str">
        <f>[2]main1!K164</f>
        <v xml:space="preserve"> </v>
      </c>
    </row>
    <row r="108" spans="2:12" ht="15.75" hidden="1">
      <c r="B108" s="66" t="s">
        <v>156</v>
      </c>
      <c r="C108" s="153" t="s">
        <v>158</v>
      </c>
      <c r="D108" s="414">
        <f>[2]main1!C165</f>
        <v>0</v>
      </c>
      <c r="E108" s="413">
        <f>[2]main1!D165</f>
        <v>0</v>
      </c>
      <c r="F108" s="413">
        <f>[2]main1!E165</f>
        <v>0</v>
      </c>
      <c r="G108" s="413">
        <f>[2]main1!F165</f>
        <v>0</v>
      </c>
      <c r="H108" s="453">
        <f>[2]main1!G165</f>
        <v>0</v>
      </c>
      <c r="I108" s="413" t="str">
        <f>[2]main1!H165</f>
        <v xml:space="preserve"> </v>
      </c>
      <c r="J108" s="135">
        <f>[2]main1!I165</f>
        <v>0</v>
      </c>
      <c r="K108" s="135">
        <f>[2]main1!J165</f>
        <v>0</v>
      </c>
      <c r="L108" s="135" t="str">
        <f>[2]main1!K165</f>
        <v xml:space="preserve"> </v>
      </c>
    </row>
    <row r="109" spans="2:12" ht="17.25">
      <c r="B109" s="456" t="s">
        <v>159</v>
      </c>
      <c r="C109" s="457" t="s">
        <v>104</v>
      </c>
      <c r="D109" s="458">
        <f>[2]main1!C166</f>
        <v>5153.9000000000005</v>
      </c>
      <c r="E109" s="458">
        <f>[2]main1!D166</f>
        <v>1330</v>
      </c>
      <c r="F109" s="458">
        <f>[2]main1!E166</f>
        <v>848.7</v>
      </c>
      <c r="G109" s="458">
        <f>[2]main1!F166</f>
        <v>452.79999999999995</v>
      </c>
      <c r="H109" s="445">
        <f>[2]main1!G166</f>
        <v>-3823.9000000000005</v>
      </c>
      <c r="I109" s="404">
        <f>[2]main1!H166</f>
        <v>25.805700537457071</v>
      </c>
      <c r="J109" s="134">
        <f>[2]main1!I166</f>
        <v>0</v>
      </c>
      <c r="K109" s="134">
        <f>[2]main1!J166</f>
        <v>1330</v>
      </c>
      <c r="L109" s="134" t="str">
        <f>[2]main1!K166</f>
        <v xml:space="preserve"> </v>
      </c>
    </row>
    <row r="110" spans="2:12" ht="15.75">
      <c r="B110" s="161" t="s">
        <v>161</v>
      </c>
      <c r="C110" s="152" t="s">
        <v>162</v>
      </c>
      <c r="D110" s="414">
        <f>[2]main1!C167</f>
        <v>200</v>
      </c>
      <c r="E110" s="413">
        <f>[2]main1!D167</f>
        <v>1515.5</v>
      </c>
      <c r="F110" s="413">
        <f>[2]main1!E167</f>
        <v>1515.5</v>
      </c>
      <c r="G110" s="413">
        <f>[2]main1!F167</f>
        <v>0</v>
      </c>
      <c r="H110" s="453">
        <f>[2]main1!G167</f>
        <v>1315.5</v>
      </c>
      <c r="I110" s="413" t="str">
        <f>[2]main1!H167</f>
        <v>&gt;200</v>
      </c>
      <c r="J110" s="135">
        <f>[2]main1!I167</f>
        <v>0</v>
      </c>
      <c r="K110" s="135">
        <f>[2]main1!J167</f>
        <v>1515.5</v>
      </c>
      <c r="L110" s="135" t="str">
        <f>[2]main1!K167</f>
        <v xml:space="preserve"> </v>
      </c>
    </row>
    <row r="111" spans="2:12">
      <c r="B111" s="66" t="s">
        <v>160</v>
      </c>
      <c r="C111" s="153" t="s">
        <v>163</v>
      </c>
      <c r="D111" s="415">
        <f>[2]main1!C168</f>
        <v>200</v>
      </c>
      <c r="E111" s="406">
        <f>[2]main1!D168</f>
        <v>1515.5</v>
      </c>
      <c r="F111" s="406">
        <f>[2]main1!E168</f>
        <v>1515.5</v>
      </c>
      <c r="G111" s="406">
        <f>[2]main1!F168</f>
        <v>0</v>
      </c>
      <c r="H111" s="443">
        <f>[2]main1!G168</f>
        <v>1315.5</v>
      </c>
      <c r="I111" s="406" t="str">
        <f>[2]main1!H168</f>
        <v>&gt;200</v>
      </c>
      <c r="J111" s="131">
        <f>[2]main1!I168</f>
        <v>0</v>
      </c>
      <c r="K111" s="131">
        <f>[2]main1!J168</f>
        <v>1515.5</v>
      </c>
      <c r="L111" s="131" t="str">
        <f>[2]main1!K168</f>
        <v xml:space="preserve"> </v>
      </c>
    </row>
    <row r="112" spans="2:12" hidden="1">
      <c r="B112" s="66" t="s">
        <v>99</v>
      </c>
      <c r="C112" s="153" t="s">
        <v>164</v>
      </c>
      <c r="D112" s="415">
        <f>[2]main1!C169</f>
        <v>0</v>
      </c>
      <c r="E112" s="406">
        <f>[2]main1!D169</f>
        <v>0</v>
      </c>
      <c r="F112" s="406">
        <f>[2]main1!E169</f>
        <v>0</v>
      </c>
      <c r="G112" s="406">
        <f>[2]main1!F169</f>
        <v>0</v>
      </c>
      <c r="H112" s="443">
        <f>[2]main1!G169</f>
        <v>0</v>
      </c>
      <c r="I112" s="406" t="str">
        <f>[2]main1!H169</f>
        <v xml:space="preserve"> </v>
      </c>
      <c r="J112" s="131">
        <f>[2]main1!I169</f>
        <v>0</v>
      </c>
      <c r="K112" s="131">
        <f>[2]main1!J169</f>
        <v>0</v>
      </c>
      <c r="L112" s="131" t="str">
        <f>[2]main1!K169</f>
        <v xml:space="preserve"> </v>
      </c>
    </row>
    <row r="113" spans="2:12">
      <c r="B113" s="66" t="s">
        <v>165</v>
      </c>
      <c r="C113" s="153" t="s">
        <v>166</v>
      </c>
      <c r="D113" s="415">
        <f>[2]main1!C170</f>
        <v>0</v>
      </c>
      <c r="E113" s="406">
        <f>[2]main1!D170</f>
        <v>0</v>
      </c>
      <c r="F113" s="406">
        <f>[2]main1!E170</f>
        <v>0</v>
      </c>
      <c r="G113" s="406">
        <f>[2]main1!F170</f>
        <v>0</v>
      </c>
      <c r="H113" s="443">
        <f>[2]main1!G170</f>
        <v>0</v>
      </c>
      <c r="I113" s="406" t="str">
        <f>[2]main1!H170</f>
        <v xml:space="preserve"> </v>
      </c>
      <c r="J113" s="131">
        <f>[2]main1!I170</f>
        <v>0</v>
      </c>
      <c r="K113" s="131">
        <f>[2]main1!J170</f>
        <v>0</v>
      </c>
      <c r="L113" s="131" t="str">
        <f>[2]main1!K170</f>
        <v xml:space="preserve"> </v>
      </c>
    </row>
    <row r="114" spans="2:12" ht="15.75">
      <c r="B114" s="355" t="s">
        <v>169</v>
      </c>
      <c r="C114" s="152" t="s">
        <v>167</v>
      </c>
      <c r="D114" s="414">
        <f>[2]main1!C171</f>
        <v>-265.7</v>
      </c>
      <c r="E114" s="413">
        <f>[2]main1!D171</f>
        <v>0</v>
      </c>
      <c r="F114" s="413">
        <f>[2]main1!E171</f>
        <v>-28.5</v>
      </c>
      <c r="G114" s="413">
        <f>[2]main1!F171</f>
        <v>0</v>
      </c>
      <c r="H114" s="453">
        <f>[2]main1!G171</f>
        <v>265.7</v>
      </c>
      <c r="I114" s="413">
        <f>[2]main1!H171</f>
        <v>0</v>
      </c>
      <c r="J114" s="135">
        <f>[2]main1!I171</f>
        <v>0</v>
      </c>
      <c r="K114" s="135">
        <f>[2]main1!J171</f>
        <v>0</v>
      </c>
      <c r="L114" s="135" t="str">
        <f>[2]main1!K171</f>
        <v xml:space="preserve"> </v>
      </c>
    </row>
    <row r="115" spans="2:12" ht="15.75" hidden="1">
      <c r="B115" s="66" t="s">
        <v>168</v>
      </c>
      <c r="C115" s="153" t="s">
        <v>170</v>
      </c>
      <c r="D115" s="415">
        <f>[2]main1!C172</f>
        <v>0</v>
      </c>
      <c r="E115" s="406">
        <f>[2]main1!D172</f>
        <v>0</v>
      </c>
      <c r="F115" s="406">
        <f>[2]main1!E172</f>
        <v>0</v>
      </c>
      <c r="G115" s="406">
        <f>[2]main1!F172</f>
        <v>0</v>
      </c>
      <c r="H115" s="443">
        <f>[2]main1!G172</f>
        <v>0</v>
      </c>
      <c r="I115" s="406" t="str">
        <f>[2]main1!H172</f>
        <v xml:space="preserve"> </v>
      </c>
      <c r="J115" s="135">
        <f>[2]main1!I172</f>
        <v>0</v>
      </c>
      <c r="K115" s="135">
        <f>[2]main1!J172</f>
        <v>0</v>
      </c>
      <c r="L115" s="135" t="str">
        <f>[2]main1!K172</f>
        <v xml:space="preserve"> </v>
      </c>
    </row>
    <row r="116" spans="2:12" ht="15.75">
      <c r="B116" s="66" t="s">
        <v>171</v>
      </c>
      <c r="C116" s="153" t="s">
        <v>172</v>
      </c>
      <c r="D116" s="415">
        <f>[2]main1!C173</f>
        <v>-265.7</v>
      </c>
      <c r="E116" s="406">
        <f>[2]main1!D173</f>
        <v>0</v>
      </c>
      <c r="F116" s="406">
        <f>[2]main1!E173</f>
        <v>-28.5</v>
      </c>
      <c r="G116" s="406">
        <f>[2]main1!F173</f>
        <v>0</v>
      </c>
      <c r="H116" s="443">
        <f>[2]main1!G173</f>
        <v>265.7</v>
      </c>
      <c r="I116" s="406">
        <f>[2]main1!H173</f>
        <v>0</v>
      </c>
      <c r="J116" s="135">
        <f>[2]main1!I173</f>
        <v>0</v>
      </c>
      <c r="K116" s="135">
        <f>[2]main1!J173</f>
        <v>0</v>
      </c>
      <c r="L116" s="135" t="str">
        <f>[2]main1!K173</f>
        <v xml:space="preserve"> </v>
      </c>
    </row>
    <row r="117" spans="2:12" ht="30" hidden="1">
      <c r="B117" s="66" t="s">
        <v>175</v>
      </c>
      <c r="C117" s="153" t="s">
        <v>173</v>
      </c>
      <c r="D117" s="415">
        <f>[2]main1!C174</f>
        <v>0</v>
      </c>
      <c r="E117" s="406">
        <f>[2]main1!D174</f>
        <v>0</v>
      </c>
      <c r="F117" s="406">
        <f>[2]main1!E174</f>
        <v>0</v>
      </c>
      <c r="G117" s="406">
        <f>[2]main1!F174</f>
        <v>0</v>
      </c>
      <c r="H117" s="443">
        <f>[2]main1!G174</f>
        <v>0</v>
      </c>
      <c r="I117" s="406" t="str">
        <f>[2]main1!H174</f>
        <v xml:space="preserve"> </v>
      </c>
      <c r="J117" s="135">
        <f>[2]main1!I174</f>
        <v>0</v>
      </c>
      <c r="K117" s="135">
        <f>[2]main1!J174</f>
        <v>0</v>
      </c>
      <c r="L117" s="135" t="str">
        <f>[2]main1!K174</f>
        <v xml:space="preserve"> </v>
      </c>
    </row>
    <row r="118" spans="2:12" ht="30" hidden="1">
      <c r="B118" s="66" t="s">
        <v>176</v>
      </c>
      <c r="C118" s="153" t="s">
        <v>174</v>
      </c>
      <c r="D118" s="415">
        <f>[2]main1!C175</f>
        <v>0</v>
      </c>
      <c r="E118" s="406">
        <f>[2]main1!D175</f>
        <v>0</v>
      </c>
      <c r="F118" s="406">
        <f>[2]main1!E175</f>
        <v>0</v>
      </c>
      <c r="G118" s="406">
        <f>[2]main1!F175</f>
        <v>0</v>
      </c>
      <c r="H118" s="443">
        <f>[2]main1!G175</f>
        <v>0</v>
      </c>
      <c r="I118" s="406" t="str">
        <f>[2]main1!H175</f>
        <v xml:space="preserve"> </v>
      </c>
      <c r="J118" s="135">
        <f>[2]main1!I175</f>
        <v>0</v>
      </c>
      <c r="K118" s="135">
        <f>[2]main1!J175</f>
        <v>0</v>
      </c>
      <c r="L118" s="135" t="str">
        <f>[2]main1!K175</f>
        <v xml:space="preserve"> </v>
      </c>
    </row>
    <row r="119" spans="2:12" ht="28.5">
      <c r="B119" s="356" t="s">
        <v>180</v>
      </c>
      <c r="C119" s="152" t="s">
        <v>178</v>
      </c>
      <c r="D119" s="413">
        <f>[2]main1!C176</f>
        <v>-159.4</v>
      </c>
      <c r="E119" s="413">
        <f>[2]main1!D176</f>
        <v>-284.3</v>
      </c>
      <c r="F119" s="413">
        <f>[2]main1!E176</f>
        <v>-284.3</v>
      </c>
      <c r="G119" s="413">
        <f>[2]main1!F176</f>
        <v>0</v>
      </c>
      <c r="H119" s="453">
        <f>[2]main1!G176</f>
        <v>-124.9</v>
      </c>
      <c r="I119" s="413">
        <f>[2]main1!H176</f>
        <v>178.35633626097865</v>
      </c>
      <c r="J119" s="135">
        <f>[2]main1!I176</f>
        <v>0</v>
      </c>
      <c r="K119" s="135">
        <f>[2]main1!J176</f>
        <v>-284.3</v>
      </c>
      <c r="L119" s="135" t="str">
        <f>[2]main1!K176</f>
        <v xml:space="preserve"> </v>
      </c>
    </row>
    <row r="120" spans="2:12">
      <c r="B120" s="103" t="s">
        <v>177</v>
      </c>
      <c r="C120" s="153" t="s">
        <v>179</v>
      </c>
      <c r="D120" s="406">
        <f>[2]main1!C177</f>
        <v>-107.7</v>
      </c>
      <c r="E120" s="406">
        <f>[2]main1!D177</f>
        <v>-60.7</v>
      </c>
      <c r="F120" s="406">
        <f>[2]main1!E177</f>
        <v>-60.7</v>
      </c>
      <c r="G120" s="406">
        <f>[2]main1!F177</f>
        <v>0</v>
      </c>
      <c r="H120" s="443">
        <f>[2]main1!G177</f>
        <v>47</v>
      </c>
      <c r="I120" s="406">
        <f>[2]main1!H177</f>
        <v>56.360259981429891</v>
      </c>
      <c r="J120" s="131">
        <f>[2]main1!I177</f>
        <v>0</v>
      </c>
      <c r="K120" s="131">
        <f>[2]main1!J177</f>
        <v>-60.7</v>
      </c>
      <c r="L120" s="131" t="str">
        <f>[2]main1!K177</f>
        <v xml:space="preserve"> </v>
      </c>
    </row>
    <row r="121" spans="2:12">
      <c r="B121" s="66" t="s">
        <v>181</v>
      </c>
      <c r="C121" s="153" t="s">
        <v>182</v>
      </c>
      <c r="D121" s="406">
        <f>[2]main1!C178</f>
        <v>-50.1</v>
      </c>
      <c r="E121" s="406">
        <f>[2]main1!D178</f>
        <v>-222.2</v>
      </c>
      <c r="F121" s="406">
        <f>[2]main1!E178</f>
        <v>-222.2</v>
      </c>
      <c r="G121" s="406">
        <f>[2]main1!F178</f>
        <v>0</v>
      </c>
      <c r="H121" s="443">
        <f>[2]main1!G178</f>
        <v>-172.1</v>
      </c>
      <c r="I121" s="406" t="str">
        <f>[2]main1!H178</f>
        <v>&gt;200</v>
      </c>
      <c r="J121" s="131">
        <f>[2]main1!I178</f>
        <v>0</v>
      </c>
      <c r="K121" s="131">
        <f>[2]main1!J178</f>
        <v>-222.2</v>
      </c>
      <c r="L121" s="131" t="str">
        <f>[2]main1!K178</f>
        <v xml:space="preserve"> </v>
      </c>
    </row>
    <row r="122" spans="2:12" ht="30" hidden="1">
      <c r="B122" s="66" t="s">
        <v>183</v>
      </c>
      <c r="C122" s="153" t="s">
        <v>184</v>
      </c>
      <c r="D122" s="406">
        <f>[2]main1!C179</f>
        <v>0</v>
      </c>
      <c r="E122" s="406">
        <f>[2]main1!D179</f>
        <v>0</v>
      </c>
      <c r="F122" s="406">
        <f>[2]main1!E179</f>
        <v>0</v>
      </c>
      <c r="G122" s="406">
        <f>[2]main1!F179</f>
        <v>0</v>
      </c>
      <c r="H122" s="443">
        <f>[2]main1!G179</f>
        <v>0</v>
      </c>
      <c r="I122" s="406" t="str">
        <f>[2]main1!H179</f>
        <v xml:space="preserve"> </v>
      </c>
      <c r="J122" s="131">
        <f>[2]main1!I179</f>
        <v>0</v>
      </c>
      <c r="K122" s="131">
        <f>[2]main1!J179</f>
        <v>0</v>
      </c>
      <c r="L122" s="131" t="str">
        <f>[2]main1!K179</f>
        <v xml:space="preserve"> </v>
      </c>
    </row>
    <row r="123" spans="2:12">
      <c r="B123" s="66" t="s">
        <v>185</v>
      </c>
      <c r="C123" s="153" t="s">
        <v>186</v>
      </c>
      <c r="D123" s="406">
        <f>[2]main1!C180</f>
        <v>-1.6</v>
      </c>
      <c r="E123" s="406">
        <f>[2]main1!D180</f>
        <v>-1.4</v>
      </c>
      <c r="F123" s="406">
        <f>[2]main1!E180</f>
        <v>-1.4</v>
      </c>
      <c r="G123" s="406">
        <f>[2]main1!F180</f>
        <v>0</v>
      </c>
      <c r="H123" s="443">
        <f>[2]main1!G180</f>
        <v>0.20000000000000018</v>
      </c>
      <c r="I123" s="406">
        <f>[2]main1!H180</f>
        <v>87.499999999999986</v>
      </c>
      <c r="J123" s="131">
        <f>[2]main1!I180</f>
        <v>0</v>
      </c>
      <c r="K123" s="131">
        <f>[2]main1!J180</f>
        <v>-1.4</v>
      </c>
      <c r="L123" s="131" t="str">
        <f>[2]main1!K180</f>
        <v xml:space="preserve"> </v>
      </c>
    </row>
    <row r="124" spans="2:12" ht="30" hidden="1">
      <c r="B124" s="66" t="s">
        <v>187</v>
      </c>
      <c r="C124" s="153" t="s">
        <v>188</v>
      </c>
      <c r="D124" s="406">
        <f>[2]main1!C181</f>
        <v>0</v>
      </c>
      <c r="E124" s="406">
        <f>[2]main1!D181</f>
        <v>0</v>
      </c>
      <c r="F124" s="406">
        <f>[2]main1!E181</f>
        <v>0</v>
      </c>
      <c r="G124" s="406">
        <f>[2]main1!F181</f>
        <v>0</v>
      </c>
      <c r="H124" s="443">
        <f>[2]main1!G181</f>
        <v>0</v>
      </c>
      <c r="I124" s="406" t="str">
        <f>[2]main1!H181</f>
        <v xml:space="preserve"> </v>
      </c>
      <c r="J124" s="131">
        <f>[2]main1!I181</f>
        <v>0</v>
      </c>
      <c r="K124" s="131">
        <f>[2]main1!J181</f>
        <v>0</v>
      </c>
      <c r="L124" s="131" t="str">
        <f>[2]main1!K181</f>
        <v xml:space="preserve"> </v>
      </c>
    </row>
    <row r="125" spans="2:12" ht="15.75" hidden="1">
      <c r="B125" s="355" t="s">
        <v>134</v>
      </c>
      <c r="C125" s="152" t="s">
        <v>189</v>
      </c>
      <c r="D125" s="413">
        <f>[2]main1!C182</f>
        <v>3.6999999999999957</v>
      </c>
      <c r="E125" s="413">
        <f>[2]main1!D182</f>
        <v>0</v>
      </c>
      <c r="F125" s="413">
        <f>[2]main1!E182</f>
        <v>0</v>
      </c>
      <c r="G125" s="413">
        <f>[2]main1!F182</f>
        <v>0</v>
      </c>
      <c r="H125" s="453">
        <f>[2]main1!G182</f>
        <v>-3.6999999999999957</v>
      </c>
      <c r="I125" s="413">
        <f>[2]main1!H182</f>
        <v>0</v>
      </c>
      <c r="J125" s="135">
        <f>[2]main1!I182</f>
        <v>0</v>
      </c>
      <c r="K125" s="135">
        <f>[2]main1!J182</f>
        <v>0</v>
      </c>
      <c r="L125" s="135" t="str">
        <f>[2]main1!K182</f>
        <v xml:space="preserve"> </v>
      </c>
    </row>
    <row r="126" spans="2:12" ht="15.75" hidden="1" customHeight="1">
      <c r="B126" s="66" t="s">
        <v>131</v>
      </c>
      <c r="C126" s="559" t="s">
        <v>190</v>
      </c>
      <c r="D126" s="558">
        <f>[2]main1!C183</f>
        <v>3.6999999999999957</v>
      </c>
      <c r="E126" s="558">
        <f>[2]main1!D183</f>
        <v>0</v>
      </c>
      <c r="F126" s="558">
        <f>[2]main1!E183</f>
        <v>0</v>
      </c>
      <c r="G126" s="558">
        <f>[2]main1!F183</f>
        <v>0</v>
      </c>
      <c r="H126" s="443">
        <f>[2]main1!G183</f>
        <v>-3.6999999999999957</v>
      </c>
      <c r="I126" s="406">
        <f>[2]main1!H183</f>
        <v>0</v>
      </c>
      <c r="J126" s="135">
        <f>[2]main1!I183</f>
        <v>0</v>
      </c>
      <c r="K126" s="135">
        <f>[2]main1!J183</f>
        <v>0</v>
      </c>
      <c r="L126" s="135" t="str">
        <f>[2]main1!K183</f>
        <v xml:space="preserve"> </v>
      </c>
    </row>
    <row r="127" spans="2:12" ht="30" hidden="1">
      <c r="B127" s="66" t="s">
        <v>135</v>
      </c>
      <c r="C127" s="559" t="s">
        <v>191</v>
      </c>
      <c r="D127" s="558">
        <f>[2]main1!C184</f>
        <v>0</v>
      </c>
      <c r="E127" s="558">
        <f>[2]main1!D184</f>
        <v>0</v>
      </c>
      <c r="F127" s="558">
        <f>[2]main1!E184</f>
        <v>0</v>
      </c>
      <c r="G127" s="558">
        <f>[2]main1!F184</f>
        <v>0</v>
      </c>
      <c r="H127" s="443">
        <f>[2]main1!G184</f>
        <v>0</v>
      </c>
      <c r="I127" s="406" t="str">
        <f>[2]main1!H184</f>
        <v xml:space="preserve"> </v>
      </c>
      <c r="J127" s="135">
        <f>[2]main1!I184</f>
        <v>0</v>
      </c>
      <c r="K127" s="135">
        <f>[2]main1!J184</f>
        <v>0</v>
      </c>
      <c r="L127" s="135" t="str">
        <f>[2]main1!K184</f>
        <v xml:space="preserve"> </v>
      </c>
    </row>
    <row r="128" spans="2:12" ht="30" hidden="1">
      <c r="B128" s="66" t="s">
        <v>137</v>
      </c>
      <c r="C128" s="153" t="s">
        <v>192</v>
      </c>
      <c r="D128" s="406">
        <f>[2]main1!C185</f>
        <v>0</v>
      </c>
      <c r="E128" s="406">
        <f>[2]main1!D185</f>
        <v>0</v>
      </c>
      <c r="F128" s="406">
        <f>[2]main1!E185</f>
        <v>0</v>
      </c>
      <c r="G128" s="406">
        <f>[2]main1!F185</f>
        <v>0</v>
      </c>
      <c r="H128" s="443">
        <f>[2]main1!G185</f>
        <v>0</v>
      </c>
      <c r="I128" s="406" t="str">
        <f>[2]main1!H185</f>
        <v xml:space="preserve"> </v>
      </c>
      <c r="J128" s="135">
        <f>[2]main1!I185</f>
        <v>0</v>
      </c>
      <c r="K128" s="135">
        <f>[2]main1!J185</f>
        <v>0</v>
      </c>
      <c r="L128" s="135" t="str">
        <f>[2]main1!K185</f>
        <v xml:space="preserve"> </v>
      </c>
    </row>
    <row r="129" spans="1:13" ht="28.5" hidden="1">
      <c r="B129" s="355" t="s">
        <v>196</v>
      </c>
      <c r="C129" s="152" t="s">
        <v>194</v>
      </c>
      <c r="D129" s="414">
        <f>[2]main1!C186</f>
        <v>0</v>
      </c>
      <c r="E129" s="413">
        <f>[2]main1!D186</f>
        <v>0</v>
      </c>
      <c r="F129" s="413">
        <f>[2]main1!E186</f>
        <v>0</v>
      </c>
      <c r="G129" s="413">
        <f>[2]main1!F186</f>
        <v>0</v>
      </c>
      <c r="H129" s="453">
        <f>[2]main1!G186</f>
        <v>0</v>
      </c>
      <c r="I129" s="413" t="str">
        <f>[2]main1!H186</f>
        <v xml:space="preserve"> </v>
      </c>
      <c r="J129" s="135">
        <f>[2]main1!I186</f>
        <v>0</v>
      </c>
      <c r="K129" s="135">
        <f>[2]main1!J186</f>
        <v>0</v>
      </c>
      <c r="L129" s="135" t="str">
        <f>[2]main1!K186</f>
        <v xml:space="preserve"> </v>
      </c>
    </row>
    <row r="130" spans="1:13" ht="15.75" hidden="1">
      <c r="B130" s="66" t="s">
        <v>193</v>
      </c>
      <c r="C130" s="153" t="s">
        <v>195</v>
      </c>
      <c r="D130" s="414">
        <f>[2]main1!C187</f>
        <v>0</v>
      </c>
      <c r="E130" s="413">
        <f>[2]main1!D187</f>
        <v>0</v>
      </c>
      <c r="F130" s="413">
        <f>[2]main1!E187</f>
        <v>0</v>
      </c>
      <c r="G130" s="413">
        <f>[2]main1!F187</f>
        <v>0</v>
      </c>
      <c r="H130" s="453">
        <f>[2]main1!G187</f>
        <v>0</v>
      </c>
      <c r="I130" s="413" t="str">
        <f>[2]main1!H187</f>
        <v xml:space="preserve"> </v>
      </c>
      <c r="J130" s="135">
        <f>[2]main1!I187</f>
        <v>0</v>
      </c>
      <c r="K130" s="135">
        <f>[2]main1!J187</f>
        <v>0</v>
      </c>
      <c r="L130" s="135" t="str">
        <f>[2]main1!K187</f>
        <v xml:space="preserve"> </v>
      </c>
    </row>
    <row r="131" spans="1:13" ht="15.75" hidden="1">
      <c r="B131" s="66" t="s">
        <v>143</v>
      </c>
      <c r="C131" s="153" t="s">
        <v>197</v>
      </c>
      <c r="D131" s="414">
        <f>[2]main1!C188</f>
        <v>0</v>
      </c>
      <c r="E131" s="413">
        <f>[2]main1!D188</f>
        <v>0</v>
      </c>
      <c r="F131" s="413">
        <f>[2]main1!E188</f>
        <v>0</v>
      </c>
      <c r="G131" s="413">
        <f>[2]main1!F188</f>
        <v>0</v>
      </c>
      <c r="H131" s="453">
        <f>[2]main1!G188</f>
        <v>0</v>
      </c>
      <c r="I131" s="413" t="str">
        <f>[2]main1!H188</f>
        <v xml:space="preserve"> </v>
      </c>
      <c r="J131" s="135">
        <f>[2]main1!I188</f>
        <v>0</v>
      </c>
      <c r="K131" s="135">
        <f>[2]main1!J188</f>
        <v>0</v>
      </c>
      <c r="L131" s="135" t="str">
        <f>[2]main1!K188</f>
        <v xml:space="preserve"> </v>
      </c>
    </row>
    <row r="132" spans="1:13" ht="15.75" hidden="1">
      <c r="B132" s="161" t="s">
        <v>199</v>
      </c>
      <c r="C132" s="152" t="s">
        <v>200</v>
      </c>
      <c r="D132" s="414">
        <f>[2]main1!C189</f>
        <v>0</v>
      </c>
      <c r="E132" s="413">
        <f>[2]main1!D189</f>
        <v>0</v>
      </c>
      <c r="F132" s="413">
        <f>[2]main1!E189</f>
        <v>0</v>
      </c>
      <c r="G132" s="413">
        <f>[2]main1!F189</f>
        <v>0</v>
      </c>
      <c r="H132" s="453">
        <f>[2]main1!G189</f>
        <v>0</v>
      </c>
      <c r="I132" s="413" t="str">
        <f>[2]main1!H189</f>
        <v xml:space="preserve"> </v>
      </c>
      <c r="J132" s="135">
        <f>[2]main1!I189</f>
        <v>0</v>
      </c>
      <c r="K132" s="135">
        <f>[2]main1!J189</f>
        <v>0</v>
      </c>
      <c r="L132" s="135" t="str">
        <f>[2]main1!K189</f>
        <v xml:space="preserve"> </v>
      </c>
    </row>
    <row r="133" spans="1:13" ht="15.75" hidden="1">
      <c r="B133" s="66" t="s">
        <v>198</v>
      </c>
      <c r="C133" s="153" t="s">
        <v>201</v>
      </c>
      <c r="D133" s="414">
        <f>[2]main1!C190</f>
        <v>0</v>
      </c>
      <c r="E133" s="413">
        <f>[2]main1!D190</f>
        <v>0</v>
      </c>
      <c r="F133" s="413">
        <f>[2]main1!E190</f>
        <v>0</v>
      </c>
      <c r="G133" s="413">
        <f>[2]main1!F190</f>
        <v>0</v>
      </c>
      <c r="H133" s="453">
        <f>[2]main1!G190</f>
        <v>0</v>
      </c>
      <c r="I133" s="413" t="str">
        <f>[2]main1!H190</f>
        <v xml:space="preserve"> </v>
      </c>
      <c r="J133" s="135">
        <f>[2]main1!I190</f>
        <v>0</v>
      </c>
      <c r="K133" s="135">
        <f>[2]main1!J190</f>
        <v>0</v>
      </c>
      <c r="L133" s="135" t="str">
        <f>[2]main1!K190</f>
        <v xml:space="preserve"> </v>
      </c>
    </row>
    <row r="134" spans="1:13" ht="15.75" hidden="1">
      <c r="B134" s="66" t="s">
        <v>202</v>
      </c>
      <c r="C134" s="153" t="s">
        <v>203</v>
      </c>
      <c r="D134" s="414">
        <f>[2]main1!C191</f>
        <v>0</v>
      </c>
      <c r="E134" s="413">
        <f>[2]main1!D191</f>
        <v>0</v>
      </c>
      <c r="F134" s="413">
        <f>[2]main1!E191</f>
        <v>0</v>
      </c>
      <c r="G134" s="413">
        <f>[2]main1!F191</f>
        <v>0</v>
      </c>
      <c r="H134" s="453">
        <f>[2]main1!G191</f>
        <v>0</v>
      </c>
      <c r="I134" s="413" t="str">
        <f>[2]main1!H191</f>
        <v xml:space="preserve"> </v>
      </c>
      <c r="J134" s="135">
        <f>[2]main1!I191</f>
        <v>0</v>
      </c>
      <c r="K134" s="135">
        <f>[2]main1!J191</f>
        <v>0</v>
      </c>
      <c r="L134" s="135" t="str">
        <f>[2]main1!K191</f>
        <v xml:space="preserve"> </v>
      </c>
    </row>
    <row r="135" spans="1:13" ht="15.75" hidden="1">
      <c r="B135" s="66" t="s">
        <v>204</v>
      </c>
      <c r="C135" s="153" t="s">
        <v>205</v>
      </c>
      <c r="D135" s="414">
        <f>[2]main1!C192</f>
        <v>0</v>
      </c>
      <c r="E135" s="413">
        <f>[2]main1!D192</f>
        <v>0</v>
      </c>
      <c r="F135" s="413">
        <f>[2]main1!E192</f>
        <v>0</v>
      </c>
      <c r="G135" s="413">
        <f>[2]main1!F192</f>
        <v>0</v>
      </c>
      <c r="H135" s="453">
        <f>[2]main1!G192</f>
        <v>0</v>
      </c>
      <c r="I135" s="413" t="str">
        <f>[2]main1!H192</f>
        <v xml:space="preserve"> </v>
      </c>
      <c r="J135" s="135">
        <f>[2]main1!I192</f>
        <v>0</v>
      </c>
      <c r="K135" s="135">
        <f>[2]main1!J192</f>
        <v>0</v>
      </c>
      <c r="L135" s="135" t="str">
        <f>[2]main1!K192</f>
        <v xml:space="preserve"> </v>
      </c>
    </row>
    <row r="136" spans="1:13" ht="15.75">
      <c r="B136" s="161" t="s">
        <v>207</v>
      </c>
      <c r="C136" s="152" t="s">
        <v>206</v>
      </c>
      <c r="D136" s="413">
        <f>[2]main1!C193</f>
        <v>5375.3</v>
      </c>
      <c r="E136" s="413">
        <f>[2]main1!D193</f>
        <v>98.80000000000004</v>
      </c>
      <c r="F136" s="413">
        <f>[2]main1!E193</f>
        <v>-353.99999999999994</v>
      </c>
      <c r="G136" s="413">
        <f>[2]main1!F193</f>
        <v>452.79999999999995</v>
      </c>
      <c r="H136" s="453">
        <f>[2]main1!G193</f>
        <v>-5276.5</v>
      </c>
      <c r="I136" s="413">
        <f>[2]main1!H193</f>
        <v>1.8380369467750644</v>
      </c>
      <c r="J136" s="135">
        <f>[2]main1!I193</f>
        <v>0</v>
      </c>
      <c r="K136" s="135">
        <f>[2]main1!J193</f>
        <v>98.80000000000004</v>
      </c>
      <c r="L136" s="135" t="str">
        <f>[2]main1!K193</f>
        <v xml:space="preserve"> </v>
      </c>
    </row>
    <row r="137" spans="1:13" ht="15.75">
      <c r="B137" s="322" t="s">
        <v>290</v>
      </c>
      <c r="C137" s="351" t="s">
        <v>208</v>
      </c>
      <c r="D137" s="406">
        <f>[2]main1!C194</f>
        <v>6671.7000000000007</v>
      </c>
      <c r="E137" s="406">
        <f>[2]main1!D194</f>
        <v>706.4</v>
      </c>
      <c r="F137" s="406">
        <f>[2]main1!E194</f>
        <v>253.60000000000002</v>
      </c>
      <c r="G137" s="406">
        <f>[2]main1!F194</f>
        <v>452.79999999999995</v>
      </c>
      <c r="H137" s="443">
        <f>[2]main1!G194</f>
        <v>-5965.3000000000011</v>
      </c>
      <c r="I137" s="406">
        <f>[2]main1!H194</f>
        <v>10.588006055428151</v>
      </c>
      <c r="J137" s="135"/>
      <c r="K137" s="135"/>
      <c r="L137" s="135"/>
    </row>
    <row r="138" spans="1:13">
      <c r="B138" s="66" t="s">
        <v>291</v>
      </c>
      <c r="C138" s="351" t="s">
        <v>208</v>
      </c>
      <c r="D138" s="406">
        <f>[2]main1!C195</f>
        <v>-1296.3999999999999</v>
      </c>
      <c r="E138" s="406">
        <f>[2]main1!D195</f>
        <v>-607.59999999999991</v>
      </c>
      <c r="F138" s="406">
        <f>[2]main1!E195</f>
        <v>-607.59999999999991</v>
      </c>
      <c r="G138" s="406">
        <f>[2]main1!F195</f>
        <v>0</v>
      </c>
      <c r="H138" s="443">
        <f>[2]main1!G195</f>
        <v>688.8</v>
      </c>
      <c r="I138" s="406">
        <f>[2]main1!H195</f>
        <v>46.868250539956804</v>
      </c>
      <c r="J138" s="131">
        <f>[2]main1!I195</f>
        <v>0</v>
      </c>
      <c r="K138" s="131">
        <f>[2]main1!J195</f>
        <v>-607.59999999999991</v>
      </c>
      <c r="L138" s="131" t="str">
        <f>[2]main1!K195</f>
        <v xml:space="preserve"> </v>
      </c>
    </row>
    <row r="139" spans="1:13" ht="21.75" customHeight="1">
      <c r="B139" s="463" t="s">
        <v>212</v>
      </c>
      <c r="C139" s="471" t="s">
        <v>209</v>
      </c>
      <c r="D139" s="465">
        <f>[2]main1!C196</f>
        <v>-463.79999999998688</v>
      </c>
      <c r="E139" s="465">
        <f>[2]main1!D196</f>
        <v>-468.60000000000048</v>
      </c>
      <c r="F139" s="465">
        <f>[2]main1!E196</f>
        <v>-483.8000000000003</v>
      </c>
      <c r="G139" s="465">
        <f>[2]main1!F196</f>
        <v>15.200000000000044</v>
      </c>
      <c r="H139" s="454">
        <f>[2]main1!G196</f>
        <v>-4.8000000000135969</v>
      </c>
      <c r="I139" s="416">
        <f>[2]main1!H196</f>
        <v>101.03492884864463</v>
      </c>
      <c r="J139" s="134">
        <f>[2]main1!I196</f>
        <v>0</v>
      </c>
      <c r="K139" s="134">
        <f>[2]main1!J196</f>
        <v>-468.60000000000048</v>
      </c>
      <c r="L139" s="134" t="str">
        <f>[2]main1!K196</f>
        <v xml:space="preserve"> </v>
      </c>
    </row>
    <row r="140" spans="1:13" ht="24.75" customHeight="1">
      <c r="B140" s="466" t="s">
        <v>213</v>
      </c>
      <c r="C140" s="467" t="s">
        <v>210</v>
      </c>
      <c r="D140" s="468">
        <f>[2]main1!C197</f>
        <v>3080.3999999999996</v>
      </c>
      <c r="E140" s="468">
        <f>[2]main1!D197</f>
        <v>3182.4</v>
      </c>
      <c r="F140" s="468">
        <f>[2]main1!E197</f>
        <v>1996.3</v>
      </c>
      <c r="G140" s="468">
        <f>[2]main1!F197</f>
        <v>1186.1000000000001</v>
      </c>
      <c r="H140" s="455">
        <f>[2]main1!G197</f>
        <v>102.00000000000045</v>
      </c>
      <c r="I140" s="417">
        <f>[2]main1!H197</f>
        <v>103.31125827814571</v>
      </c>
      <c r="J140" s="135">
        <f>[2]main1!I197</f>
        <v>0</v>
      </c>
      <c r="K140" s="135">
        <f>[2]main1!J197</f>
        <v>3182.4</v>
      </c>
      <c r="L140" s="135" t="str">
        <f>[2]main1!K197</f>
        <v xml:space="preserve"> </v>
      </c>
    </row>
    <row r="141" spans="1:13" ht="24.75" customHeight="1">
      <c r="B141" s="469" t="s">
        <v>214</v>
      </c>
      <c r="C141" s="470" t="s">
        <v>211</v>
      </c>
      <c r="D141" s="468">
        <f>[2]main1!C198</f>
        <v>-3544.1999999999866</v>
      </c>
      <c r="E141" s="468">
        <f>[2]main1!D198</f>
        <v>-3651.0000000000005</v>
      </c>
      <c r="F141" s="468">
        <f>[2]main1!E198</f>
        <v>-2480.1000000000004</v>
      </c>
      <c r="G141" s="468" t="s">
        <v>352</v>
      </c>
      <c r="H141" s="455">
        <f>[2]main1!G198</f>
        <v>-106.80000000001382</v>
      </c>
      <c r="I141" s="417">
        <f>[2]main1!H198</f>
        <v>103.01337396309505</v>
      </c>
      <c r="J141" s="135">
        <f>[2]main1!I198</f>
        <v>0</v>
      </c>
      <c r="K141" s="135">
        <f>[2]main1!J198</f>
        <v>-3651.0000000000005</v>
      </c>
      <c r="L141" s="135" t="str">
        <f>[2]main1!K198</f>
        <v xml:space="preserve"> </v>
      </c>
    </row>
    <row r="142" spans="1:13" ht="62.25" customHeight="1">
      <c r="A142" s="813" t="s">
        <v>353</v>
      </c>
      <c r="B142" s="813"/>
      <c r="C142" s="813"/>
      <c r="D142" s="813"/>
      <c r="E142" s="813"/>
      <c r="F142" s="813"/>
      <c r="G142" s="813"/>
      <c r="H142" s="813"/>
      <c r="I142" s="813"/>
      <c r="J142" s="813"/>
      <c r="K142" s="813"/>
      <c r="L142" s="813"/>
      <c r="M142" s="813"/>
    </row>
  </sheetData>
  <mergeCells count="12">
    <mergeCell ref="E6:E7"/>
    <mergeCell ref="H6:I6"/>
    <mergeCell ref="F6:G6"/>
    <mergeCell ref="A142:M142"/>
    <mergeCell ref="A2:M2"/>
    <mergeCell ref="A3:M3"/>
    <mergeCell ref="A4:M4"/>
    <mergeCell ref="K6:L6"/>
    <mergeCell ref="J6:J7"/>
    <mergeCell ref="B6:B7"/>
    <mergeCell ref="C6:C7"/>
    <mergeCell ref="D6:D7"/>
  </mergeCells>
  <printOptions horizontalCentered="1"/>
  <pageMargins left="0" right="0" top="0.39370078740157483" bottom="0.39370078740157483" header="0" footer="0"/>
  <pageSetup paperSize="9" scale="73" orientation="portrait" blackAndWhite="1" r:id="rId1"/>
  <headerFooter>
    <oddFooter>&amp;C&amp;P</oddFooter>
  </headerFooter>
  <rowBreaks count="1" manualBreakCount="1">
    <brk id="72" max="12" man="1"/>
  </rowBreaks>
</worksheet>
</file>

<file path=xl/worksheets/sheet4.xml><?xml version="1.0" encoding="utf-8"?>
<worksheet xmlns="http://schemas.openxmlformats.org/spreadsheetml/2006/main" xmlns:r="http://schemas.openxmlformats.org/officeDocument/2006/relationships">
  <dimension ref="A1:N156"/>
  <sheetViews>
    <sheetView showZeros="0" view="pageBreakPreview" topLeftCell="A125" zoomScaleSheetLayoutView="100" workbookViewId="0">
      <selection activeCell="S8" sqref="S8"/>
    </sheetView>
  </sheetViews>
  <sheetFormatPr defaultRowHeight="15"/>
  <cols>
    <col min="1" max="1" width="52" customWidth="1"/>
    <col min="2" max="2" width="10.140625" customWidth="1"/>
    <col min="3" max="3" width="12.85546875" customWidth="1"/>
    <col min="4" max="6" width="10.5703125" customWidth="1"/>
    <col min="7" max="7" width="13" customWidth="1"/>
    <col min="8" max="8" width="9.5703125" customWidth="1"/>
    <col min="9" max="11" width="9.140625" hidden="1" customWidth="1"/>
  </cols>
  <sheetData>
    <row r="1" spans="1:14">
      <c r="C1" s="13"/>
      <c r="D1" s="13"/>
      <c r="E1" s="13"/>
      <c r="F1" s="13"/>
      <c r="G1" s="13"/>
      <c r="H1" s="15" t="s">
        <v>28</v>
      </c>
      <c r="I1" s="13"/>
      <c r="J1" s="13"/>
      <c r="L1" s="13"/>
      <c r="M1" s="13"/>
      <c r="N1" s="13"/>
    </row>
    <row r="2" spans="1:14" ht="20.25">
      <c r="A2" s="814" t="s">
        <v>27</v>
      </c>
      <c r="B2" s="814"/>
      <c r="C2" s="814"/>
      <c r="D2" s="814"/>
      <c r="E2" s="814"/>
      <c r="F2" s="814"/>
      <c r="G2" s="814"/>
      <c r="H2" s="814"/>
      <c r="I2" s="814"/>
      <c r="J2" s="814"/>
      <c r="K2" s="814"/>
      <c r="L2" s="20"/>
      <c r="M2" s="20"/>
      <c r="N2" s="20"/>
    </row>
    <row r="3" spans="1:14" ht="20.25">
      <c r="A3" s="814" t="s">
        <v>306</v>
      </c>
      <c r="B3" s="814"/>
      <c r="C3" s="814"/>
      <c r="D3" s="814"/>
      <c r="E3" s="814"/>
      <c r="F3" s="814"/>
      <c r="G3" s="814"/>
      <c r="H3" s="814"/>
      <c r="I3" s="814"/>
      <c r="J3" s="814"/>
      <c r="K3" s="814"/>
      <c r="L3" s="20"/>
      <c r="M3" s="20"/>
      <c r="N3" s="20"/>
    </row>
    <row r="4" spans="1:14" ht="18.75" customHeight="1">
      <c r="A4" s="815" t="str">
        <f>[2]main1!A4</f>
        <v>la situația din 31 iulie 2016</v>
      </c>
      <c r="B4" s="815"/>
      <c r="C4" s="815"/>
      <c r="D4" s="815"/>
      <c r="E4" s="815"/>
      <c r="F4" s="815"/>
      <c r="G4" s="815"/>
      <c r="H4" s="815"/>
      <c r="I4" s="815"/>
      <c r="J4" s="815"/>
      <c r="K4" s="815"/>
      <c r="L4" s="19"/>
      <c r="M4" s="19"/>
      <c r="N4" s="19"/>
    </row>
    <row r="5" spans="1:14" ht="15.75">
      <c r="A5" s="824"/>
      <c r="B5" s="824"/>
      <c r="C5" s="824"/>
      <c r="D5" s="824"/>
      <c r="E5" s="824"/>
      <c r="F5" s="824"/>
      <c r="G5" s="824"/>
      <c r="H5" s="824"/>
      <c r="I5" s="367"/>
      <c r="J5" s="367"/>
      <c r="K5" s="367"/>
      <c r="L5" s="19"/>
      <c r="M5" s="19"/>
      <c r="N5" s="19"/>
    </row>
    <row r="6" spans="1:14" ht="21" customHeight="1">
      <c r="A6" s="15"/>
      <c r="B6" s="15"/>
      <c r="C6" s="12"/>
      <c r="D6" s="12"/>
      <c r="E6" s="12"/>
      <c r="F6" s="12"/>
      <c r="G6" s="12" t="s">
        <v>1</v>
      </c>
      <c r="H6" s="402" t="s">
        <v>26</v>
      </c>
      <c r="I6" s="12"/>
      <c r="J6" s="12"/>
      <c r="L6" s="12"/>
      <c r="M6" s="12"/>
    </row>
    <row r="7" spans="1:14" ht="23.25" customHeight="1">
      <c r="A7" s="816" t="s">
        <v>40</v>
      </c>
      <c r="B7" s="823" t="s">
        <v>244</v>
      </c>
      <c r="C7" s="816" t="s">
        <v>33</v>
      </c>
      <c r="D7" s="816" t="s">
        <v>41</v>
      </c>
      <c r="E7" s="812" t="s">
        <v>330</v>
      </c>
      <c r="F7" s="812"/>
      <c r="G7" s="816" t="s">
        <v>34</v>
      </c>
      <c r="H7" s="816"/>
      <c r="I7" s="816" t="s">
        <v>38</v>
      </c>
      <c r="J7" s="816" t="s">
        <v>39</v>
      </c>
      <c r="K7" s="816"/>
    </row>
    <row r="8" spans="1:14" ht="25.5">
      <c r="A8" s="816"/>
      <c r="B8" s="823"/>
      <c r="C8" s="816"/>
      <c r="D8" s="816"/>
      <c r="E8" s="620" t="s">
        <v>332</v>
      </c>
      <c r="F8" s="620" t="s">
        <v>331</v>
      </c>
      <c r="G8" s="26" t="s">
        <v>307</v>
      </c>
      <c r="H8" s="26" t="s">
        <v>36</v>
      </c>
      <c r="I8" s="816"/>
      <c r="J8" s="26" t="s">
        <v>37</v>
      </c>
      <c r="K8" s="26" t="s">
        <v>36</v>
      </c>
    </row>
    <row r="9" spans="1:14">
      <c r="A9" s="28">
        <v>1</v>
      </c>
      <c r="B9" s="259">
        <v>2</v>
      </c>
      <c r="C9" s="28">
        <v>3</v>
      </c>
      <c r="D9" s="28">
        <v>4</v>
      </c>
      <c r="E9" s="28">
        <v>5</v>
      </c>
      <c r="F9" s="28">
        <v>6</v>
      </c>
      <c r="G9" s="28">
        <v>7</v>
      </c>
      <c r="H9" s="28">
        <v>8</v>
      </c>
      <c r="I9" s="27">
        <v>6</v>
      </c>
      <c r="J9" s="27">
        <v>7</v>
      </c>
      <c r="K9" s="27">
        <v>8</v>
      </c>
    </row>
    <row r="10" spans="1:14" ht="17.25">
      <c r="A10" s="456" t="s">
        <v>100</v>
      </c>
      <c r="B10" s="462">
        <v>1</v>
      </c>
      <c r="C10" s="458">
        <f>[2]main1!L12</f>
        <v>44852.999999999985</v>
      </c>
      <c r="D10" s="458">
        <f>[2]main1!M12</f>
        <v>22417.4</v>
      </c>
      <c r="E10" s="458">
        <f>[2]main1!N12</f>
        <v>22261.9</v>
      </c>
      <c r="F10" s="458">
        <f>[2]main1!O12</f>
        <v>155.5</v>
      </c>
      <c r="G10" s="458">
        <f>[2]main1!P12</f>
        <v>-22435.599999999984</v>
      </c>
      <c r="H10" s="458">
        <f>[2]main1!Q12</f>
        <v>49.979711502017722</v>
      </c>
      <c r="I10" s="134">
        <f>[2]main1!R12</f>
        <v>0</v>
      </c>
      <c r="J10" s="134">
        <f>[2]main1!S12</f>
        <v>22417.4</v>
      </c>
      <c r="K10" s="134" t="str">
        <f>[2]main1!T12</f>
        <v xml:space="preserve"> </v>
      </c>
    </row>
    <row r="11" spans="1:14" ht="15.75">
      <c r="A11" s="41" t="s">
        <v>43</v>
      </c>
      <c r="B11" s="146">
        <v>11</v>
      </c>
      <c r="C11" s="405">
        <f>[2]main1!L13</f>
        <v>26310.799999999992</v>
      </c>
      <c r="D11" s="405">
        <f>[2]main1!M13</f>
        <v>14007.900000000001</v>
      </c>
      <c r="E11" s="405">
        <f>[2]main1!N13</f>
        <v>14007.900000000001</v>
      </c>
      <c r="F11" s="405">
        <f>[2]main1!O13</f>
        <v>0</v>
      </c>
      <c r="G11" s="405">
        <f>[2]main1!P13</f>
        <v>-12302.899999999991</v>
      </c>
      <c r="H11" s="405">
        <f>[2]main1!Q13</f>
        <v>53.240114325676167</v>
      </c>
      <c r="I11" s="135">
        <f>[2]main1!R13</f>
        <v>0</v>
      </c>
      <c r="J11" s="135">
        <f>[2]main1!S13</f>
        <v>14007.900000000001</v>
      </c>
      <c r="K11" s="135" t="str">
        <f>[2]main1!T13</f>
        <v xml:space="preserve"> </v>
      </c>
    </row>
    <row r="12" spans="1:14" ht="15.75" customHeight="1">
      <c r="A12" s="57" t="s">
        <v>44</v>
      </c>
      <c r="B12" s="243">
        <v>111</v>
      </c>
      <c r="C12" s="406">
        <f>[2]main1!L14</f>
        <v>4430</v>
      </c>
      <c r="D12" s="406">
        <f>[2]main1!M14</f>
        <v>2644.3</v>
      </c>
      <c r="E12" s="406">
        <f>[2]main1!N14</f>
        <v>2644.3</v>
      </c>
      <c r="F12" s="406">
        <f>[2]main1!O14</f>
        <v>0</v>
      </c>
      <c r="G12" s="406">
        <f>[2]main1!P14</f>
        <v>-1785.6999999999998</v>
      </c>
      <c r="H12" s="406">
        <f>[2]main1!Q14</f>
        <v>59.690744920993232</v>
      </c>
      <c r="I12" s="131">
        <f>[2]main1!R14</f>
        <v>0</v>
      </c>
      <c r="J12" s="131">
        <f>[2]main1!S14</f>
        <v>2644.3</v>
      </c>
      <c r="K12" s="131" t="str">
        <f>[2]main1!T14</f>
        <v xml:space="preserve"> </v>
      </c>
    </row>
    <row r="13" spans="1:14" hidden="1">
      <c r="A13" s="136" t="s">
        <v>4</v>
      </c>
      <c r="B13" s="187"/>
      <c r="C13" s="406"/>
      <c r="D13" s="406"/>
      <c r="E13" s="406"/>
      <c r="F13" s="406"/>
      <c r="G13" s="406"/>
      <c r="H13" s="406"/>
      <c r="I13" s="131">
        <f>[2]main1!R15</f>
        <v>0</v>
      </c>
      <c r="J13" s="131">
        <f>[2]main1!S15</f>
        <v>0</v>
      </c>
      <c r="K13" s="131">
        <f>[2]main1!T15</f>
        <v>0</v>
      </c>
    </row>
    <row r="14" spans="1:14">
      <c r="A14" s="137" t="s">
        <v>272</v>
      </c>
      <c r="B14" s="244">
        <v>1111</v>
      </c>
      <c r="C14" s="407">
        <f>[2]main1!L16</f>
        <v>1337.2</v>
      </c>
      <c r="D14" s="407">
        <f>[2]main1!M16</f>
        <v>766</v>
      </c>
      <c r="E14" s="407">
        <f>[2]main1!N16</f>
        <v>766</v>
      </c>
      <c r="F14" s="407">
        <f>[2]main1!O16</f>
        <v>0</v>
      </c>
      <c r="G14" s="407">
        <f>[2]main1!P16</f>
        <v>-571.20000000000005</v>
      </c>
      <c r="H14" s="407">
        <f>[2]main1!Q16</f>
        <v>57.283876757403526</v>
      </c>
      <c r="I14" s="131">
        <f>[2]main1!R16</f>
        <v>0</v>
      </c>
      <c r="J14" s="131">
        <f>[2]main1!S16</f>
        <v>766</v>
      </c>
      <c r="K14" s="131" t="str">
        <f>[2]main1!T16</f>
        <v xml:space="preserve"> </v>
      </c>
    </row>
    <row r="15" spans="1:14">
      <c r="A15" s="137" t="s">
        <v>273</v>
      </c>
      <c r="B15" s="244">
        <v>1112</v>
      </c>
      <c r="C15" s="407">
        <f>[2]main1!L17</f>
        <v>3092.8</v>
      </c>
      <c r="D15" s="407">
        <f>[2]main1!M17</f>
        <v>1878.3</v>
      </c>
      <c r="E15" s="407">
        <f>[2]main1!N17</f>
        <v>1878.3</v>
      </c>
      <c r="F15" s="407">
        <f>[2]main1!O17</f>
        <v>0</v>
      </c>
      <c r="G15" s="407">
        <f>[2]main1!P17</f>
        <v>-1214.5000000000002</v>
      </c>
      <c r="H15" s="407">
        <f>[2]main1!Q17</f>
        <v>60.731376099327463</v>
      </c>
      <c r="I15" s="131">
        <f>[2]main1!R17</f>
        <v>0</v>
      </c>
      <c r="J15" s="131">
        <f>[2]main1!S17</f>
        <v>1878.3</v>
      </c>
      <c r="K15" s="131" t="str">
        <f>[2]main1!T17</f>
        <v xml:space="preserve"> </v>
      </c>
    </row>
    <row r="16" spans="1:14">
      <c r="A16" s="57" t="s">
        <v>45</v>
      </c>
      <c r="B16" s="187">
        <v>113</v>
      </c>
      <c r="C16" s="406">
        <f>[2]main1!L18</f>
        <v>53.2</v>
      </c>
      <c r="D16" s="406">
        <f>[2]main1!M18</f>
        <v>2.8</v>
      </c>
      <c r="E16" s="406">
        <f>[2]main1!N18</f>
        <v>2.8</v>
      </c>
      <c r="F16" s="406">
        <f>[2]main1!O18</f>
        <v>0</v>
      </c>
      <c r="G16" s="406">
        <f>[2]main1!P18</f>
        <v>-50.400000000000006</v>
      </c>
      <c r="H16" s="406">
        <f>[2]main1!Q18</f>
        <v>5.2631578947368416</v>
      </c>
      <c r="I16" s="131">
        <f>[2]main1!R18</f>
        <v>0</v>
      </c>
      <c r="J16" s="131">
        <f>[2]main1!S18</f>
        <v>2.8</v>
      </c>
      <c r="K16" s="131" t="str">
        <f>[2]main1!T18</f>
        <v xml:space="preserve"> </v>
      </c>
    </row>
    <row r="17" spans="1:11" hidden="1">
      <c r="A17" s="46" t="s">
        <v>15</v>
      </c>
      <c r="B17" s="187"/>
      <c r="C17" s="406"/>
      <c r="D17" s="406"/>
      <c r="E17" s="406"/>
      <c r="F17" s="406"/>
      <c r="G17" s="406"/>
      <c r="H17" s="406"/>
      <c r="I17" s="131">
        <f>[2]main1!R19</f>
        <v>0</v>
      </c>
      <c r="J17" s="131">
        <f>[2]main1!S19</f>
        <v>0</v>
      </c>
      <c r="K17" s="131">
        <f>[2]main1!T19</f>
        <v>0</v>
      </c>
    </row>
    <row r="18" spans="1:11" hidden="1">
      <c r="A18" s="148" t="s">
        <v>241</v>
      </c>
      <c r="B18" s="184">
        <v>1131</v>
      </c>
      <c r="C18" s="407">
        <f>[2]main1!L20</f>
        <v>0</v>
      </c>
      <c r="D18" s="407">
        <f>[2]main1!M20</f>
        <v>0</v>
      </c>
      <c r="E18" s="407">
        <f>[2]main1!N20</f>
        <v>0</v>
      </c>
      <c r="F18" s="407">
        <f>[2]main1!O20</f>
        <v>0</v>
      </c>
      <c r="G18" s="407">
        <f>[2]main1!P20</f>
        <v>0</v>
      </c>
      <c r="H18" s="407" t="str">
        <f>[2]main1!Q20</f>
        <v xml:space="preserve"> </v>
      </c>
      <c r="I18" s="131">
        <f>[2]main1!R20</f>
        <v>0</v>
      </c>
      <c r="J18" s="131">
        <f>[2]main1!S20</f>
        <v>0</v>
      </c>
      <c r="K18" s="131">
        <f>[2]main1!T20</f>
        <v>0</v>
      </c>
    </row>
    <row r="19" spans="1:11" ht="15.75" hidden="1" customHeight="1">
      <c r="A19" s="148" t="s">
        <v>242</v>
      </c>
      <c r="B19" s="184">
        <v>1132</v>
      </c>
      <c r="C19" s="407">
        <f>[2]main1!L21</f>
        <v>0</v>
      </c>
      <c r="D19" s="407">
        <f>[2]main1!M21</f>
        <v>0</v>
      </c>
      <c r="E19" s="407">
        <f>[2]main1!N21</f>
        <v>0</v>
      </c>
      <c r="F19" s="407">
        <f>[2]main1!O21</f>
        <v>0</v>
      </c>
      <c r="G19" s="407">
        <f>[2]main1!P21</f>
        <v>0</v>
      </c>
      <c r="H19" s="407" t="str">
        <f>[2]main1!Q21</f>
        <v xml:space="preserve"> </v>
      </c>
      <c r="I19" s="131">
        <f>[2]main1!R21</f>
        <v>0</v>
      </c>
      <c r="J19" s="131">
        <f>[2]main1!S21</f>
        <v>0</v>
      </c>
      <c r="K19" s="131">
        <f>[2]main1!T21</f>
        <v>0</v>
      </c>
    </row>
    <row r="20" spans="1:11" ht="15.75" customHeight="1">
      <c r="A20" s="148" t="s">
        <v>266</v>
      </c>
      <c r="B20" s="184">
        <v>1133</v>
      </c>
      <c r="C20" s="407">
        <f>[2]main1!L22</f>
        <v>3.2</v>
      </c>
      <c r="D20" s="407">
        <f>[2]main1!M22</f>
        <v>2.8</v>
      </c>
      <c r="E20" s="407">
        <f>[2]main1!N22</f>
        <v>2.8</v>
      </c>
      <c r="F20" s="407">
        <f>[2]main1!O22</f>
        <v>0</v>
      </c>
      <c r="G20" s="407">
        <f>[2]main1!P22</f>
        <v>-0.40000000000000036</v>
      </c>
      <c r="H20" s="407">
        <f>[2]main1!Q22</f>
        <v>87.499999999999986</v>
      </c>
      <c r="I20" s="131"/>
      <c r="J20" s="131"/>
      <c r="K20" s="131"/>
    </row>
    <row r="21" spans="1:11">
      <c r="A21" s="64" t="s">
        <v>46</v>
      </c>
      <c r="B21" s="187">
        <v>114</v>
      </c>
      <c r="C21" s="406">
        <f>[2]main1!L24</f>
        <v>20539.999999999993</v>
      </c>
      <c r="D21" s="406">
        <f>[2]main1!M24</f>
        <v>10561.300000000001</v>
      </c>
      <c r="E21" s="406">
        <f>[2]main1!N24</f>
        <v>10561.300000000001</v>
      </c>
      <c r="F21" s="406">
        <f>[2]main1!O24</f>
        <v>0</v>
      </c>
      <c r="G21" s="406">
        <f>[2]main1!P24</f>
        <v>-9978.6999999999916</v>
      </c>
      <c r="H21" s="406">
        <f>[2]main1!Q24</f>
        <v>51.418208373904598</v>
      </c>
      <c r="I21" s="131">
        <f>[2]main1!R24</f>
        <v>0</v>
      </c>
      <c r="J21" s="131">
        <f>[2]main1!S24</f>
        <v>10561.300000000001</v>
      </c>
      <c r="K21" s="131" t="str">
        <f>[2]main1!T24</f>
        <v xml:space="preserve"> </v>
      </c>
    </row>
    <row r="22" spans="1:11">
      <c r="A22" s="136" t="s">
        <v>15</v>
      </c>
      <c r="B22" s="147"/>
      <c r="C22" s="406"/>
      <c r="D22" s="406"/>
      <c r="E22" s="406"/>
      <c r="F22" s="406"/>
      <c r="G22" s="406"/>
      <c r="H22" s="406"/>
      <c r="I22" s="131">
        <f>[2]main1!R25</f>
        <v>0</v>
      </c>
      <c r="J22" s="131">
        <f>[2]main1!S25</f>
        <v>0</v>
      </c>
      <c r="K22" s="131">
        <f>[2]main1!T25</f>
        <v>0</v>
      </c>
    </row>
    <row r="23" spans="1:11" ht="15.75" customHeight="1">
      <c r="A23" s="149" t="s">
        <v>328</v>
      </c>
      <c r="B23" s="245">
        <v>1141</v>
      </c>
      <c r="C23" s="408">
        <f>[2]main1!L26</f>
        <v>15270.699999999999</v>
      </c>
      <c r="D23" s="408">
        <f>[2]main1!M26</f>
        <v>7665.2</v>
      </c>
      <c r="E23" s="408">
        <f>[2]main1!N26</f>
        <v>7665.2</v>
      </c>
      <c r="F23" s="408">
        <f>[2]main1!O26</f>
        <v>0</v>
      </c>
      <c r="G23" s="408">
        <f>[2]main1!P26</f>
        <v>-7605.4999999999991</v>
      </c>
      <c r="H23" s="408">
        <f>[2]main1!Q26</f>
        <v>50.195472375202186</v>
      </c>
      <c r="I23" s="131">
        <f>[2]main1!R26</f>
        <v>0</v>
      </c>
      <c r="J23" s="131">
        <f>[2]main1!S26</f>
        <v>7665.2</v>
      </c>
      <c r="K23" s="131" t="str">
        <f>[2]main1!T26</f>
        <v xml:space="preserve"> </v>
      </c>
    </row>
    <row r="24" spans="1:11">
      <c r="A24" s="139" t="s">
        <v>4</v>
      </c>
      <c r="B24" s="147"/>
      <c r="C24" s="406"/>
      <c r="D24" s="406"/>
      <c r="E24" s="406"/>
      <c r="F24" s="406"/>
      <c r="G24" s="406"/>
      <c r="H24" s="406"/>
      <c r="I24" s="131">
        <f>[2]main1!R27</f>
        <v>0</v>
      </c>
      <c r="J24" s="131">
        <f>[2]main1!S27</f>
        <v>0</v>
      </c>
      <c r="K24" s="131">
        <f>[2]main1!T27</f>
        <v>0</v>
      </c>
    </row>
    <row r="25" spans="1:11" ht="25.5">
      <c r="A25" s="46" t="s">
        <v>51</v>
      </c>
      <c r="B25" s="238">
        <v>11411</v>
      </c>
      <c r="C25" s="409">
        <f>[2]main1!L28</f>
        <v>5489.7</v>
      </c>
      <c r="D25" s="409">
        <f>[2]main1!M28</f>
        <v>2878</v>
      </c>
      <c r="E25" s="409">
        <f>[2]main1!N28</f>
        <v>2878</v>
      </c>
      <c r="F25" s="409">
        <f>[2]main1!O28</f>
        <v>0</v>
      </c>
      <c r="G25" s="409">
        <f>[2]main1!P28</f>
        <v>-2611.6999999999998</v>
      </c>
      <c r="H25" s="409">
        <f>[2]main1!Q28</f>
        <v>52.425451299706729</v>
      </c>
      <c r="I25" s="131">
        <f>[2]main1!R28</f>
        <v>0</v>
      </c>
      <c r="J25" s="131">
        <f>[2]main1!S28</f>
        <v>2878</v>
      </c>
      <c r="K25" s="131" t="str">
        <f>[2]main1!T28</f>
        <v xml:space="preserve"> </v>
      </c>
    </row>
    <row r="26" spans="1:11">
      <c r="A26" s="46" t="s">
        <v>19</v>
      </c>
      <c r="B26" s="238">
        <v>11412</v>
      </c>
      <c r="C26" s="409">
        <f>[2]main1!L29</f>
        <v>11934.6</v>
      </c>
      <c r="D26" s="409">
        <f>[2]main1!M29</f>
        <v>6223</v>
      </c>
      <c r="E26" s="409">
        <f>[2]main1!N29</f>
        <v>6223</v>
      </c>
      <c r="F26" s="409">
        <f>[2]main1!O29</f>
        <v>0</v>
      </c>
      <c r="G26" s="409">
        <f>[2]main1!P29</f>
        <v>-5711.6</v>
      </c>
      <c r="H26" s="409">
        <f>[2]main1!Q29</f>
        <v>52.142510012903657</v>
      </c>
      <c r="I26" s="131">
        <f>[2]main1!R29</f>
        <v>0</v>
      </c>
      <c r="J26" s="131">
        <f>[2]main1!S29</f>
        <v>6223</v>
      </c>
      <c r="K26" s="131" t="str">
        <f>[2]main1!T29</f>
        <v xml:space="preserve"> </v>
      </c>
    </row>
    <row r="27" spans="1:11">
      <c r="A27" s="46" t="s">
        <v>20</v>
      </c>
      <c r="B27" s="238">
        <v>11413</v>
      </c>
      <c r="C27" s="409">
        <f>[2]main1!L30</f>
        <v>-2153.6</v>
      </c>
      <c r="D27" s="409">
        <f>[2]main1!M30</f>
        <v>-1435.8</v>
      </c>
      <c r="E27" s="409">
        <f>[2]main1!N30</f>
        <v>-1435.8</v>
      </c>
      <c r="F27" s="409">
        <f>[2]main1!O30</f>
        <v>0</v>
      </c>
      <c r="G27" s="409">
        <f>[2]main1!P30</f>
        <v>717.8</v>
      </c>
      <c r="H27" s="409">
        <f>[2]main1!Q30</f>
        <v>66.669762258543827</v>
      </c>
      <c r="I27" s="131">
        <f>[2]main1!R30</f>
        <v>0</v>
      </c>
      <c r="J27" s="131">
        <f>[2]main1!S30</f>
        <v>-1435.8</v>
      </c>
      <c r="K27" s="131" t="str">
        <f>[2]main1!T30</f>
        <v xml:space="preserve"> </v>
      </c>
    </row>
    <row r="28" spans="1:11">
      <c r="A28" s="149" t="s">
        <v>21</v>
      </c>
      <c r="B28" s="240">
        <v>1142</v>
      </c>
      <c r="C28" s="418">
        <f>[2]main1!L31</f>
        <v>4302.5</v>
      </c>
      <c r="D28" s="418">
        <f>[2]main1!M31</f>
        <v>2364</v>
      </c>
      <c r="E28" s="418">
        <f>[2]main1!N31</f>
        <v>2364</v>
      </c>
      <c r="F28" s="418">
        <f>[2]main1!O31</f>
        <v>0</v>
      </c>
      <c r="G28" s="418">
        <f>[2]main1!P31</f>
        <v>-1938.5</v>
      </c>
      <c r="H28" s="418">
        <f>[2]main1!Q31</f>
        <v>54.944799535153976</v>
      </c>
      <c r="I28" s="131">
        <f>[2]main1!R31</f>
        <v>0</v>
      </c>
      <c r="J28" s="131">
        <f>[2]main1!S31</f>
        <v>2364</v>
      </c>
      <c r="K28" s="131" t="str">
        <f>[2]main1!T31</f>
        <v xml:space="preserve"> </v>
      </c>
    </row>
    <row r="29" spans="1:11">
      <c r="A29" s="139" t="s">
        <v>4</v>
      </c>
      <c r="B29" s="35"/>
      <c r="C29" s="419"/>
      <c r="D29" s="409"/>
      <c r="E29" s="409"/>
      <c r="F29" s="409"/>
      <c r="G29" s="409"/>
      <c r="H29" s="409"/>
      <c r="I29" s="131">
        <f>[2]main1!R32</f>
        <v>0</v>
      </c>
      <c r="J29" s="131">
        <f>[2]main1!S32</f>
        <v>0</v>
      </c>
      <c r="K29" s="131">
        <f>[2]main1!T32</f>
        <v>0</v>
      </c>
    </row>
    <row r="30" spans="1:11" ht="17.25" customHeight="1">
      <c r="A30" s="46" t="s">
        <v>298</v>
      </c>
      <c r="B30" s="35"/>
      <c r="C30" s="419">
        <f>[2]main1!L33</f>
        <v>627.70000000000005</v>
      </c>
      <c r="D30" s="409">
        <f>[2]main1!M33</f>
        <v>297.5</v>
      </c>
      <c r="E30" s="409">
        <f>[2]main1!N33</f>
        <v>297.5</v>
      </c>
      <c r="F30" s="409">
        <f>[2]main1!O33</f>
        <v>0</v>
      </c>
      <c r="G30" s="409">
        <f>[2]main1!P33</f>
        <v>-330.20000000000005</v>
      </c>
      <c r="H30" s="409">
        <f>[2]main1!Q33</f>
        <v>47.395252509160422</v>
      </c>
      <c r="I30" s="131"/>
      <c r="J30" s="131"/>
      <c r="K30" s="131"/>
    </row>
    <row r="31" spans="1:11" ht="16.5" customHeight="1">
      <c r="A31" s="46" t="s">
        <v>299</v>
      </c>
      <c r="B31" s="35"/>
      <c r="C31" s="419">
        <f>[2]main1!L34</f>
        <v>3899.2</v>
      </c>
      <c r="D31" s="409">
        <f>[2]main1!M34</f>
        <v>2150.9</v>
      </c>
      <c r="E31" s="409">
        <f>[2]main1!N34</f>
        <v>2150.9</v>
      </c>
      <c r="F31" s="409">
        <f>[2]main1!O34</f>
        <v>0</v>
      </c>
      <c r="G31" s="409">
        <f>[2]main1!P34</f>
        <v>-1748.2999999999997</v>
      </c>
      <c r="H31" s="409">
        <f>[2]main1!Q34</f>
        <v>55.162597455888395</v>
      </c>
      <c r="I31" s="131"/>
      <c r="J31" s="131"/>
      <c r="K31" s="131"/>
    </row>
    <row r="32" spans="1:11" hidden="1">
      <c r="A32" s="46" t="s">
        <v>276</v>
      </c>
      <c r="B32" s="238">
        <v>11421</v>
      </c>
      <c r="C32" s="419">
        <f>[2]main1!L35</f>
        <v>535.9</v>
      </c>
      <c r="D32" s="419">
        <f>[2]main1!M35</f>
        <v>22</v>
      </c>
      <c r="E32" s="419">
        <f>[2]main1!N35</f>
        <v>22</v>
      </c>
      <c r="F32" s="419">
        <f>[2]main1!O35</f>
        <v>0</v>
      </c>
      <c r="G32" s="419">
        <f>[2]main1!P35</f>
        <v>-513.9</v>
      </c>
      <c r="H32" s="409">
        <f>[2]main1!Q35</f>
        <v>4.1052435155812654</v>
      </c>
      <c r="I32" s="131"/>
      <c r="J32" s="131"/>
      <c r="K32" s="131"/>
    </row>
    <row r="33" spans="1:11" hidden="1">
      <c r="A33" s="46" t="s">
        <v>277</v>
      </c>
      <c r="B33" s="238">
        <v>11422</v>
      </c>
      <c r="C33" s="419">
        <f>[2]main1!L36</f>
        <v>1326</v>
      </c>
      <c r="D33" s="419">
        <f>[2]main1!M36</f>
        <v>88</v>
      </c>
      <c r="E33" s="419">
        <f>[2]main1!N36</f>
        <v>88</v>
      </c>
      <c r="F33" s="419">
        <f>[2]main1!O36</f>
        <v>0</v>
      </c>
      <c r="G33" s="419">
        <f>[2]main1!P36</f>
        <v>-1238</v>
      </c>
      <c r="H33" s="409">
        <f>[2]main1!Q36</f>
        <v>6.6365007541478134</v>
      </c>
      <c r="I33" s="131"/>
      <c r="J33" s="131"/>
      <c r="K33" s="131"/>
    </row>
    <row r="34" spans="1:11" hidden="1">
      <c r="A34" s="46" t="s">
        <v>278</v>
      </c>
      <c r="B34" s="238">
        <v>11423</v>
      </c>
      <c r="C34" s="419">
        <f>[2]main1!L37</f>
        <v>585</v>
      </c>
      <c r="D34" s="419">
        <f>[2]main1!M37</f>
        <v>34.4</v>
      </c>
      <c r="E34" s="419">
        <f>[2]main1!N37</f>
        <v>34.4</v>
      </c>
      <c r="F34" s="419">
        <f>[2]main1!O37</f>
        <v>0</v>
      </c>
      <c r="G34" s="419">
        <f>[2]main1!P37</f>
        <v>-550.6</v>
      </c>
      <c r="H34" s="409">
        <f>[2]main1!Q37</f>
        <v>5.8803418803418799</v>
      </c>
      <c r="I34" s="131"/>
      <c r="J34" s="131"/>
      <c r="K34" s="131"/>
    </row>
    <row r="35" spans="1:11" hidden="1">
      <c r="A35" s="46" t="s">
        <v>279</v>
      </c>
      <c r="B35" s="238">
        <v>11424</v>
      </c>
      <c r="C35" s="419">
        <f>[2]main1!L38</f>
        <v>1427</v>
      </c>
      <c r="D35" s="419">
        <f>[2]main1!M38</f>
        <v>91.1</v>
      </c>
      <c r="E35" s="419">
        <f>[2]main1!N38</f>
        <v>91.1</v>
      </c>
      <c r="F35" s="419">
        <f>[2]main1!O38</f>
        <v>0</v>
      </c>
      <c r="G35" s="419">
        <f>[2]main1!P38</f>
        <v>-1335.9</v>
      </c>
      <c r="H35" s="409">
        <f>[2]main1!Q38</f>
        <v>6.3840224246671333</v>
      </c>
      <c r="I35" s="131"/>
      <c r="J35" s="131"/>
      <c r="K35" s="131"/>
    </row>
    <row r="36" spans="1:11" hidden="1">
      <c r="A36" s="46" t="s">
        <v>280</v>
      </c>
      <c r="B36" s="238">
        <v>11425</v>
      </c>
      <c r="C36" s="419">
        <f>[2]main1!L39</f>
        <v>173.6</v>
      </c>
      <c r="D36" s="419">
        <f>[2]main1!M39</f>
        <v>12.6</v>
      </c>
      <c r="E36" s="419">
        <f>[2]main1!N39</f>
        <v>12.6</v>
      </c>
      <c r="F36" s="419">
        <f>[2]main1!O39</f>
        <v>0</v>
      </c>
      <c r="G36" s="419">
        <f>[2]main1!P39</f>
        <v>-161</v>
      </c>
      <c r="H36" s="409">
        <f>[2]main1!Q39</f>
        <v>7.2580645161290329</v>
      </c>
      <c r="I36" s="131"/>
      <c r="J36" s="131"/>
      <c r="K36" s="131"/>
    </row>
    <row r="37" spans="1:11" hidden="1">
      <c r="A37" s="46" t="s">
        <v>281</v>
      </c>
      <c r="B37" s="238">
        <v>11426</v>
      </c>
      <c r="C37" s="419">
        <f>[2]main1!L40</f>
        <v>10.9</v>
      </c>
      <c r="D37" s="419">
        <f>[2]main1!M40</f>
        <v>0.7</v>
      </c>
      <c r="E37" s="419">
        <f>[2]main1!N40</f>
        <v>0.7</v>
      </c>
      <c r="F37" s="419">
        <f>[2]main1!O40</f>
        <v>0</v>
      </c>
      <c r="G37" s="419">
        <f>[2]main1!P40</f>
        <v>-10.200000000000001</v>
      </c>
      <c r="H37" s="409">
        <f>[2]main1!Q40</f>
        <v>6.422018348623852</v>
      </c>
      <c r="I37" s="131"/>
      <c r="J37" s="131"/>
      <c r="K37" s="131"/>
    </row>
    <row r="38" spans="1:11" hidden="1">
      <c r="A38" s="46" t="s">
        <v>275</v>
      </c>
      <c r="B38" s="238">
        <v>11427</v>
      </c>
      <c r="C38" s="419">
        <f>[2]main1!L41</f>
        <v>22</v>
      </c>
      <c r="D38" s="419">
        <f>[2]main1!M41</f>
        <v>1.6</v>
      </c>
      <c r="E38" s="419">
        <f>[2]main1!N41</f>
        <v>1.6</v>
      </c>
      <c r="F38" s="419">
        <f>[2]main1!O41</f>
        <v>0</v>
      </c>
      <c r="G38" s="419">
        <f>[2]main1!P41</f>
        <v>-20.399999999999999</v>
      </c>
      <c r="H38" s="409">
        <f>[2]main1!Q41</f>
        <v>7.2727272727272734</v>
      </c>
      <c r="I38" s="131"/>
      <c r="J38" s="131"/>
      <c r="K38" s="131"/>
    </row>
    <row r="39" spans="1:11" ht="18" customHeight="1">
      <c r="A39" s="46" t="s">
        <v>22</v>
      </c>
      <c r="B39" s="238">
        <v>11429</v>
      </c>
      <c r="C39" s="419">
        <f>[2]main1!L42</f>
        <v>-224.4</v>
      </c>
      <c r="D39" s="419">
        <f>[2]main1!M42</f>
        <v>-84.4</v>
      </c>
      <c r="E39" s="419">
        <f>[2]main1!N42</f>
        <v>-84.4</v>
      </c>
      <c r="F39" s="419">
        <f>[2]main1!O42</f>
        <v>0</v>
      </c>
      <c r="G39" s="419">
        <f>[2]main1!P42</f>
        <v>140</v>
      </c>
      <c r="H39" s="419">
        <f>[2]main1!Q42</f>
        <v>37.611408199643499</v>
      </c>
      <c r="I39" s="131"/>
      <c r="J39" s="131"/>
      <c r="K39" s="131"/>
    </row>
    <row r="40" spans="1:11">
      <c r="A40" s="239" t="s">
        <v>267</v>
      </c>
      <c r="B40" s="240">
        <v>1144</v>
      </c>
      <c r="C40" s="408">
        <f>[2]main1!L43</f>
        <v>11.6</v>
      </c>
      <c r="D40" s="408">
        <f>[2]main1!M43</f>
        <v>6</v>
      </c>
      <c r="E40" s="408">
        <f>[2]main1!N43</f>
        <v>6</v>
      </c>
      <c r="F40" s="408">
        <f>[2]main1!O43</f>
        <v>0</v>
      </c>
      <c r="G40" s="408">
        <f>[2]main1!P43</f>
        <v>-5.6</v>
      </c>
      <c r="H40" s="408">
        <f>[2]main1!Q43</f>
        <v>51.724137931034484</v>
      </c>
      <c r="I40" s="131">
        <f>[2]main1!R40</f>
        <v>0</v>
      </c>
      <c r="J40" s="131">
        <f>[2]main1!S40</f>
        <v>0.7</v>
      </c>
      <c r="K40" s="131" t="str">
        <f>[2]main1!T40</f>
        <v xml:space="preserve"> </v>
      </c>
    </row>
    <row r="41" spans="1:11" ht="32.25" customHeight="1">
      <c r="A41" s="239" t="s">
        <v>268</v>
      </c>
      <c r="B41" s="240">
        <v>1145</v>
      </c>
      <c r="C41" s="408">
        <f>[2]main1!L44</f>
        <v>448.1</v>
      </c>
      <c r="D41" s="408">
        <f>[2]main1!M44</f>
        <v>252.6</v>
      </c>
      <c r="E41" s="408">
        <f>[2]main1!N44</f>
        <v>252.6</v>
      </c>
      <c r="F41" s="408">
        <f>[2]main1!O44</f>
        <v>0</v>
      </c>
      <c r="G41" s="408">
        <f>[2]main1!P44</f>
        <v>-195.50000000000003</v>
      </c>
      <c r="H41" s="408">
        <f>[2]main1!Q44</f>
        <v>56.371345681767458</v>
      </c>
      <c r="I41" s="131">
        <f>[2]main1!R42</f>
        <v>0</v>
      </c>
      <c r="J41" s="131">
        <f>[2]main1!S42</f>
        <v>-84.4</v>
      </c>
      <c r="K41" s="131" t="str">
        <f>[2]main1!T42</f>
        <v xml:space="preserve"> </v>
      </c>
    </row>
    <row r="42" spans="1:11">
      <c r="A42" s="239" t="s">
        <v>269</v>
      </c>
      <c r="B42" s="240">
        <v>1146</v>
      </c>
      <c r="C42" s="408">
        <f>[2]main1!L45</f>
        <v>507.1</v>
      </c>
      <c r="D42" s="408">
        <f>[2]main1!M45</f>
        <v>273.5</v>
      </c>
      <c r="E42" s="408">
        <f>[2]main1!N45</f>
        <v>273.5</v>
      </c>
      <c r="F42" s="408">
        <f>[2]main1!O45</f>
        <v>0</v>
      </c>
      <c r="G42" s="408">
        <f>[2]main1!P45</f>
        <v>-233.60000000000002</v>
      </c>
      <c r="H42" s="408">
        <f>[2]main1!Q45</f>
        <v>53.934135279037662</v>
      </c>
      <c r="I42" s="140" t="e">
        <f>[2]main1!#REF!</f>
        <v>#REF!</v>
      </c>
      <c r="J42" s="140" t="e">
        <f>[2]main1!#REF!</f>
        <v>#REF!</v>
      </c>
      <c r="K42" s="140" t="e">
        <f>[2]main1!#REF!</f>
        <v>#REF!</v>
      </c>
    </row>
    <row r="43" spans="1:11">
      <c r="A43" s="64" t="s">
        <v>295</v>
      </c>
      <c r="B43" s="187">
        <v>115</v>
      </c>
      <c r="C43" s="420">
        <f>[2]main1!L46</f>
        <v>1287.5999999999999</v>
      </c>
      <c r="D43" s="420">
        <f>[2]main1!M46</f>
        <v>799.5</v>
      </c>
      <c r="E43" s="420">
        <f>[2]main1!N46</f>
        <v>799.5</v>
      </c>
      <c r="F43" s="420">
        <f>[2]main1!O46</f>
        <v>0</v>
      </c>
      <c r="G43" s="420">
        <f>[2]main1!P46</f>
        <v>-488.09999999999991</v>
      </c>
      <c r="H43" s="420">
        <f>[2]main1!Q46</f>
        <v>62.092264678471579</v>
      </c>
      <c r="I43" s="131">
        <f>[2]main1!R46</f>
        <v>0</v>
      </c>
      <c r="J43" s="131">
        <f>[2]main1!S46</f>
        <v>799.5</v>
      </c>
      <c r="K43" s="131" t="str">
        <f>[2]main1!T46</f>
        <v xml:space="preserve"> </v>
      </c>
    </row>
    <row r="44" spans="1:11" hidden="1">
      <c r="A44" s="241" t="s">
        <v>4</v>
      </c>
      <c r="B44" s="187"/>
      <c r="C44" s="420">
        <f>[2]main1!L47</f>
        <v>0</v>
      </c>
      <c r="D44" s="420"/>
      <c r="E44" s="420"/>
      <c r="F44" s="420"/>
      <c r="G44" s="420"/>
      <c r="H44" s="420"/>
      <c r="I44" s="131"/>
      <c r="J44" s="131"/>
      <c r="K44" s="131"/>
    </row>
    <row r="45" spans="1:11">
      <c r="A45" s="316" t="s">
        <v>270</v>
      </c>
      <c r="B45" s="184">
        <v>1151</v>
      </c>
      <c r="C45" s="421">
        <f>[2]main1!L48</f>
        <v>854.6</v>
      </c>
      <c r="D45" s="421">
        <f>[2]main1!M48</f>
        <v>546</v>
      </c>
      <c r="E45" s="421">
        <f>[2]main1!N48</f>
        <v>546</v>
      </c>
      <c r="F45" s="421">
        <f>[2]main1!O48</f>
        <v>0</v>
      </c>
      <c r="G45" s="421">
        <f>[2]main1!P48</f>
        <v>-308.60000000000002</v>
      </c>
      <c r="H45" s="421">
        <f>[2]main1!Q48</f>
        <v>63.889538965597936</v>
      </c>
      <c r="I45" s="131"/>
      <c r="J45" s="131"/>
      <c r="K45" s="131"/>
    </row>
    <row r="46" spans="1:11" ht="25.5">
      <c r="A46" s="316" t="s">
        <v>271</v>
      </c>
      <c r="B46" s="184">
        <v>1156</v>
      </c>
      <c r="C46" s="421">
        <f>[2]main1!L49</f>
        <v>433</v>
      </c>
      <c r="D46" s="421">
        <f>[2]main1!M49</f>
        <v>253.5</v>
      </c>
      <c r="E46" s="421">
        <f>[2]main1!N49</f>
        <v>253.5</v>
      </c>
      <c r="F46" s="421">
        <f>[2]main1!O49</f>
        <v>0</v>
      </c>
      <c r="G46" s="421">
        <f>[2]main1!P49</f>
        <v>-179.5</v>
      </c>
      <c r="H46" s="421">
        <f>[2]main1!Q49</f>
        <v>58.545034642032334</v>
      </c>
      <c r="I46" s="131"/>
      <c r="J46" s="131"/>
      <c r="K46" s="131"/>
    </row>
    <row r="47" spans="1:11" ht="15.75">
      <c r="A47" s="59" t="s">
        <v>69</v>
      </c>
      <c r="B47" s="150">
        <v>12</v>
      </c>
      <c r="C47" s="405">
        <f>[2]main1!L50</f>
        <v>13462.5</v>
      </c>
      <c r="D47" s="405">
        <f>[2]main1!M50</f>
        <v>7381.5</v>
      </c>
      <c r="E47" s="405">
        <f>[2]main1!N50</f>
        <v>7381.5</v>
      </c>
      <c r="F47" s="405">
        <f>[2]main1!O50</f>
        <v>0</v>
      </c>
      <c r="G47" s="405">
        <f>[2]main1!P50</f>
        <v>-6081</v>
      </c>
      <c r="H47" s="405">
        <f>[2]main1!Q50</f>
        <v>54.83008356545961</v>
      </c>
      <c r="I47" s="135">
        <f>[2]main1!R50</f>
        <v>0</v>
      </c>
      <c r="J47" s="135">
        <f>[2]main1!S50</f>
        <v>7381.5</v>
      </c>
      <c r="K47" s="135" t="str">
        <f>[2]main1!T50</f>
        <v xml:space="preserve"> </v>
      </c>
    </row>
    <row r="48" spans="1:11">
      <c r="A48" s="57" t="s">
        <v>16</v>
      </c>
      <c r="B48" s="187">
        <v>121</v>
      </c>
      <c r="C48" s="406">
        <f>[2]main1!L51</f>
        <v>10202.6</v>
      </c>
      <c r="D48" s="406">
        <f>[2]main1!M51</f>
        <v>5567.5</v>
      </c>
      <c r="E48" s="406">
        <f>[2]main1!N51</f>
        <v>5567.5</v>
      </c>
      <c r="F48" s="406">
        <f>[2]main1!O51</f>
        <v>0</v>
      </c>
      <c r="G48" s="406">
        <f>[2]main1!P51</f>
        <v>-4635.1000000000004</v>
      </c>
      <c r="H48" s="406">
        <f>[2]main1!Q51</f>
        <v>54.569423480289338</v>
      </c>
      <c r="I48" s="131">
        <f>[2]main1!R51</f>
        <v>0</v>
      </c>
      <c r="J48" s="131">
        <f>[2]main1!S51</f>
        <v>5567.5</v>
      </c>
      <c r="K48" s="131" t="str">
        <f>[2]main1!T51</f>
        <v xml:space="preserve"> </v>
      </c>
    </row>
    <row r="49" spans="1:11">
      <c r="A49" s="57" t="s">
        <v>17</v>
      </c>
      <c r="B49" s="187">
        <v>122</v>
      </c>
      <c r="C49" s="406">
        <f>[2]main1!L52</f>
        <v>3259.9</v>
      </c>
      <c r="D49" s="406">
        <f>[2]main1!M52</f>
        <v>1814</v>
      </c>
      <c r="E49" s="406">
        <f>[2]main1!N52</f>
        <v>1814</v>
      </c>
      <c r="F49" s="406">
        <f>[2]main1!O52</f>
        <v>0</v>
      </c>
      <c r="G49" s="406">
        <f>[2]main1!P52</f>
        <v>-1445.9</v>
      </c>
      <c r="H49" s="406">
        <f>[2]main1!Q52</f>
        <v>55.645878707935822</v>
      </c>
      <c r="I49" s="131">
        <f>[2]main1!R52</f>
        <v>0</v>
      </c>
      <c r="J49" s="131">
        <f>[2]main1!S52</f>
        <v>1814</v>
      </c>
      <c r="K49" s="131" t="str">
        <f>[2]main1!T52</f>
        <v xml:space="preserve"> </v>
      </c>
    </row>
    <row r="50" spans="1:11" ht="15.75">
      <c r="A50" s="63" t="s">
        <v>56</v>
      </c>
      <c r="B50" s="146">
        <v>13</v>
      </c>
      <c r="C50" s="405">
        <f>[2]main1!L53</f>
        <v>3655.5</v>
      </c>
      <c r="D50" s="405">
        <f>[2]main1!M53</f>
        <v>147.80000000000001</v>
      </c>
      <c r="E50" s="405">
        <f>[2]main1!N53</f>
        <v>0</v>
      </c>
      <c r="F50" s="405">
        <f>[2]main1!O53</f>
        <v>147.80000000000001</v>
      </c>
      <c r="G50" s="405">
        <f>[2]main1!P53</f>
        <v>-3507.7</v>
      </c>
      <c r="H50" s="405">
        <f>[2]main1!Q53</f>
        <v>4.043222541376009</v>
      </c>
      <c r="I50" s="135">
        <f>[2]main1!R53</f>
        <v>0</v>
      </c>
      <c r="J50" s="135">
        <f>[2]main1!S53</f>
        <v>147.80000000000001</v>
      </c>
      <c r="K50" s="135" t="str">
        <f>[2]main1!T53</f>
        <v xml:space="preserve"> </v>
      </c>
    </row>
    <row r="51" spans="1:11" ht="15.75">
      <c r="A51" s="64" t="s">
        <v>57</v>
      </c>
      <c r="B51" s="187">
        <v>131</v>
      </c>
      <c r="C51" s="406">
        <f>[2]main1!L54</f>
        <v>246</v>
      </c>
      <c r="D51" s="406">
        <f>[2]main1!M54</f>
        <v>7.3</v>
      </c>
      <c r="E51" s="406">
        <f>[2]main1!N54</f>
        <v>0</v>
      </c>
      <c r="F51" s="406">
        <f>[2]main1!O54</f>
        <v>7.3</v>
      </c>
      <c r="G51" s="406">
        <f>[2]main1!P54</f>
        <v>-238.7</v>
      </c>
      <c r="H51" s="406">
        <f>[2]main1!Q54</f>
        <v>2.9674796747967478</v>
      </c>
      <c r="I51" s="134">
        <f>[2]main1!R54</f>
        <v>0</v>
      </c>
      <c r="J51" s="134">
        <f>[2]main1!S54</f>
        <v>7.3</v>
      </c>
      <c r="K51" s="134" t="str">
        <f>[2]main1!T54</f>
        <v xml:space="preserve"> </v>
      </c>
    </row>
    <row r="52" spans="1:11">
      <c r="A52" s="66" t="s">
        <v>63</v>
      </c>
      <c r="B52" s="187">
        <v>132</v>
      </c>
      <c r="C52" s="406">
        <f>[2]main1!L55</f>
        <v>3409.5</v>
      </c>
      <c r="D52" s="406">
        <f>[2]main1!M55</f>
        <v>140.5</v>
      </c>
      <c r="E52" s="406">
        <f>[2]main1!N55</f>
        <v>0</v>
      </c>
      <c r="F52" s="406">
        <f>[2]main1!O55</f>
        <v>140.5</v>
      </c>
      <c r="G52" s="406">
        <f>[2]main1!P55</f>
        <v>-3269</v>
      </c>
      <c r="H52" s="406">
        <f>[2]main1!Q55</f>
        <v>4.120838832673412</v>
      </c>
      <c r="I52" s="131">
        <f>[2]main1!R55</f>
        <v>0</v>
      </c>
      <c r="J52" s="131">
        <f>[2]main1!S55</f>
        <v>140.5</v>
      </c>
      <c r="K52" s="131" t="str">
        <f>[2]main1!T55</f>
        <v xml:space="preserve"> </v>
      </c>
    </row>
    <row r="53" spans="1:11" ht="15.75">
      <c r="A53" s="70" t="s">
        <v>52</v>
      </c>
      <c r="B53" s="146">
        <v>14</v>
      </c>
      <c r="C53" s="405">
        <f>[2]main1!L56</f>
        <v>1424.2</v>
      </c>
      <c r="D53" s="405">
        <f>[2]main1!M56</f>
        <v>874</v>
      </c>
      <c r="E53" s="405">
        <f>[2]main1!N56</f>
        <v>866.3</v>
      </c>
      <c r="F53" s="405">
        <f>[2]main1!O56</f>
        <v>7.6999999999999993</v>
      </c>
      <c r="G53" s="405">
        <f>[2]main1!P56</f>
        <v>-550.20000000000005</v>
      </c>
      <c r="H53" s="405">
        <f>[2]main1!Q56</f>
        <v>61.367785423395596</v>
      </c>
      <c r="I53" s="135">
        <f>[2]main1!R56</f>
        <v>0</v>
      </c>
      <c r="J53" s="135">
        <f>[2]main1!S56</f>
        <v>874</v>
      </c>
      <c r="K53" s="135" t="str">
        <f>[2]main1!T56</f>
        <v xml:space="preserve"> </v>
      </c>
    </row>
    <row r="54" spans="1:11">
      <c r="A54" s="64" t="s">
        <v>53</v>
      </c>
      <c r="B54" s="187">
        <v>141</v>
      </c>
      <c r="C54" s="406">
        <f>[2]main1!L57</f>
        <v>179.2</v>
      </c>
      <c r="D54" s="406">
        <f>[2]main1!M57</f>
        <v>167.6</v>
      </c>
      <c r="E54" s="406">
        <f>[2]main1!N57</f>
        <v>165.2</v>
      </c>
      <c r="F54" s="406">
        <f>[2]main1!O57</f>
        <v>2.4</v>
      </c>
      <c r="G54" s="406">
        <f>[2]main1!P57</f>
        <v>-11.599999999999994</v>
      </c>
      <c r="H54" s="406">
        <f>[2]main1!Q57</f>
        <v>93.526785714285722</v>
      </c>
      <c r="I54" s="131">
        <f>[2]main1!R57</f>
        <v>0</v>
      </c>
      <c r="J54" s="131">
        <f>[2]main1!S57</f>
        <v>167.6</v>
      </c>
      <c r="K54" s="131" t="str">
        <f>[2]main1!T57</f>
        <v xml:space="preserve"> </v>
      </c>
    </row>
    <row r="55" spans="1:11">
      <c r="A55" s="148" t="s">
        <v>282</v>
      </c>
      <c r="B55" s="184">
        <v>1411</v>
      </c>
      <c r="C55" s="407">
        <f>[2]main1!L59</f>
        <v>95.8</v>
      </c>
      <c r="D55" s="407">
        <f>[2]main1!M59</f>
        <v>43.7</v>
      </c>
      <c r="E55" s="407">
        <f>[2]main1!N59</f>
        <v>41.300000000000004</v>
      </c>
      <c r="F55" s="407">
        <f>[2]main1!O59</f>
        <v>2.4</v>
      </c>
      <c r="G55" s="407">
        <f>[2]main1!P59</f>
        <v>-52.099999999999994</v>
      </c>
      <c r="H55" s="407">
        <f>[2]main1!Q59</f>
        <v>45.61586638830898</v>
      </c>
      <c r="I55" s="131"/>
      <c r="J55" s="131"/>
      <c r="K55" s="131"/>
    </row>
    <row r="56" spans="1:11">
      <c r="A56" s="148" t="s">
        <v>283</v>
      </c>
      <c r="B56" s="184">
        <v>1412</v>
      </c>
      <c r="C56" s="407">
        <f>[2]main1!L60</f>
        <v>83.4</v>
      </c>
      <c r="D56" s="407">
        <f>[2]main1!M60</f>
        <v>122.8</v>
      </c>
      <c r="E56" s="407">
        <f>[2]main1!N60</f>
        <v>122.8</v>
      </c>
      <c r="F56" s="407">
        <f>[2]main1!O60</f>
        <v>0</v>
      </c>
      <c r="G56" s="407">
        <f>[2]main1!P60</f>
        <v>39.399999999999991</v>
      </c>
      <c r="H56" s="407">
        <f>[2]main1!Q60</f>
        <v>147.24220623501199</v>
      </c>
      <c r="I56" s="131"/>
      <c r="J56" s="131"/>
      <c r="K56" s="131"/>
    </row>
    <row r="57" spans="1:11">
      <c r="A57" s="148" t="s">
        <v>327</v>
      </c>
      <c r="B57" s="184">
        <v>1415</v>
      </c>
      <c r="C57" s="407">
        <f>[2]main1!L61</f>
        <v>0</v>
      </c>
      <c r="D57" s="407">
        <f>[2]main1!M61</f>
        <v>1.1000000000000001</v>
      </c>
      <c r="E57" s="407">
        <f>[2]main1!N61</f>
        <v>1.1000000000000001</v>
      </c>
      <c r="F57" s="407">
        <f>[2]main1!O61</f>
        <v>0</v>
      </c>
      <c r="G57" s="407">
        <f>[2]main1!P61</f>
        <v>1.1000000000000001</v>
      </c>
      <c r="H57" s="407" t="str">
        <f>[2]main1!Q61</f>
        <v xml:space="preserve"> </v>
      </c>
      <c r="I57" s="131"/>
      <c r="J57" s="131"/>
      <c r="K57" s="131"/>
    </row>
    <row r="58" spans="1:11">
      <c r="A58" s="64" t="s">
        <v>65</v>
      </c>
      <c r="B58" s="187">
        <v>142</v>
      </c>
      <c r="C58" s="406">
        <f>[2]main1!L62</f>
        <v>1017.6</v>
      </c>
      <c r="D58" s="406">
        <f>[2]main1!M62</f>
        <v>585.29999999999995</v>
      </c>
      <c r="E58" s="406">
        <f>[2]main1!N62</f>
        <v>585.29999999999995</v>
      </c>
      <c r="F58" s="406">
        <f>[2]main1!O62</f>
        <v>0</v>
      </c>
      <c r="G58" s="406">
        <f>[2]main1!P62</f>
        <v>-432.30000000000007</v>
      </c>
      <c r="H58" s="406">
        <f>[2]main1!Q62</f>
        <v>57.517688679245282</v>
      </c>
      <c r="I58" s="131">
        <f>[2]main1!R62</f>
        <v>0</v>
      </c>
      <c r="J58" s="131">
        <f>[2]main1!S62</f>
        <v>585.29999999999995</v>
      </c>
      <c r="K58" s="131" t="str">
        <f>[2]main1!T62</f>
        <v xml:space="preserve"> </v>
      </c>
    </row>
    <row r="59" spans="1:11">
      <c r="A59" s="148" t="s">
        <v>284</v>
      </c>
      <c r="B59" s="184">
        <v>1422</v>
      </c>
      <c r="C59" s="407">
        <f>[2]main1!L64</f>
        <v>276.60000000000002</v>
      </c>
      <c r="D59" s="407">
        <f>[2]main1!M64</f>
        <v>167.9</v>
      </c>
      <c r="E59" s="407">
        <f>[2]main1!N64</f>
        <v>167.9</v>
      </c>
      <c r="F59" s="407">
        <f>[2]main1!O64</f>
        <v>0</v>
      </c>
      <c r="G59" s="407">
        <f>[2]main1!P64</f>
        <v>-108.70000000000002</v>
      </c>
      <c r="H59" s="407">
        <f>[2]main1!Q64</f>
        <v>60.701373825018081</v>
      </c>
      <c r="I59" s="131"/>
      <c r="J59" s="131"/>
      <c r="K59" s="131"/>
    </row>
    <row r="60" spans="1:11" ht="25.5">
      <c r="A60" s="148" t="s">
        <v>285</v>
      </c>
      <c r="B60" s="184">
        <v>1423</v>
      </c>
      <c r="C60" s="407">
        <f>[2]main1!L65</f>
        <v>741</v>
      </c>
      <c r="D60" s="407">
        <f>[2]main1!M65</f>
        <v>417.4</v>
      </c>
      <c r="E60" s="407">
        <f>[2]main1!N65</f>
        <v>417.4</v>
      </c>
      <c r="F60" s="407">
        <f>[2]main1!O65</f>
        <v>0</v>
      </c>
      <c r="G60" s="407">
        <f>[2]main1!P65</f>
        <v>-323.60000000000002</v>
      </c>
      <c r="H60" s="407">
        <f>[2]main1!Q65</f>
        <v>56.329284750337379</v>
      </c>
      <c r="I60" s="131"/>
      <c r="J60" s="131"/>
      <c r="K60" s="131"/>
    </row>
    <row r="61" spans="1:11">
      <c r="A61" s="64" t="s">
        <v>64</v>
      </c>
      <c r="B61" s="187">
        <v>143</v>
      </c>
      <c r="C61" s="406">
        <f>[2]main1!L66</f>
        <v>162.4</v>
      </c>
      <c r="D61" s="406">
        <f>[2]main1!M66</f>
        <v>93.9</v>
      </c>
      <c r="E61" s="406">
        <f>[2]main1!N66</f>
        <v>93.9</v>
      </c>
      <c r="F61" s="406">
        <f>[2]main1!O66</f>
        <v>0</v>
      </c>
      <c r="G61" s="406">
        <f>[2]main1!P66</f>
        <v>-68.5</v>
      </c>
      <c r="H61" s="406">
        <f>[2]main1!Q66</f>
        <v>57.820197044334975</v>
      </c>
      <c r="I61" s="131">
        <f>[2]main1!R66</f>
        <v>0</v>
      </c>
      <c r="J61" s="131">
        <f>[2]main1!S66</f>
        <v>93.9</v>
      </c>
      <c r="K61" s="131" t="str">
        <f>[2]main1!T66</f>
        <v xml:space="preserve"> </v>
      </c>
    </row>
    <row r="62" spans="1:11">
      <c r="A62" s="64" t="s">
        <v>54</v>
      </c>
      <c r="B62" s="187">
        <v>144</v>
      </c>
      <c r="C62" s="406">
        <f>[2]main1!L67</f>
        <v>26.7</v>
      </c>
      <c r="D62" s="406">
        <f>[2]main1!M67</f>
        <v>15.7</v>
      </c>
      <c r="E62" s="406">
        <f>[2]main1!N67</f>
        <v>15.7</v>
      </c>
      <c r="F62" s="406">
        <f>[2]main1!O67</f>
        <v>0</v>
      </c>
      <c r="G62" s="406">
        <f>[2]main1!P67</f>
        <v>-11</v>
      </c>
      <c r="H62" s="406">
        <f>[2]main1!Q67</f>
        <v>58.801498127340821</v>
      </c>
      <c r="I62" s="131">
        <f>[2]main1!R67</f>
        <v>0</v>
      </c>
      <c r="J62" s="131">
        <f>[2]main1!S67</f>
        <v>15.7</v>
      </c>
      <c r="K62" s="131" t="str">
        <f>[2]main1!T67</f>
        <v xml:space="preserve"> </v>
      </c>
    </row>
    <row r="63" spans="1:11">
      <c r="A63" s="64" t="s">
        <v>55</v>
      </c>
      <c r="B63" s="187">
        <v>145</v>
      </c>
      <c r="C63" s="406">
        <f>[2]main1!L68</f>
        <v>38.299999999999997</v>
      </c>
      <c r="D63" s="406">
        <f>[2]main1!M68</f>
        <v>11.5</v>
      </c>
      <c r="E63" s="406">
        <f>[2]main1!N68</f>
        <v>6.2000000000000011</v>
      </c>
      <c r="F63" s="406">
        <f>[2]main1!O68</f>
        <v>5.3</v>
      </c>
      <c r="G63" s="406">
        <f>[2]main1!P68</f>
        <v>-26.799999999999997</v>
      </c>
      <c r="H63" s="406">
        <f>[2]main1!Q68</f>
        <v>30.026109660574413</v>
      </c>
      <c r="I63" s="131">
        <f>[2]main1!R68</f>
        <v>0</v>
      </c>
      <c r="J63" s="131">
        <f>[2]main1!S68</f>
        <v>11.5</v>
      </c>
      <c r="K63" s="131" t="str">
        <f>[2]main1!T68</f>
        <v xml:space="preserve"> </v>
      </c>
    </row>
    <row r="64" spans="1:11" ht="18.75" customHeight="1">
      <c r="A64" s="41" t="s">
        <v>58</v>
      </c>
      <c r="B64" s="146">
        <v>19</v>
      </c>
      <c r="C64" s="413">
        <f>[3]BCC!C65</f>
        <v>0</v>
      </c>
      <c r="D64" s="413">
        <f>[3]BCC!D65</f>
        <v>6.2</v>
      </c>
      <c r="E64" s="413">
        <f>[3]BCC!E65</f>
        <v>6.2</v>
      </c>
      <c r="F64" s="413">
        <f>[3]BCC!F65</f>
        <v>0</v>
      </c>
      <c r="G64" s="413">
        <f>[3]BCC!G65</f>
        <v>6.2</v>
      </c>
      <c r="H64" s="413" t="str">
        <f>[3]BCC!H65</f>
        <v xml:space="preserve"> </v>
      </c>
      <c r="I64" s="131"/>
      <c r="J64" s="131"/>
      <c r="K64" s="131"/>
    </row>
    <row r="65" spans="1:11" ht="18" customHeight="1">
      <c r="A65" s="142" t="s">
        <v>59</v>
      </c>
      <c r="B65" s="147">
        <v>191</v>
      </c>
      <c r="C65" s="406">
        <f>[2]main1!L71</f>
        <v>0</v>
      </c>
      <c r="D65" s="406">
        <f>[2]main1!M71</f>
        <v>6.2</v>
      </c>
      <c r="E65" s="406">
        <f>[2]main1!N71</f>
        <v>6.2</v>
      </c>
      <c r="F65" s="406">
        <f>[2]main1!O71</f>
        <v>0</v>
      </c>
      <c r="G65" s="406">
        <f>[2]main1!P71</f>
        <v>6.2</v>
      </c>
      <c r="H65" s="406" t="str">
        <f>[2]main1!Q71</f>
        <v xml:space="preserve"> </v>
      </c>
      <c r="I65" s="131"/>
      <c r="J65" s="131"/>
      <c r="K65" s="131"/>
    </row>
    <row r="66" spans="1:11" ht="17.25">
      <c r="A66" s="456" t="s">
        <v>67</v>
      </c>
      <c r="B66" s="462" t="s">
        <v>66</v>
      </c>
      <c r="C66" s="458">
        <f>[2]main1!L77</f>
        <v>49066.200000000004</v>
      </c>
      <c r="D66" s="458">
        <f>[2]main1!M77</f>
        <v>24182.5</v>
      </c>
      <c r="E66" s="458">
        <f>[2]main1!N77</f>
        <v>23479.9</v>
      </c>
      <c r="F66" s="458">
        <f>[2]main1!O77</f>
        <v>702.6</v>
      </c>
      <c r="G66" s="458">
        <f>[2]main1!P77</f>
        <v>-24883.700000000004</v>
      </c>
      <c r="H66" s="458">
        <f>[2]main1!Q77</f>
        <v>49.285455160578969</v>
      </c>
      <c r="I66" s="134">
        <f>[2]main1!R77</f>
        <v>0</v>
      </c>
      <c r="J66" s="134">
        <f>[2]main1!S77</f>
        <v>24182.5</v>
      </c>
      <c r="K66" s="134" t="str">
        <f>[2]main1!T77</f>
        <v xml:space="preserve"> </v>
      </c>
    </row>
    <row r="67" spans="1:11" ht="14.25" customHeight="1">
      <c r="A67" s="551" t="s">
        <v>324</v>
      </c>
      <c r="B67" s="546"/>
      <c r="C67" s="547"/>
      <c r="D67" s="547"/>
      <c r="E67" s="547"/>
      <c r="F67" s="547"/>
      <c r="G67" s="547"/>
      <c r="H67" s="547"/>
      <c r="I67" s="134"/>
      <c r="J67" s="134"/>
      <c r="K67" s="134"/>
    </row>
    <row r="68" spans="1:11" ht="16.5" customHeight="1">
      <c r="A68" s="319" t="s">
        <v>74</v>
      </c>
      <c r="B68" s="493" t="s">
        <v>72</v>
      </c>
      <c r="C68" s="494">
        <f>[2]main1!L108</f>
        <v>5698.5</v>
      </c>
      <c r="D68" s="494">
        <f>[2]main1!M108</f>
        <v>2696.6</v>
      </c>
      <c r="E68" s="494">
        <f>[2]main1!N108</f>
        <v>2636.5</v>
      </c>
      <c r="F68" s="494">
        <f>[2]main1!O108</f>
        <v>60.1</v>
      </c>
      <c r="G68" s="494">
        <f>[2]main1!P108</f>
        <v>-3001.9</v>
      </c>
      <c r="H68" s="494">
        <f>[2]main1!Q108</f>
        <v>47.321224883741337</v>
      </c>
      <c r="I68" s="131">
        <f>[2]main1!R108</f>
        <v>0</v>
      </c>
      <c r="J68" s="131">
        <f>[2]main1!S108</f>
        <v>2696.6</v>
      </c>
      <c r="K68" s="131" t="str">
        <f>[2]main1!T108</f>
        <v xml:space="preserve"> </v>
      </c>
    </row>
    <row r="69" spans="1:11" s="492" customFormat="1" ht="12.75">
      <c r="A69" s="495" t="s">
        <v>219</v>
      </c>
      <c r="B69" s="497" t="s">
        <v>216</v>
      </c>
      <c r="C69" s="496">
        <f>[2]main1!L109</f>
        <v>1288.5999999999999</v>
      </c>
      <c r="D69" s="496">
        <f>[2]main1!M109</f>
        <v>567.20000000000005</v>
      </c>
      <c r="E69" s="496">
        <f>[2]main1!N109</f>
        <v>567.20000000000005</v>
      </c>
      <c r="F69" s="496">
        <f>[2]main1!O109</f>
        <v>0</v>
      </c>
      <c r="G69" s="496">
        <f>[2]main1!P109</f>
        <v>-721.39999999999986</v>
      </c>
      <c r="H69" s="496">
        <f>[2]main1!Q109</f>
        <v>44.016762377774334</v>
      </c>
      <c r="I69" s="140">
        <f>[2]main1!R109</f>
        <v>0</v>
      </c>
      <c r="J69" s="140">
        <f>[2]main1!S109</f>
        <v>567.20000000000005</v>
      </c>
      <c r="K69" s="140" t="str">
        <f>[2]main1!T109</f>
        <v xml:space="preserve"> </v>
      </c>
    </row>
    <row r="70" spans="1:11" ht="15.75">
      <c r="A70" s="319" t="s">
        <v>75</v>
      </c>
      <c r="B70" s="493" t="s">
        <v>73</v>
      </c>
      <c r="C70" s="494">
        <f>[2]main1!L110</f>
        <v>582.1</v>
      </c>
      <c r="D70" s="494">
        <f>[2]main1!M110</f>
        <v>266.3</v>
      </c>
      <c r="E70" s="494">
        <f>[2]main1!N110</f>
        <v>263.8</v>
      </c>
      <c r="F70" s="494">
        <f>[2]main1!O110</f>
        <v>2.5</v>
      </c>
      <c r="G70" s="494">
        <f>[2]main1!P110</f>
        <v>-315.8</v>
      </c>
      <c r="H70" s="494">
        <f>[2]main1!Q110</f>
        <v>45.748153238275215</v>
      </c>
      <c r="I70" s="131">
        <f>[2]main1!R110</f>
        <v>0</v>
      </c>
      <c r="J70" s="131">
        <f>[2]main1!S110</f>
        <v>266.3</v>
      </c>
      <c r="K70" s="131" t="str">
        <f>[2]main1!T110</f>
        <v xml:space="preserve"> </v>
      </c>
    </row>
    <row r="71" spans="1:11" s="492" customFormat="1" ht="12.75" hidden="1">
      <c r="A71" s="495" t="s">
        <v>219</v>
      </c>
      <c r="B71" s="497" t="s">
        <v>216</v>
      </c>
      <c r="C71" s="496">
        <f>[2]main1!L111</f>
        <v>0</v>
      </c>
      <c r="D71" s="496">
        <f>[2]main1!M111</f>
        <v>0</v>
      </c>
      <c r="E71" s="496">
        <f>[2]main1!N111</f>
        <v>0</v>
      </c>
      <c r="F71" s="496">
        <f>[2]main1!O111</f>
        <v>0</v>
      </c>
      <c r="G71" s="496">
        <f>[2]main1!P111</f>
        <v>0</v>
      </c>
      <c r="H71" s="496" t="str">
        <f>[2]main1!Q111</f>
        <v xml:space="preserve"> </v>
      </c>
      <c r="I71" s="140">
        <f>[2]main1!R111</f>
        <v>0</v>
      </c>
      <c r="J71" s="140">
        <f>[2]main1!S111</f>
        <v>0</v>
      </c>
      <c r="K71" s="140" t="str">
        <f>[2]main1!T111</f>
        <v xml:space="preserve"> </v>
      </c>
    </row>
    <row r="72" spans="1:11" ht="15.75">
      <c r="A72" s="319" t="s">
        <v>76</v>
      </c>
      <c r="B72" s="493" t="s">
        <v>77</v>
      </c>
      <c r="C72" s="494">
        <f>[2]main1!L112</f>
        <v>3562.4</v>
      </c>
      <c r="D72" s="494">
        <f>[2]main1!M112</f>
        <v>1627.5</v>
      </c>
      <c r="E72" s="494">
        <f>[2]main1!N112</f>
        <v>1601.9</v>
      </c>
      <c r="F72" s="494">
        <f>[2]main1!O112</f>
        <v>25.6</v>
      </c>
      <c r="G72" s="494">
        <f>[2]main1!P112</f>
        <v>-1934.9</v>
      </c>
      <c r="H72" s="494">
        <f>[2]main1!Q112</f>
        <v>45.68549292611722</v>
      </c>
      <c r="I72" s="131">
        <f>[2]main1!R112</f>
        <v>0</v>
      </c>
      <c r="J72" s="131">
        <f>[2]main1!S112</f>
        <v>1627.5</v>
      </c>
      <c r="K72" s="131" t="str">
        <f>[2]main1!T112</f>
        <v xml:space="preserve"> </v>
      </c>
    </row>
    <row r="73" spans="1:11" s="492" customFormat="1" ht="12.75" hidden="1">
      <c r="A73" s="495" t="s">
        <v>219</v>
      </c>
      <c r="B73" s="497" t="s">
        <v>216</v>
      </c>
      <c r="C73" s="496">
        <f>[2]main1!L113</f>
        <v>0</v>
      </c>
      <c r="D73" s="496">
        <f>[2]main1!M113</f>
        <v>0</v>
      </c>
      <c r="E73" s="496">
        <f>[2]main1!N113</f>
        <v>0</v>
      </c>
      <c r="F73" s="496">
        <f>[2]main1!O113</f>
        <v>0</v>
      </c>
      <c r="G73" s="496">
        <f>[2]main1!P113</f>
        <v>0</v>
      </c>
      <c r="H73" s="496" t="str">
        <f>[2]main1!Q113</f>
        <v xml:space="preserve"> </v>
      </c>
      <c r="I73" s="140">
        <f>[2]main1!R113</f>
        <v>0</v>
      </c>
      <c r="J73" s="140">
        <f>[2]main1!S113</f>
        <v>0</v>
      </c>
      <c r="K73" s="140" t="str">
        <f>[2]main1!T113</f>
        <v xml:space="preserve"> </v>
      </c>
    </row>
    <row r="74" spans="1:11" ht="15.75">
      <c r="A74" s="319" t="s">
        <v>71</v>
      </c>
      <c r="B74" s="493" t="s">
        <v>78</v>
      </c>
      <c r="C74" s="494">
        <f>[2]main1!L114</f>
        <v>5607.5</v>
      </c>
      <c r="D74" s="494">
        <f>[2]main1!M114</f>
        <v>1712.1</v>
      </c>
      <c r="E74" s="494">
        <f>[2]main1!N114</f>
        <v>1252.1999999999998</v>
      </c>
      <c r="F74" s="494">
        <f>[2]main1!O114</f>
        <v>459.9</v>
      </c>
      <c r="G74" s="494">
        <f>[2]main1!P114</f>
        <v>-3895.4</v>
      </c>
      <c r="H74" s="494">
        <f>[2]main1!Q114</f>
        <v>30.532322781988409</v>
      </c>
      <c r="I74" s="131">
        <f>[2]main1!R114</f>
        <v>0</v>
      </c>
      <c r="J74" s="131">
        <f>[2]main1!S114</f>
        <v>1712.1</v>
      </c>
      <c r="K74" s="131" t="str">
        <f>[2]main1!T114</f>
        <v xml:space="preserve"> </v>
      </c>
    </row>
    <row r="75" spans="1:11" s="492" customFormat="1" ht="12.75" hidden="1">
      <c r="A75" s="495" t="s">
        <v>219</v>
      </c>
      <c r="B75" s="497" t="s">
        <v>216</v>
      </c>
      <c r="C75" s="496">
        <f>[2]main1!L115</f>
        <v>0</v>
      </c>
      <c r="D75" s="496">
        <f>[2]main1!M115</f>
        <v>0</v>
      </c>
      <c r="E75" s="496">
        <f>[2]main1!N115</f>
        <v>0</v>
      </c>
      <c r="F75" s="496">
        <f>[2]main1!O115</f>
        <v>0</v>
      </c>
      <c r="G75" s="496">
        <f>[2]main1!P115</f>
        <v>0</v>
      </c>
      <c r="H75" s="496" t="str">
        <f>[2]main1!Q115</f>
        <v xml:space="preserve"> </v>
      </c>
      <c r="I75" s="140">
        <f>[2]main1!R115</f>
        <v>0</v>
      </c>
      <c r="J75" s="140">
        <f>[2]main1!S115</f>
        <v>0</v>
      </c>
      <c r="K75" s="140" t="str">
        <f>[2]main1!T115</f>
        <v xml:space="preserve"> </v>
      </c>
    </row>
    <row r="76" spans="1:11" ht="15.75">
      <c r="A76" s="319" t="s">
        <v>80</v>
      </c>
      <c r="B76" s="493" t="s">
        <v>79</v>
      </c>
      <c r="C76" s="494">
        <f>[2]main1!L116</f>
        <v>259.8</v>
      </c>
      <c r="D76" s="494">
        <f>[2]main1!M116</f>
        <v>71.3</v>
      </c>
      <c r="E76" s="494">
        <f>[2]main1!N116</f>
        <v>42.3</v>
      </c>
      <c r="F76" s="494">
        <f>[2]main1!O116</f>
        <v>29</v>
      </c>
      <c r="G76" s="494">
        <f>[2]main1!P116</f>
        <v>-188.5</v>
      </c>
      <c r="H76" s="494">
        <f>[2]main1!Q116</f>
        <v>27.444187836797536</v>
      </c>
      <c r="I76" s="131">
        <f>[2]main1!R116</f>
        <v>0</v>
      </c>
      <c r="J76" s="131">
        <f>[2]main1!S116</f>
        <v>71.3</v>
      </c>
      <c r="K76" s="131" t="str">
        <f>[2]main1!T116</f>
        <v xml:space="preserve"> </v>
      </c>
    </row>
    <row r="77" spans="1:11" s="492" customFormat="1" ht="12.75">
      <c r="A77" s="495" t="s">
        <v>219</v>
      </c>
      <c r="B77" s="497" t="s">
        <v>216</v>
      </c>
      <c r="C77" s="496">
        <f>[2]main1!L117</f>
        <v>1.1000000000000001</v>
      </c>
      <c r="D77" s="496">
        <f>[2]main1!M117</f>
        <v>1</v>
      </c>
      <c r="E77" s="496">
        <f>[2]main1!N117</f>
        <v>1</v>
      </c>
      <c r="F77" s="496">
        <f>[2]main1!O117</f>
        <v>0</v>
      </c>
      <c r="G77" s="496">
        <f>[2]main1!P117</f>
        <v>-0.10000000000000009</v>
      </c>
      <c r="H77" s="496">
        <f>[2]main1!Q117</f>
        <v>90.909090909090907</v>
      </c>
      <c r="I77" s="140">
        <f>[2]main1!R117</f>
        <v>0</v>
      </c>
      <c r="J77" s="140">
        <f>[2]main1!S117</f>
        <v>1</v>
      </c>
      <c r="K77" s="140" t="str">
        <f>[2]main1!T117</f>
        <v xml:space="preserve"> </v>
      </c>
    </row>
    <row r="78" spans="1:11" ht="15.75">
      <c r="A78" s="319" t="s">
        <v>82</v>
      </c>
      <c r="B78" s="493" t="s">
        <v>81</v>
      </c>
      <c r="C78" s="494">
        <f>[2]main1!L118</f>
        <v>484.8</v>
      </c>
      <c r="D78" s="494">
        <f>[2]main1!M118</f>
        <v>120.4</v>
      </c>
      <c r="E78" s="494">
        <f>[2]main1!N118</f>
        <v>73.800000000000011</v>
      </c>
      <c r="F78" s="494">
        <f>[2]main1!O118</f>
        <v>46.6</v>
      </c>
      <c r="G78" s="494">
        <f>[2]main1!P118</f>
        <v>-364.4</v>
      </c>
      <c r="H78" s="494">
        <f>[2]main1!Q118</f>
        <v>24.834983498349835</v>
      </c>
      <c r="I78" s="131">
        <f>[2]main1!R118</f>
        <v>0</v>
      </c>
      <c r="J78" s="131">
        <f>[2]main1!S118</f>
        <v>120.4</v>
      </c>
      <c r="K78" s="131" t="str">
        <f>[2]main1!T118</f>
        <v xml:space="preserve"> </v>
      </c>
    </row>
    <row r="79" spans="1:11" s="492" customFormat="1" ht="12.75" hidden="1">
      <c r="A79" s="495" t="s">
        <v>219</v>
      </c>
      <c r="B79" s="497" t="s">
        <v>216</v>
      </c>
      <c r="C79" s="496">
        <f>[2]main1!L119</f>
        <v>69.5</v>
      </c>
      <c r="D79" s="496">
        <f>[2]main1!M119</f>
        <v>69.5</v>
      </c>
      <c r="E79" s="496">
        <f>[2]main1!N119</f>
        <v>69.5</v>
      </c>
      <c r="F79" s="496">
        <f>[2]main1!O119</f>
        <v>0</v>
      </c>
      <c r="G79" s="496">
        <f>[2]main1!P119</f>
        <v>0</v>
      </c>
      <c r="H79" s="496">
        <f>[2]main1!Q119</f>
        <v>100</v>
      </c>
      <c r="I79" s="140">
        <f>[2]main1!R119</f>
        <v>0</v>
      </c>
      <c r="J79" s="140">
        <f>[2]main1!S119</f>
        <v>69.5</v>
      </c>
      <c r="K79" s="140" t="str">
        <f>[2]main1!T119</f>
        <v xml:space="preserve"> </v>
      </c>
    </row>
    <row r="80" spans="1:11" ht="15.75">
      <c r="A80" s="319" t="s">
        <v>83</v>
      </c>
      <c r="B80" s="493" t="s">
        <v>84</v>
      </c>
      <c r="C80" s="494">
        <f>[2]main1!L120</f>
        <v>6674.8000000000011</v>
      </c>
      <c r="D80" s="494">
        <f>[2]main1!M120</f>
        <v>3119.2999999999997</v>
      </c>
      <c r="E80" s="494">
        <f>[2]main1!N120</f>
        <v>3093.3999999999992</v>
      </c>
      <c r="F80" s="494">
        <f>[2]main1!O120</f>
        <v>25.9</v>
      </c>
      <c r="G80" s="494">
        <f>[2]main1!P120</f>
        <v>-3555.5000000000014</v>
      </c>
      <c r="H80" s="494">
        <f>[2]main1!Q120</f>
        <v>46.732486366632699</v>
      </c>
      <c r="I80" s="131">
        <f>[2]main1!R120</f>
        <v>0</v>
      </c>
      <c r="J80" s="131">
        <f>[2]main1!S120</f>
        <v>3119.2999999999997</v>
      </c>
      <c r="K80" s="131" t="str">
        <f>[2]main1!T120</f>
        <v xml:space="preserve"> </v>
      </c>
    </row>
    <row r="81" spans="1:11" s="492" customFormat="1" ht="12.75" hidden="1">
      <c r="A81" s="495" t="s">
        <v>219</v>
      </c>
      <c r="B81" s="497" t="s">
        <v>216</v>
      </c>
      <c r="C81" s="496">
        <f>[2]main1!L121</f>
        <v>0</v>
      </c>
      <c r="D81" s="496">
        <f>[2]main1!M121</f>
        <v>0</v>
      </c>
      <c r="E81" s="496">
        <f>[2]main1!N121</f>
        <v>0</v>
      </c>
      <c r="F81" s="496">
        <f>[2]main1!O121</f>
        <v>0</v>
      </c>
      <c r="G81" s="496">
        <f>[2]main1!P121</f>
        <v>0</v>
      </c>
      <c r="H81" s="496" t="str">
        <f>[2]main1!Q121</f>
        <v xml:space="preserve"> </v>
      </c>
      <c r="I81" s="140">
        <f>[2]main1!R121</f>
        <v>0</v>
      </c>
      <c r="J81" s="140">
        <f>[2]main1!S121</f>
        <v>0</v>
      </c>
      <c r="K81" s="140" t="str">
        <f>[2]main1!T121</f>
        <v xml:space="preserve"> </v>
      </c>
    </row>
    <row r="82" spans="1:11" ht="15.75">
      <c r="A82" s="319" t="s">
        <v>86</v>
      </c>
      <c r="B82" s="493" t="s">
        <v>85</v>
      </c>
      <c r="C82" s="494">
        <f>[2]main1!L123</f>
        <v>682.9</v>
      </c>
      <c r="D82" s="494">
        <f>[2]main1!M123</f>
        <v>348.5</v>
      </c>
      <c r="E82" s="494">
        <f>[2]main1!N123</f>
        <v>348.5</v>
      </c>
      <c r="F82" s="494">
        <f>[2]main1!O123</f>
        <v>0</v>
      </c>
      <c r="G82" s="494">
        <f>[2]main1!P123</f>
        <v>-334.4</v>
      </c>
      <c r="H82" s="494">
        <f>[2]main1!Q123</f>
        <v>51.03236198564943</v>
      </c>
      <c r="I82" s="131">
        <f>[2]main1!R123</f>
        <v>0</v>
      </c>
      <c r="J82" s="131">
        <f>[2]main1!S123</f>
        <v>348.5</v>
      </c>
      <c r="K82" s="131" t="str">
        <f>[2]main1!T123</f>
        <v xml:space="preserve"> </v>
      </c>
    </row>
    <row r="83" spans="1:11" s="492" customFormat="1" ht="12.75">
      <c r="A83" s="495" t="s">
        <v>219</v>
      </c>
      <c r="B83" s="497" t="s">
        <v>216</v>
      </c>
      <c r="C83" s="496">
        <f>[2]main1!L124</f>
        <v>154.19999999999999</v>
      </c>
      <c r="D83" s="496">
        <f>[2]main1!M124</f>
        <v>95.7</v>
      </c>
      <c r="E83" s="496">
        <f>[2]main1!N124</f>
        <v>95.7</v>
      </c>
      <c r="F83" s="496">
        <f>[2]main1!O124</f>
        <v>0</v>
      </c>
      <c r="G83" s="496">
        <f>[2]main1!P124</f>
        <v>-58.499999999999986</v>
      </c>
      <c r="H83" s="496">
        <f>[2]main1!Q124</f>
        <v>62.062256809338521</v>
      </c>
      <c r="I83" s="140">
        <f>[2]main1!R124</f>
        <v>0</v>
      </c>
      <c r="J83" s="140">
        <f>[2]main1!S124</f>
        <v>95.7</v>
      </c>
      <c r="K83" s="140" t="str">
        <f>[2]main1!T124</f>
        <v xml:space="preserve"> </v>
      </c>
    </row>
    <row r="84" spans="1:11" ht="15.75">
      <c r="A84" s="319" t="s">
        <v>88</v>
      </c>
      <c r="B84" s="493" t="s">
        <v>87</v>
      </c>
      <c r="C84" s="494">
        <f>[2]main1!L125</f>
        <v>8789</v>
      </c>
      <c r="D84" s="494">
        <f>[2]main1!M125</f>
        <v>4648.6000000000004</v>
      </c>
      <c r="E84" s="494">
        <f>[2]main1!N125</f>
        <v>4598.8</v>
      </c>
      <c r="F84" s="494">
        <f>[2]main1!O125</f>
        <v>49.8</v>
      </c>
      <c r="G84" s="494">
        <f>[2]main1!P125</f>
        <v>-4140.3999999999996</v>
      </c>
      <c r="H84" s="494">
        <f>[2]main1!Q125</f>
        <v>52.89111389236546</v>
      </c>
      <c r="I84" s="131">
        <f>[2]main1!R125</f>
        <v>0</v>
      </c>
      <c r="J84" s="131">
        <f>[2]main1!S125</f>
        <v>4648.6000000000004</v>
      </c>
      <c r="K84" s="131" t="str">
        <f>[2]main1!T125</f>
        <v xml:space="preserve"> </v>
      </c>
    </row>
    <row r="85" spans="1:11" s="492" customFormat="1" ht="12.75">
      <c r="A85" s="495" t="s">
        <v>219</v>
      </c>
      <c r="B85" s="497" t="s">
        <v>216</v>
      </c>
      <c r="C85" s="496">
        <f>[2]main1!L126</f>
        <v>6273</v>
      </c>
      <c r="D85" s="496">
        <f>[2]main1!M126</f>
        <v>3484.6</v>
      </c>
      <c r="E85" s="496">
        <f>[2]main1!N126</f>
        <v>3484.6</v>
      </c>
      <c r="F85" s="496">
        <f>[2]main1!O126</f>
        <v>0</v>
      </c>
      <c r="G85" s="496">
        <f>[2]main1!P126</f>
        <v>-2788.4</v>
      </c>
      <c r="H85" s="496">
        <f>[2]main1!Q126</f>
        <v>55.549179021201979</v>
      </c>
      <c r="I85" s="140">
        <f>[2]main1!R126</f>
        <v>0</v>
      </c>
      <c r="J85" s="140">
        <f>[2]main1!S126</f>
        <v>3484.6</v>
      </c>
      <c r="K85" s="140" t="str">
        <f>[2]main1!T126</f>
        <v xml:space="preserve"> </v>
      </c>
    </row>
    <row r="86" spans="1:11" ht="15.75">
      <c r="A86" s="319" t="s">
        <v>90</v>
      </c>
      <c r="B86" s="493" t="s">
        <v>89</v>
      </c>
      <c r="C86" s="494">
        <f>[2]main1!L127</f>
        <v>16724.399999999998</v>
      </c>
      <c r="D86" s="494">
        <f>[2]main1!M127</f>
        <v>9571.9000000000015</v>
      </c>
      <c r="E86" s="494">
        <f>[2]main1!N127</f>
        <v>9568.7000000000007</v>
      </c>
      <c r="F86" s="494">
        <f>[2]main1!O127</f>
        <v>3.2</v>
      </c>
      <c r="G86" s="494">
        <f>[2]main1!P127</f>
        <v>-7152.4999999999964</v>
      </c>
      <c r="H86" s="494">
        <f>[2]main1!Q127</f>
        <v>57.233144387840539</v>
      </c>
      <c r="I86" s="131">
        <f>[2]main1!R127</f>
        <v>0</v>
      </c>
      <c r="J86" s="131">
        <f>[2]main1!S127</f>
        <v>9571.9000000000015</v>
      </c>
      <c r="K86" s="131" t="str">
        <f>[2]main1!T127</f>
        <v xml:space="preserve"> </v>
      </c>
    </row>
    <row r="87" spans="1:11" s="492" customFormat="1" ht="12.75">
      <c r="A87" s="495" t="s">
        <v>219</v>
      </c>
      <c r="B87" s="497" t="s">
        <v>216</v>
      </c>
      <c r="C87" s="496">
        <f>[2]main1!L128</f>
        <v>256.60000000000002</v>
      </c>
      <c r="D87" s="496">
        <f>[2]main1!M128</f>
        <v>127.9</v>
      </c>
      <c r="E87" s="496">
        <f>[2]main1!N128</f>
        <v>127.9</v>
      </c>
      <c r="F87" s="496">
        <f>[2]main1!O128</f>
        <v>0</v>
      </c>
      <c r="G87" s="496">
        <f>[2]main1!P128</f>
        <v>-128.70000000000002</v>
      </c>
      <c r="H87" s="496">
        <f>[2]main1!Q128</f>
        <v>49.844115354637566</v>
      </c>
      <c r="I87" s="140">
        <f>[2]main1!R128</f>
        <v>0</v>
      </c>
      <c r="J87" s="140">
        <f>[2]main1!S128</f>
        <v>127.9</v>
      </c>
      <c r="K87" s="140" t="str">
        <f>[2]main1!T128</f>
        <v xml:space="preserve"> </v>
      </c>
    </row>
    <row r="88" spans="1:11" ht="20.25" customHeight="1">
      <c r="A88" s="456" t="s">
        <v>259</v>
      </c>
      <c r="B88" s="457" t="s">
        <v>240</v>
      </c>
      <c r="C88" s="458">
        <f>[2]main1!L130</f>
        <v>-4213.2000000000135</v>
      </c>
      <c r="D88" s="458">
        <f>[2]main1!M130</f>
        <v>-1765.1000000000008</v>
      </c>
      <c r="E88" s="458">
        <f>[2]main1!N130</f>
        <v>-1218.0000000000009</v>
      </c>
      <c r="F88" s="458">
        <f>[2]main1!O130</f>
        <v>-547.1</v>
      </c>
      <c r="G88" s="458">
        <f>[2]main1!P130</f>
        <v>2448.1000000000126</v>
      </c>
      <c r="H88" s="458">
        <f>[2]main1!Q130</f>
        <v>41.894521978543509</v>
      </c>
      <c r="I88" s="134">
        <f>[2]main1!R130</f>
        <v>0</v>
      </c>
      <c r="J88" s="134">
        <f>[2]main1!S130</f>
        <v>-1765.1000000000008</v>
      </c>
      <c r="K88" s="134" t="str">
        <f>[2]main1!T130</f>
        <v xml:space="preserve"> </v>
      </c>
    </row>
    <row r="89" spans="1:11" ht="21.75" customHeight="1">
      <c r="A89" s="459" t="s">
        <v>215</v>
      </c>
      <c r="B89" s="544" t="s">
        <v>323</v>
      </c>
      <c r="C89" s="460">
        <f>[2]main1!L131</f>
        <v>4213.2000000000135</v>
      </c>
      <c r="D89" s="460">
        <f>[2]main1!M131</f>
        <v>1765.1000000000008</v>
      </c>
      <c r="E89" s="460">
        <f>[2]main1!N131</f>
        <v>1218.0000000000009</v>
      </c>
      <c r="F89" s="460">
        <f>[2]main1!O131</f>
        <v>547.1</v>
      </c>
      <c r="G89" s="460">
        <f>[2]main1!P131</f>
        <v>-2448.1000000000126</v>
      </c>
      <c r="H89" s="460">
        <f>[2]main1!Q131</f>
        <v>41.894521978543509</v>
      </c>
      <c r="I89" s="143">
        <f>[2]main1!R131</f>
        <v>0</v>
      </c>
      <c r="J89" s="143">
        <f>[2]main1!S131</f>
        <v>1765.1000000000008</v>
      </c>
      <c r="K89" s="143" t="str">
        <f>[2]main1!T131</f>
        <v xml:space="preserve"> </v>
      </c>
    </row>
    <row r="90" spans="1:11" ht="17.25">
      <c r="A90" s="461" t="s">
        <v>91</v>
      </c>
      <c r="B90" s="457" t="s">
        <v>92</v>
      </c>
      <c r="C90" s="458">
        <f>[2]main1!L132</f>
        <v>-135.89999999999995</v>
      </c>
      <c r="D90" s="458">
        <f>[2]main1!M132</f>
        <v>294.49999999999994</v>
      </c>
      <c r="E90" s="458">
        <f>[2]main1!N132</f>
        <v>225.99999999999994</v>
      </c>
      <c r="F90" s="458">
        <f>[2]main1!O132</f>
        <v>97</v>
      </c>
      <c r="G90" s="458">
        <f>[2]main1!P132</f>
        <v>430.39999999999986</v>
      </c>
      <c r="H90" s="458" t="str">
        <f>[2]main1!Q132</f>
        <v>&lt;0</v>
      </c>
      <c r="I90" s="134">
        <f>[2]main1!R132</f>
        <v>0</v>
      </c>
      <c r="J90" s="134">
        <f>[2]main1!S132</f>
        <v>294.49999999999994</v>
      </c>
      <c r="K90" s="134" t="str">
        <f>[2]main1!T132</f>
        <v xml:space="preserve"> </v>
      </c>
    </row>
    <row r="91" spans="1:11" ht="15.75">
      <c r="A91" s="161" t="s">
        <v>94</v>
      </c>
      <c r="B91" s="152" t="s">
        <v>93</v>
      </c>
      <c r="C91" s="413">
        <f>[2]main1!L133</f>
        <v>310</v>
      </c>
      <c r="D91" s="413">
        <f>[2]main1!M133</f>
        <v>304.2</v>
      </c>
      <c r="E91" s="413">
        <f>[2]main1!N133</f>
        <v>304.2</v>
      </c>
      <c r="F91" s="413">
        <f>[2]main1!O133</f>
        <v>0</v>
      </c>
      <c r="G91" s="413">
        <f>[2]main1!P133</f>
        <v>-5.8000000000000114</v>
      </c>
      <c r="H91" s="413">
        <f>[2]main1!Q133</f>
        <v>98.129032258064512</v>
      </c>
      <c r="I91" s="135">
        <f>[2]main1!R133</f>
        <v>0</v>
      </c>
      <c r="J91" s="135">
        <f>[2]main1!S133</f>
        <v>304.2</v>
      </c>
      <c r="K91" s="135" t="str">
        <f>[2]main1!T133</f>
        <v xml:space="preserve"> </v>
      </c>
    </row>
    <row r="92" spans="1:11" ht="30" hidden="1">
      <c r="A92" s="66" t="s">
        <v>98</v>
      </c>
      <c r="B92" s="153" t="s">
        <v>95</v>
      </c>
      <c r="C92" s="414">
        <f>[2]main1!L134</f>
        <v>0</v>
      </c>
      <c r="D92" s="414">
        <f>[2]main1!M134</f>
        <v>0</v>
      </c>
      <c r="E92" s="414">
        <f>[2]main1!N134</f>
        <v>0</v>
      </c>
      <c r="F92" s="414">
        <f>[2]main1!O134</f>
        <v>0</v>
      </c>
      <c r="G92" s="414">
        <f>[2]main1!P134</f>
        <v>0</v>
      </c>
      <c r="H92" s="414" t="str">
        <f>[2]main1!Q134</f>
        <v xml:space="preserve"> </v>
      </c>
      <c r="I92" s="134">
        <f>[2]main1!R134</f>
        <v>0</v>
      </c>
      <c r="J92" s="134">
        <f>[2]main1!S134</f>
        <v>0</v>
      </c>
      <c r="K92" s="134" t="str">
        <f>[2]main1!T134</f>
        <v xml:space="preserve"> </v>
      </c>
    </row>
    <row r="93" spans="1:11" ht="15.75" hidden="1">
      <c r="A93" s="66" t="s">
        <v>99</v>
      </c>
      <c r="B93" s="153" t="s">
        <v>96</v>
      </c>
      <c r="C93" s="414">
        <f>[2]main1!L135</f>
        <v>0</v>
      </c>
      <c r="D93" s="414">
        <f>[2]main1!M135</f>
        <v>0</v>
      </c>
      <c r="E93" s="414">
        <f>[2]main1!N135</f>
        <v>0</v>
      </c>
      <c r="F93" s="414">
        <f>[2]main1!O135</f>
        <v>0</v>
      </c>
      <c r="G93" s="414">
        <f>[2]main1!P135</f>
        <v>0</v>
      </c>
      <c r="H93" s="414" t="str">
        <f>[2]main1!Q135</f>
        <v xml:space="preserve"> </v>
      </c>
      <c r="I93" s="134">
        <f>[2]main1!R135</f>
        <v>0</v>
      </c>
      <c r="J93" s="134">
        <f>[2]main1!S135</f>
        <v>0</v>
      </c>
      <c r="K93" s="134" t="str">
        <f>[2]main1!T135</f>
        <v xml:space="preserve"> </v>
      </c>
    </row>
    <row r="94" spans="1:11" ht="14.25" customHeight="1">
      <c r="A94" s="66" t="s">
        <v>101</v>
      </c>
      <c r="B94" s="153" t="s">
        <v>97</v>
      </c>
      <c r="C94" s="406">
        <f>[2]main1!L136</f>
        <v>300</v>
      </c>
      <c r="D94" s="406">
        <f>[2]main1!M136</f>
        <v>284.89999999999998</v>
      </c>
      <c r="E94" s="406">
        <f>[2]main1!N136</f>
        <v>284.89999999999998</v>
      </c>
      <c r="F94" s="406">
        <f>[2]main1!O136</f>
        <v>0</v>
      </c>
      <c r="G94" s="406">
        <f>[2]main1!P136</f>
        <v>-15.100000000000023</v>
      </c>
      <c r="H94" s="406">
        <f>[2]main1!Q136</f>
        <v>94.966666666666654</v>
      </c>
      <c r="I94" s="131">
        <f>[2]main1!R136</f>
        <v>0</v>
      </c>
      <c r="J94" s="131">
        <f>[2]main1!S136</f>
        <v>284.89999999999998</v>
      </c>
      <c r="K94" s="131" t="str">
        <f>[2]main1!T136</f>
        <v xml:space="preserve"> </v>
      </c>
    </row>
    <row r="95" spans="1:11">
      <c r="A95" s="66" t="s">
        <v>102</v>
      </c>
      <c r="B95" s="153" t="s">
        <v>103</v>
      </c>
      <c r="C95" s="406">
        <f>[2]main1!L137</f>
        <v>10</v>
      </c>
      <c r="D95" s="406">
        <f>[2]main1!M137</f>
        <v>19.3</v>
      </c>
      <c r="E95" s="406">
        <f>[2]main1!N137</f>
        <v>19.3</v>
      </c>
      <c r="F95" s="406">
        <f>[2]main1!O137</f>
        <v>0</v>
      </c>
      <c r="G95" s="406">
        <f>[2]main1!P137</f>
        <v>9.3000000000000007</v>
      </c>
      <c r="H95" s="406">
        <f>[2]main1!Q137</f>
        <v>193.00000000000003</v>
      </c>
      <c r="I95" s="131">
        <f>[2]main1!R137</f>
        <v>0</v>
      </c>
      <c r="J95" s="131">
        <f>[2]main1!S137</f>
        <v>19.3</v>
      </c>
      <c r="K95" s="131" t="str">
        <f>[2]main1!T137</f>
        <v xml:space="preserve"> </v>
      </c>
    </row>
    <row r="96" spans="1:11" ht="15.75">
      <c r="A96" s="162" t="s">
        <v>107</v>
      </c>
      <c r="B96" s="152" t="s">
        <v>106</v>
      </c>
      <c r="C96" s="413">
        <f>[2]main1!L138</f>
        <v>0</v>
      </c>
      <c r="D96" s="413">
        <f>[2]main1!M138</f>
        <v>24.699999999999989</v>
      </c>
      <c r="E96" s="413">
        <f>[2]main1!N138</f>
        <v>3.6999999999999886</v>
      </c>
      <c r="F96" s="413">
        <f>[2]main1!O138</f>
        <v>21</v>
      </c>
      <c r="G96" s="413">
        <f>[2]main1!P138</f>
        <v>24.699999999999989</v>
      </c>
      <c r="H96" s="413" t="str">
        <f>[2]main1!Q138</f>
        <v xml:space="preserve"> </v>
      </c>
      <c r="I96" s="135">
        <f>[2]main1!R138</f>
        <v>0</v>
      </c>
      <c r="J96" s="135">
        <f>[2]main1!S138</f>
        <v>24.699999999999989</v>
      </c>
      <c r="K96" s="135" t="str">
        <f>[2]main1!T138</f>
        <v xml:space="preserve"> </v>
      </c>
    </row>
    <row r="97" spans="1:11">
      <c r="A97" s="66" t="s">
        <v>105</v>
      </c>
      <c r="B97" s="153" t="s">
        <v>287</v>
      </c>
      <c r="C97" s="406">
        <f>[2]main1!L139</f>
        <v>0</v>
      </c>
      <c r="D97" s="406">
        <f>[2]main1!M139</f>
        <v>247</v>
      </c>
      <c r="E97" s="406">
        <f>[2]main1!N139</f>
        <v>7</v>
      </c>
      <c r="F97" s="406">
        <f>[2]main1!O139</f>
        <v>240</v>
      </c>
      <c r="G97" s="406">
        <f>[2]main1!P139</f>
        <v>247</v>
      </c>
      <c r="H97" s="406" t="str">
        <f>[2]main1!Q139</f>
        <v xml:space="preserve"> </v>
      </c>
      <c r="I97" s="131">
        <f>[2]main1!R139</f>
        <v>0</v>
      </c>
      <c r="J97" s="131">
        <f>[2]main1!S139</f>
        <v>247</v>
      </c>
      <c r="K97" s="131" t="str">
        <f>[2]main1!T139</f>
        <v xml:space="preserve"> </v>
      </c>
    </row>
    <row r="98" spans="1:11">
      <c r="A98" s="66" t="s">
        <v>108</v>
      </c>
      <c r="B98" s="153" t="s">
        <v>288</v>
      </c>
      <c r="C98" s="406">
        <f>[2]main1!L140</f>
        <v>0</v>
      </c>
      <c r="D98" s="406">
        <f>[2]main1!M140</f>
        <v>-222.3</v>
      </c>
      <c r="E98" s="406">
        <f>[2]main1!N140</f>
        <v>-3.3000000000000114</v>
      </c>
      <c r="F98" s="406">
        <f>[2]main1!O140</f>
        <v>-219</v>
      </c>
      <c r="G98" s="406">
        <f>[2]main1!P140</f>
        <v>-222.3</v>
      </c>
      <c r="H98" s="406" t="str">
        <f>[2]main1!Q140</f>
        <v xml:space="preserve"> </v>
      </c>
      <c r="I98" s="131">
        <f>[2]main1!R140</f>
        <v>0</v>
      </c>
      <c r="J98" s="131">
        <f>[2]main1!S140</f>
        <v>-222.3</v>
      </c>
      <c r="K98" s="131" t="str">
        <f>[2]main1!T140</f>
        <v xml:space="preserve"> </v>
      </c>
    </row>
    <row r="99" spans="1:11" ht="15.75" hidden="1">
      <c r="A99" s="161" t="s">
        <v>111</v>
      </c>
      <c r="B99" s="152" t="s">
        <v>109</v>
      </c>
      <c r="C99" s="414">
        <f>[2]main1!L141</f>
        <v>0</v>
      </c>
      <c r="D99" s="414">
        <f>[2]main1!M141</f>
        <v>0</v>
      </c>
      <c r="E99" s="414">
        <f>[2]main1!N141</f>
        <v>0</v>
      </c>
      <c r="F99" s="414">
        <f>[2]main1!O141</f>
        <v>0</v>
      </c>
      <c r="G99" s="414">
        <f>[2]main1!P141</f>
        <v>0</v>
      </c>
      <c r="H99" s="414" t="str">
        <f>[2]main1!Q141</f>
        <v xml:space="preserve"> </v>
      </c>
      <c r="I99" s="134">
        <f>[2]main1!R141</f>
        <v>0</v>
      </c>
      <c r="J99" s="134">
        <f>[2]main1!S141</f>
        <v>0</v>
      </c>
      <c r="K99" s="134" t="str">
        <f>[2]main1!T141</f>
        <v xml:space="preserve"> </v>
      </c>
    </row>
    <row r="100" spans="1:11" ht="15.75" hidden="1">
      <c r="A100" s="96" t="s">
        <v>113</v>
      </c>
      <c r="B100" s="153" t="s">
        <v>112</v>
      </c>
      <c r="C100" s="414">
        <f>[2]main1!L142</f>
        <v>0</v>
      </c>
      <c r="D100" s="414">
        <f>[2]main1!M142</f>
        <v>0</v>
      </c>
      <c r="E100" s="414">
        <f>[2]main1!N142</f>
        <v>0</v>
      </c>
      <c r="F100" s="414">
        <f>[2]main1!O142</f>
        <v>0</v>
      </c>
      <c r="G100" s="414">
        <f>[2]main1!P142</f>
        <v>0</v>
      </c>
      <c r="H100" s="414" t="str">
        <f>[2]main1!Q142</f>
        <v xml:space="preserve"> </v>
      </c>
      <c r="I100" s="134">
        <f>[2]main1!R142</f>
        <v>0</v>
      </c>
      <c r="J100" s="134">
        <f>[2]main1!S142</f>
        <v>0</v>
      </c>
      <c r="K100" s="134" t="str">
        <f>[2]main1!T142</f>
        <v xml:space="preserve"> </v>
      </c>
    </row>
    <row r="101" spans="1:11" ht="15.75" hidden="1">
      <c r="A101" s="96" t="s">
        <v>115</v>
      </c>
      <c r="B101" s="153" t="s">
        <v>114</v>
      </c>
      <c r="C101" s="414">
        <f>[2]main1!L143</f>
        <v>0</v>
      </c>
      <c r="D101" s="414">
        <f>[2]main1!M143</f>
        <v>0</v>
      </c>
      <c r="E101" s="414">
        <f>[2]main1!N143</f>
        <v>0</v>
      </c>
      <c r="F101" s="414">
        <f>[2]main1!O143</f>
        <v>0</v>
      </c>
      <c r="G101" s="414">
        <f>[2]main1!P143</f>
        <v>0</v>
      </c>
      <c r="H101" s="414" t="str">
        <f>[2]main1!Q143</f>
        <v xml:space="preserve"> </v>
      </c>
      <c r="I101" s="134">
        <f>[2]main1!R143</f>
        <v>0</v>
      </c>
      <c r="J101" s="134">
        <f>[2]main1!S143</f>
        <v>0</v>
      </c>
      <c r="K101" s="134" t="str">
        <f>[2]main1!T143</f>
        <v xml:space="preserve"> </v>
      </c>
    </row>
    <row r="102" spans="1:11" ht="15.75">
      <c r="A102" s="161" t="s">
        <v>118</v>
      </c>
      <c r="B102" s="152" t="s">
        <v>110</v>
      </c>
      <c r="C102" s="413">
        <f>[2]main1!L144</f>
        <v>265.7</v>
      </c>
      <c r="D102" s="413">
        <f>[2]main1!M144</f>
        <v>0</v>
      </c>
      <c r="E102" s="413">
        <f>[2]main1!N144</f>
        <v>0</v>
      </c>
      <c r="F102" s="413">
        <f>[2]main1!O144</f>
        <v>28.5</v>
      </c>
      <c r="G102" s="413">
        <f>[2]main1!P144</f>
        <v>-265.7</v>
      </c>
      <c r="H102" s="413">
        <f>[2]main1!Q144</f>
        <v>0</v>
      </c>
      <c r="I102" s="134">
        <f>[2]main1!R144</f>
        <v>0</v>
      </c>
      <c r="J102" s="134">
        <f>[2]main1!S144</f>
        <v>0</v>
      </c>
      <c r="K102" s="134" t="str">
        <f>[2]main1!T144</f>
        <v xml:space="preserve"> </v>
      </c>
    </row>
    <row r="103" spans="1:11" ht="15.75" hidden="1">
      <c r="A103" s="66" t="s">
        <v>116</v>
      </c>
      <c r="B103" s="153" t="s">
        <v>117</v>
      </c>
      <c r="C103" s="406">
        <f>[2]main1!L145</f>
        <v>0</v>
      </c>
      <c r="D103" s="406">
        <f>[2]main1!M145</f>
        <v>0</v>
      </c>
      <c r="E103" s="406">
        <f>[2]main1!N145</f>
        <v>0</v>
      </c>
      <c r="F103" s="406">
        <f>[2]main1!O145</f>
        <v>0</v>
      </c>
      <c r="G103" s="406">
        <f>[2]main1!P145</f>
        <v>0</v>
      </c>
      <c r="H103" s="406" t="str">
        <f>[2]main1!Q145</f>
        <v xml:space="preserve"> </v>
      </c>
      <c r="I103" s="134">
        <f>[2]main1!R145</f>
        <v>0</v>
      </c>
      <c r="J103" s="134">
        <f>[2]main1!S145</f>
        <v>0</v>
      </c>
      <c r="K103" s="134" t="str">
        <f>[2]main1!T145</f>
        <v xml:space="preserve"> </v>
      </c>
    </row>
    <row r="104" spans="1:11" ht="15.75">
      <c r="A104" s="66" t="s">
        <v>120</v>
      </c>
      <c r="B104" s="153" t="s">
        <v>119</v>
      </c>
      <c r="C104" s="406">
        <f>[2]main1!L146</f>
        <v>265.7</v>
      </c>
      <c r="D104" s="406">
        <f>[2]main1!M146</f>
        <v>0</v>
      </c>
      <c r="E104" s="406">
        <f>[2]main1!N146</f>
        <v>0</v>
      </c>
      <c r="F104" s="406">
        <f>[2]main1!O146</f>
        <v>28.5</v>
      </c>
      <c r="G104" s="406">
        <f>[2]main1!P146</f>
        <v>-265.7</v>
      </c>
      <c r="H104" s="406">
        <f>[2]main1!Q146</f>
        <v>0</v>
      </c>
      <c r="I104" s="134">
        <f>[2]main1!R146</f>
        <v>0</v>
      </c>
      <c r="J104" s="134">
        <f>[2]main1!S146</f>
        <v>0</v>
      </c>
      <c r="K104" s="134" t="str">
        <f>[2]main1!T146</f>
        <v xml:space="preserve"> </v>
      </c>
    </row>
    <row r="105" spans="1:11" ht="30" hidden="1">
      <c r="A105" s="66" t="s">
        <v>121</v>
      </c>
      <c r="B105" s="153" t="s">
        <v>122</v>
      </c>
      <c r="C105" s="406">
        <f>[2]main1!L147</f>
        <v>0</v>
      </c>
      <c r="D105" s="406">
        <f>[2]main1!M147</f>
        <v>0</v>
      </c>
      <c r="E105" s="406">
        <f>[2]main1!N147</f>
        <v>0</v>
      </c>
      <c r="F105" s="406">
        <f>[2]main1!O147</f>
        <v>0</v>
      </c>
      <c r="G105" s="406">
        <f>[2]main1!P147</f>
        <v>0</v>
      </c>
      <c r="H105" s="406" t="str">
        <f>[2]main1!Q147</f>
        <v xml:space="preserve"> </v>
      </c>
      <c r="I105" s="134">
        <f>[2]main1!R147</f>
        <v>0</v>
      </c>
      <c r="J105" s="134">
        <f>[2]main1!S147</f>
        <v>0</v>
      </c>
      <c r="K105" s="134" t="str">
        <f>[2]main1!T147</f>
        <v xml:space="preserve"> </v>
      </c>
    </row>
    <row r="106" spans="1:11" ht="30" hidden="1">
      <c r="A106" s="66" t="s">
        <v>124</v>
      </c>
      <c r="B106" s="248" t="s">
        <v>123</v>
      </c>
      <c r="C106" s="406">
        <f>[2]main1!L148</f>
        <v>0</v>
      </c>
      <c r="D106" s="406">
        <f>[2]main1!M148</f>
        <v>0</v>
      </c>
      <c r="E106" s="406">
        <f>[2]main1!N148</f>
        <v>0</v>
      </c>
      <c r="F106" s="406">
        <f>[2]main1!O148</f>
        <v>0</v>
      </c>
      <c r="G106" s="406">
        <f>[2]main1!P148</f>
        <v>0</v>
      </c>
      <c r="H106" s="406" t="str">
        <f>[2]main1!Q148</f>
        <v xml:space="preserve"> </v>
      </c>
      <c r="I106" s="134">
        <f>[2]main1!R148</f>
        <v>0</v>
      </c>
      <c r="J106" s="134">
        <f>[2]main1!S148</f>
        <v>0</v>
      </c>
      <c r="K106" s="134" t="str">
        <f>[2]main1!T148</f>
        <v xml:space="preserve"> </v>
      </c>
    </row>
    <row r="107" spans="1:11" ht="15.75" hidden="1">
      <c r="A107" s="355" t="s">
        <v>129</v>
      </c>
      <c r="B107" s="152" t="s">
        <v>125</v>
      </c>
      <c r="C107" s="413">
        <f>[2]main1!L149</f>
        <v>0</v>
      </c>
      <c r="D107" s="413">
        <f>[2]main1!M149</f>
        <v>0</v>
      </c>
      <c r="E107" s="413">
        <f>[2]main1!N149</f>
        <v>0</v>
      </c>
      <c r="F107" s="413">
        <f>[2]main1!O149</f>
        <v>0</v>
      </c>
      <c r="G107" s="413">
        <f>[2]main1!P149</f>
        <v>0</v>
      </c>
      <c r="H107" s="413" t="str">
        <f>[2]main1!Q149</f>
        <v xml:space="preserve"> </v>
      </c>
      <c r="I107" s="135">
        <f>[2]main1!R149</f>
        <v>0</v>
      </c>
      <c r="J107" s="135">
        <f>[2]main1!S149</f>
        <v>0</v>
      </c>
      <c r="K107" s="135" t="str">
        <f>[2]main1!T149</f>
        <v xml:space="preserve"> </v>
      </c>
    </row>
    <row r="108" spans="1:11" hidden="1">
      <c r="A108" s="66" t="s">
        <v>126</v>
      </c>
      <c r="B108" s="153" t="s">
        <v>127</v>
      </c>
      <c r="C108" s="406">
        <f>[2]main1!L150</f>
        <v>0</v>
      </c>
      <c r="D108" s="406">
        <f>[2]main1!M150</f>
        <v>0</v>
      </c>
      <c r="E108" s="406">
        <f>[2]main1!N150</f>
        <v>0</v>
      </c>
      <c r="F108" s="406">
        <f>[2]main1!O150</f>
        <v>0</v>
      </c>
      <c r="G108" s="406">
        <f>[2]main1!P150</f>
        <v>0</v>
      </c>
      <c r="H108" s="406" t="str">
        <f>[2]main1!Q150</f>
        <v xml:space="preserve"> </v>
      </c>
      <c r="I108" s="131">
        <f>[2]main1!R150</f>
        <v>0</v>
      </c>
      <c r="J108" s="131">
        <f>[2]main1!S150</f>
        <v>0</v>
      </c>
      <c r="K108" s="131" t="str">
        <f>[2]main1!T150</f>
        <v xml:space="preserve"> </v>
      </c>
    </row>
    <row r="109" spans="1:11" hidden="1">
      <c r="A109" s="66" t="s">
        <v>128</v>
      </c>
      <c r="B109" s="153" t="s">
        <v>130</v>
      </c>
      <c r="C109" s="406">
        <f>[2]main1!L151</f>
        <v>0</v>
      </c>
      <c r="D109" s="406">
        <f>[2]main1!M151</f>
        <v>0</v>
      </c>
      <c r="E109" s="406">
        <f>[2]main1!N151</f>
        <v>0</v>
      </c>
      <c r="F109" s="406">
        <f>[2]main1!O151</f>
        <v>0</v>
      </c>
      <c r="G109" s="406">
        <f>[2]main1!P151</f>
        <v>0</v>
      </c>
      <c r="H109" s="406" t="str">
        <f>[2]main1!Q151</f>
        <v xml:space="preserve"> </v>
      </c>
      <c r="I109" s="131">
        <f>[2]main1!R151</f>
        <v>0</v>
      </c>
      <c r="J109" s="131">
        <f>[2]main1!S151</f>
        <v>0</v>
      </c>
      <c r="K109" s="131" t="str">
        <f>[2]main1!T151</f>
        <v xml:space="preserve"> </v>
      </c>
    </row>
    <row r="110" spans="1:11" ht="15.75">
      <c r="A110" s="356" t="s">
        <v>134</v>
      </c>
      <c r="B110" s="152" t="s">
        <v>132</v>
      </c>
      <c r="C110" s="413">
        <f>[2]main1!L152</f>
        <v>40.799999999999997</v>
      </c>
      <c r="D110" s="413">
        <f>[2]main1!M152</f>
        <v>11.9</v>
      </c>
      <c r="E110" s="413">
        <f>[2]main1!N152</f>
        <v>11.9</v>
      </c>
      <c r="F110" s="413">
        <f>[2]main1!O152</f>
        <v>0</v>
      </c>
      <c r="G110" s="413">
        <f>[2]main1!P152</f>
        <v>-28.9</v>
      </c>
      <c r="H110" s="413">
        <f>[2]main1!Q152</f>
        <v>29.166666666666668</v>
      </c>
      <c r="I110" s="135">
        <f>[2]main1!R152</f>
        <v>0</v>
      </c>
      <c r="J110" s="135">
        <f>[2]main1!S152</f>
        <v>11.9</v>
      </c>
      <c r="K110" s="135" t="str">
        <f>[2]main1!T152</f>
        <v xml:space="preserve"> </v>
      </c>
    </row>
    <row r="111" spans="1:11" ht="30">
      <c r="A111" s="66" t="s">
        <v>131</v>
      </c>
      <c r="B111" s="153" t="s">
        <v>133</v>
      </c>
      <c r="C111" s="558">
        <f>[2]main1!L153</f>
        <v>40.799999999999997</v>
      </c>
      <c r="D111" s="558">
        <f>[2]main1!M153</f>
        <v>11.9</v>
      </c>
      <c r="E111" s="558">
        <f>[2]main1!N153</f>
        <v>11.9</v>
      </c>
      <c r="F111" s="558">
        <f>[2]main1!O153</f>
        <v>0</v>
      </c>
      <c r="G111" s="406">
        <f>[2]main1!P153</f>
        <v>-28.9</v>
      </c>
      <c r="H111" s="406">
        <f>[2]main1!Q153</f>
        <v>29.166666666666668</v>
      </c>
      <c r="I111" s="131">
        <f>[2]main1!R153</f>
        <v>0</v>
      </c>
      <c r="J111" s="131">
        <f>[2]main1!S153</f>
        <v>11.9</v>
      </c>
      <c r="K111" s="131" t="str">
        <f>[2]main1!T153</f>
        <v xml:space="preserve"> </v>
      </c>
    </row>
    <row r="112" spans="1:11" ht="30" hidden="1">
      <c r="A112" s="66" t="s">
        <v>135</v>
      </c>
      <c r="B112" s="153" t="s">
        <v>136</v>
      </c>
      <c r="C112" s="406">
        <f>[2]main1!L154</f>
        <v>0</v>
      </c>
      <c r="D112" s="406">
        <f>[2]main1!M154</f>
        <v>0</v>
      </c>
      <c r="E112" s="406">
        <f>[2]main1!N154</f>
        <v>0</v>
      </c>
      <c r="F112" s="406">
        <f>[2]main1!O154</f>
        <v>0</v>
      </c>
      <c r="G112" s="406">
        <f>[2]main1!P154</f>
        <v>0</v>
      </c>
      <c r="H112" s="406" t="str">
        <f>[2]main1!Q154</f>
        <v xml:space="preserve"> </v>
      </c>
      <c r="I112" s="131">
        <f>[2]main1!R154</f>
        <v>0</v>
      </c>
      <c r="J112" s="131">
        <f>[2]main1!S154</f>
        <v>0</v>
      </c>
      <c r="K112" s="131" t="str">
        <f>[2]main1!T154</f>
        <v xml:space="preserve"> </v>
      </c>
    </row>
    <row r="113" spans="1:11" ht="30" hidden="1">
      <c r="A113" s="66" t="s">
        <v>137</v>
      </c>
      <c r="B113" s="153" t="s">
        <v>138</v>
      </c>
      <c r="C113" s="406">
        <f>[2]main1!L155</f>
        <v>0</v>
      </c>
      <c r="D113" s="406">
        <f>[2]main1!M155</f>
        <v>0</v>
      </c>
      <c r="E113" s="406">
        <f>[2]main1!N155</f>
        <v>0</v>
      </c>
      <c r="F113" s="406">
        <f>[2]main1!O155</f>
        <v>0</v>
      </c>
      <c r="G113" s="406">
        <f>[2]main1!P155</f>
        <v>0</v>
      </c>
      <c r="H113" s="406" t="str">
        <f>[2]main1!Q155</f>
        <v xml:space="preserve"> </v>
      </c>
      <c r="I113" s="131">
        <f>[2]main1!R155</f>
        <v>0</v>
      </c>
      <c r="J113" s="131">
        <f>[2]main1!S155</f>
        <v>0</v>
      </c>
      <c r="K113" s="131" t="str">
        <f>[2]main1!T155</f>
        <v xml:space="preserve"> </v>
      </c>
    </row>
    <row r="114" spans="1:11" ht="28.5">
      <c r="A114" s="355" t="s">
        <v>142</v>
      </c>
      <c r="B114" s="152" t="s">
        <v>140</v>
      </c>
      <c r="C114" s="413">
        <f>[2]main1!L156</f>
        <v>-788.3</v>
      </c>
      <c r="D114" s="413">
        <f>[2]main1!M156</f>
        <v>-51.800000000000004</v>
      </c>
      <c r="E114" s="413">
        <f>[2]main1!N156</f>
        <v>-99.300000000000011</v>
      </c>
      <c r="F114" s="413">
        <f>[2]main1!O156</f>
        <v>47.500000000000007</v>
      </c>
      <c r="G114" s="413">
        <f>[2]main1!P156</f>
        <v>736.5</v>
      </c>
      <c r="H114" s="413">
        <f>[2]main1!Q156</f>
        <v>6.5711023721933284</v>
      </c>
      <c r="I114" s="135">
        <f>[2]main1!R156</f>
        <v>0</v>
      </c>
      <c r="J114" s="135">
        <f>[2]main1!S156</f>
        <v>-51.800000000000004</v>
      </c>
      <c r="K114" s="135" t="str">
        <f>[2]main1!T156</f>
        <v xml:space="preserve"> </v>
      </c>
    </row>
    <row r="115" spans="1:11" ht="19.5" customHeight="1">
      <c r="A115" s="66" t="s">
        <v>139</v>
      </c>
      <c r="B115" s="153" t="s">
        <v>141</v>
      </c>
      <c r="C115" s="406">
        <f>[2]main1!L157</f>
        <v>-503.4</v>
      </c>
      <c r="D115" s="406">
        <f>[2]main1!M157</f>
        <v>-56.2</v>
      </c>
      <c r="E115" s="406">
        <f>[2]main1!N157</f>
        <v>-122.10000000000001</v>
      </c>
      <c r="F115" s="406">
        <f>[2]main1!O157</f>
        <v>65.900000000000006</v>
      </c>
      <c r="G115" s="406">
        <f>[2]main1!P157</f>
        <v>447.2</v>
      </c>
      <c r="H115" s="406">
        <f>[2]main1!Q157</f>
        <v>11.164084227254669</v>
      </c>
      <c r="I115" s="134">
        <f>[2]main1!R157</f>
        <v>0</v>
      </c>
      <c r="J115" s="134">
        <f>[2]main1!S157</f>
        <v>-56.2</v>
      </c>
      <c r="K115" s="134" t="str">
        <f>[2]main1!T157</f>
        <v xml:space="preserve"> </v>
      </c>
    </row>
    <row r="116" spans="1:11" ht="20.25" customHeight="1">
      <c r="A116" s="66" t="s">
        <v>143</v>
      </c>
      <c r="B116" s="153" t="s">
        <v>144</v>
      </c>
      <c r="C116" s="406">
        <f>[2]main1!L158</f>
        <v>-284.89999999999998</v>
      </c>
      <c r="D116" s="406">
        <f>[2]main1!M158</f>
        <v>4.4000000000000004</v>
      </c>
      <c r="E116" s="406">
        <f>[2]main1!N158</f>
        <v>22.799999999999997</v>
      </c>
      <c r="F116" s="406">
        <f>[2]main1!O158</f>
        <v>-18.399999999999999</v>
      </c>
      <c r="G116" s="406">
        <f>[2]main1!P158</f>
        <v>289.29999999999995</v>
      </c>
      <c r="H116" s="406" t="str">
        <f>[2]main1!Q158</f>
        <v>&lt;0</v>
      </c>
      <c r="I116" s="131">
        <f>[2]main1!R158</f>
        <v>0</v>
      </c>
      <c r="J116" s="131">
        <f>[2]main1!S158</f>
        <v>4.4000000000000004</v>
      </c>
      <c r="K116" s="131" t="str">
        <f>[2]main1!T158</f>
        <v xml:space="preserve"> </v>
      </c>
    </row>
    <row r="117" spans="1:11">
      <c r="A117" s="161" t="s">
        <v>146</v>
      </c>
      <c r="B117" s="152" t="s">
        <v>147</v>
      </c>
      <c r="C117" s="413">
        <f>[2]main1!L159</f>
        <v>35.9</v>
      </c>
      <c r="D117" s="413">
        <f>[2]main1!M159</f>
        <v>5.5</v>
      </c>
      <c r="E117" s="413">
        <f>[2]main1!N159</f>
        <v>5.5</v>
      </c>
      <c r="F117" s="413">
        <f>[2]main1!O159</f>
        <v>0</v>
      </c>
      <c r="G117" s="413">
        <f>[2]main1!P159</f>
        <v>-30.4</v>
      </c>
      <c r="H117" s="413">
        <f>[2]main1!Q159</f>
        <v>15.320334261838441</v>
      </c>
      <c r="I117" s="131">
        <f>[2]main1!R159</f>
        <v>0</v>
      </c>
      <c r="J117" s="131">
        <f>[2]main1!S159</f>
        <v>5.5</v>
      </c>
      <c r="K117" s="131" t="str">
        <f>[2]main1!T159</f>
        <v xml:space="preserve"> </v>
      </c>
    </row>
    <row r="118" spans="1:11" ht="15.75" hidden="1">
      <c r="A118" s="66" t="s">
        <v>145</v>
      </c>
      <c r="B118" s="153" t="s">
        <v>148</v>
      </c>
      <c r="C118" s="406">
        <f>[2]main1!L160</f>
        <v>0</v>
      </c>
      <c r="D118" s="406">
        <f>[2]main1!M160</f>
        <v>0</v>
      </c>
      <c r="E118" s="406">
        <f>[2]main1!N160</f>
        <v>0</v>
      </c>
      <c r="F118" s="406">
        <f>[2]main1!O160</f>
        <v>0</v>
      </c>
      <c r="G118" s="406">
        <f>[2]main1!P160</f>
        <v>0</v>
      </c>
      <c r="H118" s="406" t="str">
        <f>[2]main1!Q160</f>
        <v xml:space="preserve"> </v>
      </c>
      <c r="I118" s="134">
        <f>[2]main1!R160</f>
        <v>0</v>
      </c>
      <c r="J118" s="134">
        <f>[2]main1!S160</f>
        <v>0</v>
      </c>
      <c r="K118" s="134" t="str">
        <f>[2]main1!T160</f>
        <v xml:space="preserve"> </v>
      </c>
    </row>
    <row r="119" spans="1:11" ht="15.75">
      <c r="A119" s="66" t="s">
        <v>149</v>
      </c>
      <c r="B119" s="153" t="s">
        <v>150</v>
      </c>
      <c r="C119" s="406">
        <f>[2]main1!L161</f>
        <v>35.9</v>
      </c>
      <c r="D119" s="406">
        <f>[2]main1!M161</f>
        <v>5.5</v>
      </c>
      <c r="E119" s="406">
        <f>[2]main1!N161</f>
        <v>5.5</v>
      </c>
      <c r="F119" s="406">
        <f>[2]main1!O161</f>
        <v>0</v>
      </c>
      <c r="G119" s="406">
        <f>[2]main1!P161</f>
        <v>-30.4</v>
      </c>
      <c r="H119" s="406">
        <f>[2]main1!Q161</f>
        <v>15.320334261838441</v>
      </c>
      <c r="I119" s="134">
        <f>[2]main1!R161</f>
        <v>0</v>
      </c>
      <c r="J119" s="134">
        <f>[2]main1!S161</f>
        <v>5.5</v>
      </c>
      <c r="K119" s="134" t="str">
        <f>[2]main1!T161</f>
        <v xml:space="preserve"> </v>
      </c>
    </row>
    <row r="120" spans="1:11" ht="15.75" hidden="1" customHeight="1">
      <c r="A120" s="66" t="s">
        <v>152</v>
      </c>
      <c r="B120" s="153" t="s">
        <v>151</v>
      </c>
      <c r="C120" s="406">
        <f>[2]main1!L162</f>
        <v>0</v>
      </c>
      <c r="D120" s="406">
        <f>[2]main1!M162</f>
        <v>0</v>
      </c>
      <c r="E120" s="406">
        <f>[2]main1!N162</f>
        <v>0</v>
      </c>
      <c r="F120" s="406">
        <f>[2]main1!O162</f>
        <v>0</v>
      </c>
      <c r="G120" s="406">
        <f>[2]main1!P162</f>
        <v>0</v>
      </c>
      <c r="H120" s="406" t="str">
        <f>[2]main1!Q162</f>
        <v xml:space="preserve"> </v>
      </c>
      <c r="I120" s="134">
        <f>[2]main1!R162</f>
        <v>0</v>
      </c>
      <c r="J120" s="134">
        <f>[2]main1!S162</f>
        <v>0</v>
      </c>
      <c r="K120" s="134" t="str">
        <f>[2]main1!T162</f>
        <v xml:space="preserve"> </v>
      </c>
    </row>
    <row r="121" spans="1:11" ht="15.75" hidden="1">
      <c r="A121" s="66" t="s">
        <v>153</v>
      </c>
      <c r="B121" s="153" t="s">
        <v>154</v>
      </c>
      <c r="C121" s="406">
        <f>[2]main1!L163</f>
        <v>0</v>
      </c>
      <c r="D121" s="406">
        <f>[2]main1!M163</f>
        <v>0</v>
      </c>
      <c r="E121" s="406">
        <f>[2]main1!N163</f>
        <v>0</v>
      </c>
      <c r="F121" s="406">
        <f>[2]main1!O163</f>
        <v>0</v>
      </c>
      <c r="G121" s="406">
        <f>[2]main1!P163</f>
        <v>0</v>
      </c>
      <c r="H121" s="406" t="str">
        <f>[2]main1!Q163</f>
        <v xml:space="preserve"> </v>
      </c>
      <c r="I121" s="134">
        <f>[2]main1!R163</f>
        <v>0</v>
      </c>
      <c r="J121" s="134">
        <f>[2]main1!S163</f>
        <v>0</v>
      </c>
      <c r="K121" s="134" t="str">
        <f>[2]main1!T163</f>
        <v xml:space="preserve"> </v>
      </c>
    </row>
    <row r="122" spans="1:11" ht="15.75" hidden="1">
      <c r="A122" s="161" t="s">
        <v>157</v>
      </c>
      <c r="B122" s="152" t="s">
        <v>155</v>
      </c>
      <c r="C122" s="414">
        <f>[2]main1!L164</f>
        <v>0</v>
      </c>
      <c r="D122" s="414">
        <f>[2]main1!M164</f>
        <v>0</v>
      </c>
      <c r="E122" s="414">
        <f>[2]main1!N164</f>
        <v>0</v>
      </c>
      <c r="F122" s="414">
        <f>[2]main1!O164</f>
        <v>0</v>
      </c>
      <c r="G122" s="414">
        <f>[2]main1!P164</f>
        <v>0</v>
      </c>
      <c r="H122" s="414" t="str">
        <f>[2]main1!Q164</f>
        <v xml:space="preserve"> </v>
      </c>
      <c r="I122" s="134">
        <f>[2]main1!R164</f>
        <v>0</v>
      </c>
      <c r="J122" s="134">
        <f>[2]main1!S164</f>
        <v>0</v>
      </c>
      <c r="K122" s="134" t="str">
        <f>[2]main1!T164</f>
        <v xml:space="preserve"> </v>
      </c>
    </row>
    <row r="123" spans="1:11" ht="15.75" hidden="1">
      <c r="A123" s="66" t="s">
        <v>156</v>
      </c>
      <c r="B123" s="153" t="s">
        <v>158</v>
      </c>
      <c r="C123" s="415">
        <f>[2]main1!L165</f>
        <v>0</v>
      </c>
      <c r="D123" s="415">
        <f>[2]main1!M165</f>
        <v>0</v>
      </c>
      <c r="E123" s="415">
        <f>[2]main1!N165</f>
        <v>0</v>
      </c>
      <c r="F123" s="415">
        <f>[2]main1!O165</f>
        <v>0</v>
      </c>
      <c r="G123" s="415">
        <f>[2]main1!P165</f>
        <v>0</v>
      </c>
      <c r="H123" s="415" t="str">
        <f>[2]main1!Q165</f>
        <v xml:space="preserve"> </v>
      </c>
      <c r="I123" s="134">
        <f>[2]main1!R165</f>
        <v>0</v>
      </c>
      <c r="J123" s="134">
        <f>[2]main1!S165</f>
        <v>0</v>
      </c>
      <c r="K123" s="134" t="str">
        <f>[2]main1!T165</f>
        <v xml:space="preserve"> </v>
      </c>
    </row>
    <row r="124" spans="1:11" ht="17.25">
      <c r="A124" s="456" t="s">
        <v>159</v>
      </c>
      <c r="B124" s="457" t="s">
        <v>104</v>
      </c>
      <c r="C124" s="458">
        <f>[2]main1!L166</f>
        <v>5154.6000000000004</v>
      </c>
      <c r="D124" s="458">
        <f>[2]main1!M166</f>
        <v>1570.5</v>
      </c>
      <c r="E124" s="458">
        <f>[2]main1!N166</f>
        <v>1095.5999999999999</v>
      </c>
      <c r="F124" s="458">
        <f>[2]main1!O166</f>
        <v>446.4</v>
      </c>
      <c r="G124" s="458">
        <f>[2]main1!P166</f>
        <v>-3584.1000000000004</v>
      </c>
      <c r="H124" s="458">
        <f>[2]main1!Q166</f>
        <v>30.467931556279826</v>
      </c>
      <c r="I124" s="134">
        <f>[2]main1!R166</f>
        <v>0</v>
      </c>
      <c r="J124" s="134">
        <f>[2]main1!S166</f>
        <v>1570.5</v>
      </c>
      <c r="K124" s="134" t="str">
        <f>[2]main1!T166</f>
        <v xml:space="preserve"> </v>
      </c>
    </row>
    <row r="125" spans="1:11" ht="18.75" customHeight="1">
      <c r="A125" s="161" t="s">
        <v>161</v>
      </c>
      <c r="B125" s="152" t="s">
        <v>162</v>
      </c>
      <c r="C125" s="413">
        <f>[2]main1!L167</f>
        <v>200</v>
      </c>
      <c r="D125" s="413">
        <f>[2]main1!M167</f>
        <v>1515.5</v>
      </c>
      <c r="E125" s="413">
        <f>[2]main1!N167</f>
        <v>1515.5</v>
      </c>
      <c r="F125" s="413">
        <f>[2]main1!O167</f>
        <v>0</v>
      </c>
      <c r="G125" s="413">
        <f>[2]main1!P167</f>
        <v>1315.5</v>
      </c>
      <c r="H125" s="413" t="str">
        <f>[2]main1!Q167</f>
        <v>&gt;200</v>
      </c>
      <c r="I125" s="135">
        <f>[2]main1!R167</f>
        <v>0</v>
      </c>
      <c r="J125" s="135">
        <f>[2]main1!S167</f>
        <v>1515.5</v>
      </c>
      <c r="K125" s="135" t="str">
        <f>[2]main1!T167</f>
        <v xml:space="preserve"> </v>
      </c>
    </row>
    <row r="126" spans="1:11" ht="17.25" customHeight="1">
      <c r="A126" s="66" t="s">
        <v>255</v>
      </c>
      <c r="B126" s="153" t="s">
        <v>163</v>
      </c>
      <c r="C126" s="406">
        <f>[2]main1!L168</f>
        <v>200</v>
      </c>
      <c r="D126" s="406">
        <f>[2]main1!M168</f>
        <v>1515.5</v>
      </c>
      <c r="E126" s="406">
        <f>[2]main1!N168</f>
        <v>1515.5</v>
      </c>
      <c r="F126" s="406">
        <f>[2]main1!O168</f>
        <v>0</v>
      </c>
      <c r="G126" s="406">
        <f>[2]main1!P168</f>
        <v>1315.5</v>
      </c>
      <c r="H126" s="406" t="str">
        <f>[2]main1!Q168</f>
        <v>&gt;200</v>
      </c>
      <c r="I126" s="131">
        <f>[2]main1!R168</f>
        <v>0</v>
      </c>
      <c r="J126" s="131">
        <f>[2]main1!S168</f>
        <v>1515.5</v>
      </c>
      <c r="K126" s="131" t="str">
        <f>[2]main1!T168</f>
        <v xml:space="preserve"> </v>
      </c>
    </row>
    <row r="127" spans="1:11" hidden="1">
      <c r="A127" s="66" t="s">
        <v>99</v>
      </c>
      <c r="B127" s="153" t="s">
        <v>164</v>
      </c>
      <c r="C127" s="406">
        <f>[2]main1!L169</f>
        <v>0</v>
      </c>
      <c r="D127" s="406">
        <f>[2]main1!M169</f>
        <v>0</v>
      </c>
      <c r="E127" s="406">
        <f>[2]main1!N169</f>
        <v>0</v>
      </c>
      <c r="F127" s="406">
        <f>[2]main1!O169</f>
        <v>0</v>
      </c>
      <c r="G127" s="406">
        <f>[2]main1!P169</f>
        <v>0</v>
      </c>
      <c r="H127" s="406" t="str">
        <f>[2]main1!Q169</f>
        <v xml:space="preserve"> </v>
      </c>
      <c r="I127" s="131">
        <f>[2]main1!R169</f>
        <v>0</v>
      </c>
      <c r="J127" s="131">
        <f>[2]main1!S169</f>
        <v>0</v>
      </c>
      <c r="K127" s="131" t="str">
        <f>[2]main1!T169</f>
        <v xml:space="preserve"> </v>
      </c>
    </row>
    <row r="128" spans="1:11" ht="17.25" customHeight="1">
      <c r="A128" s="66" t="s">
        <v>165</v>
      </c>
      <c r="B128" s="153" t="s">
        <v>166</v>
      </c>
      <c r="C128" s="406">
        <f>[2]main1!L170</f>
        <v>0</v>
      </c>
      <c r="D128" s="406">
        <f>[2]main1!M170</f>
        <v>0</v>
      </c>
      <c r="E128" s="406">
        <f>[2]main1!N170</f>
        <v>0</v>
      </c>
      <c r="F128" s="406">
        <f>[2]main1!O170</f>
        <v>0</v>
      </c>
      <c r="G128" s="406">
        <f>[2]main1!P170</f>
        <v>0</v>
      </c>
      <c r="H128" s="406" t="str">
        <f>[2]main1!Q170</f>
        <v xml:space="preserve"> </v>
      </c>
      <c r="I128" s="131">
        <f>[2]main1!R170</f>
        <v>0</v>
      </c>
      <c r="J128" s="131">
        <f>[2]main1!S170</f>
        <v>0</v>
      </c>
      <c r="K128" s="131" t="str">
        <f>[2]main1!T170</f>
        <v xml:space="preserve"> </v>
      </c>
    </row>
    <row r="129" spans="1:11" ht="15.75">
      <c r="A129" s="355" t="s">
        <v>169</v>
      </c>
      <c r="B129" s="152" t="s">
        <v>167</v>
      </c>
      <c r="C129" s="414">
        <f>[2]main1!L171</f>
        <v>-265.7</v>
      </c>
      <c r="D129" s="414">
        <f>[2]main1!M171</f>
        <v>0</v>
      </c>
      <c r="E129" s="413">
        <f>[2]main1!N171</f>
        <v>-28.5</v>
      </c>
      <c r="F129" s="414">
        <f>[2]main1!O171</f>
        <v>0</v>
      </c>
      <c r="G129" s="414">
        <f>[2]main1!P171</f>
        <v>265.7</v>
      </c>
      <c r="H129" s="414">
        <f>[2]main1!Q171</f>
        <v>0</v>
      </c>
      <c r="I129" s="134">
        <f>[2]main1!R171</f>
        <v>0</v>
      </c>
      <c r="J129" s="134">
        <f>[2]main1!S171</f>
        <v>0</v>
      </c>
      <c r="K129" s="134" t="str">
        <f>[2]main1!T171</f>
        <v xml:space="preserve"> </v>
      </c>
    </row>
    <row r="130" spans="1:11" ht="15.75" hidden="1">
      <c r="A130" s="66" t="s">
        <v>168</v>
      </c>
      <c r="B130" s="153" t="s">
        <v>170</v>
      </c>
      <c r="C130" s="414">
        <f>[2]main1!L172</f>
        <v>0</v>
      </c>
      <c r="D130" s="414">
        <f>[2]main1!M172</f>
        <v>0</v>
      </c>
      <c r="E130" s="413">
        <f>[2]main1!N172</f>
        <v>0</v>
      </c>
      <c r="F130" s="414">
        <f>[2]main1!O172</f>
        <v>0</v>
      </c>
      <c r="G130" s="414">
        <f>[2]main1!P172</f>
        <v>0</v>
      </c>
      <c r="H130" s="414" t="str">
        <f>[2]main1!Q172</f>
        <v xml:space="preserve"> </v>
      </c>
      <c r="I130" s="134">
        <f>[2]main1!R172</f>
        <v>0</v>
      </c>
      <c r="J130" s="134">
        <f>[2]main1!S172</f>
        <v>0</v>
      </c>
      <c r="K130" s="134" t="str">
        <f>[2]main1!T172</f>
        <v xml:space="preserve"> </v>
      </c>
    </row>
    <row r="131" spans="1:11" ht="15.75">
      <c r="A131" s="66" t="s">
        <v>171</v>
      </c>
      <c r="B131" s="153" t="s">
        <v>172</v>
      </c>
      <c r="C131" s="414">
        <f>[2]main1!L173</f>
        <v>-265.7</v>
      </c>
      <c r="D131" s="414">
        <f>[2]main1!M173</f>
        <v>0</v>
      </c>
      <c r="E131" s="406">
        <f>[2]main1!N173</f>
        <v>-28.5</v>
      </c>
      <c r="F131" s="414">
        <f>[2]main1!O173</f>
        <v>0</v>
      </c>
      <c r="G131" s="414">
        <f>[2]main1!P173</f>
        <v>265.7</v>
      </c>
      <c r="H131" s="414">
        <f>[2]main1!Q173</f>
        <v>0</v>
      </c>
      <c r="I131" s="134">
        <f>[2]main1!R173</f>
        <v>0</v>
      </c>
      <c r="J131" s="134">
        <f>[2]main1!S173</f>
        <v>0</v>
      </c>
      <c r="K131" s="134" t="str">
        <f>[2]main1!T173</f>
        <v xml:space="preserve"> </v>
      </c>
    </row>
    <row r="132" spans="1:11" ht="30" hidden="1">
      <c r="A132" s="66" t="s">
        <v>175</v>
      </c>
      <c r="B132" s="153" t="s">
        <v>173</v>
      </c>
      <c r="C132" s="414">
        <f>[2]main1!L174</f>
        <v>0</v>
      </c>
      <c r="D132" s="414">
        <f>[2]main1!M174</f>
        <v>0</v>
      </c>
      <c r="E132" s="414">
        <f>[2]main1!N174</f>
        <v>0</v>
      </c>
      <c r="F132" s="414">
        <f>[2]main1!O174</f>
        <v>0</v>
      </c>
      <c r="G132" s="414">
        <f>[2]main1!P174</f>
        <v>0</v>
      </c>
      <c r="H132" s="414" t="str">
        <f>[2]main1!Q174</f>
        <v xml:space="preserve"> </v>
      </c>
      <c r="I132" s="134">
        <f>[2]main1!R174</f>
        <v>0</v>
      </c>
      <c r="J132" s="134">
        <f>[2]main1!S174</f>
        <v>0</v>
      </c>
      <c r="K132" s="134" t="str">
        <f>[2]main1!T174</f>
        <v xml:space="preserve"> </v>
      </c>
    </row>
    <row r="133" spans="1:11" ht="30" hidden="1">
      <c r="A133" s="66" t="s">
        <v>176</v>
      </c>
      <c r="B133" s="153" t="s">
        <v>174</v>
      </c>
      <c r="C133" s="414">
        <f>[2]main1!L175</f>
        <v>0</v>
      </c>
      <c r="D133" s="414">
        <f>[2]main1!M175</f>
        <v>0</v>
      </c>
      <c r="E133" s="414">
        <f>[2]main1!N175</f>
        <v>0</v>
      </c>
      <c r="F133" s="414">
        <f>[2]main1!O175</f>
        <v>0</v>
      </c>
      <c r="G133" s="414">
        <f>[2]main1!P175</f>
        <v>0</v>
      </c>
      <c r="H133" s="414" t="str">
        <f>[2]main1!Q175</f>
        <v xml:space="preserve"> </v>
      </c>
      <c r="I133" s="134">
        <f>[2]main1!R175</f>
        <v>0</v>
      </c>
      <c r="J133" s="134">
        <f>[2]main1!S175</f>
        <v>0</v>
      </c>
      <c r="K133" s="134" t="str">
        <f>[2]main1!T175</f>
        <v xml:space="preserve"> </v>
      </c>
    </row>
    <row r="134" spans="1:11" ht="28.5">
      <c r="A134" s="356" t="s">
        <v>180</v>
      </c>
      <c r="B134" s="152" t="s">
        <v>178</v>
      </c>
      <c r="C134" s="413">
        <f>[2]main1!L176</f>
        <v>-107.7</v>
      </c>
      <c r="D134" s="413">
        <f>[2]main1!M176</f>
        <v>-60.7</v>
      </c>
      <c r="E134" s="413">
        <f>[2]main1!N176</f>
        <v>-60.7</v>
      </c>
      <c r="F134" s="413">
        <f>[2]main1!O176</f>
        <v>0</v>
      </c>
      <c r="G134" s="413">
        <f>[2]main1!P176</f>
        <v>47</v>
      </c>
      <c r="H134" s="413">
        <f>[2]main1!Q176</f>
        <v>56.360259981429891</v>
      </c>
      <c r="I134" s="135">
        <f>[2]main1!R176</f>
        <v>0</v>
      </c>
      <c r="J134" s="135">
        <f>[2]main1!S176</f>
        <v>-60.7</v>
      </c>
      <c r="K134" s="135" t="str">
        <f>[2]main1!T176</f>
        <v xml:space="preserve"> </v>
      </c>
    </row>
    <row r="135" spans="1:11" ht="18.75" customHeight="1">
      <c r="A135" s="103" t="s">
        <v>177</v>
      </c>
      <c r="B135" s="153" t="s">
        <v>179</v>
      </c>
      <c r="C135" s="406">
        <f>[2]main1!L177</f>
        <v>-107.7</v>
      </c>
      <c r="D135" s="406">
        <f>[2]main1!M177</f>
        <v>-60.7</v>
      </c>
      <c r="E135" s="406">
        <f>[2]main1!N177</f>
        <v>-60.7</v>
      </c>
      <c r="F135" s="406">
        <f>[2]main1!O177</f>
        <v>0</v>
      </c>
      <c r="G135" s="406">
        <f>[2]main1!P177</f>
        <v>47</v>
      </c>
      <c r="H135" s="406">
        <f>[2]main1!Q177</f>
        <v>56.360259981429891</v>
      </c>
      <c r="I135" s="131">
        <f>[2]main1!R177</f>
        <v>0</v>
      </c>
      <c r="J135" s="131">
        <f>[2]main1!S177</f>
        <v>-60.7</v>
      </c>
      <c r="K135" s="131" t="str">
        <f>[2]main1!T177</f>
        <v xml:space="preserve"> </v>
      </c>
    </row>
    <row r="136" spans="1:11" hidden="1">
      <c r="A136" s="66" t="s">
        <v>181</v>
      </c>
      <c r="B136" s="153" t="s">
        <v>182</v>
      </c>
      <c r="C136" s="406">
        <f>[2]main1!L178</f>
        <v>0</v>
      </c>
      <c r="D136" s="406">
        <f>[2]main1!M178</f>
        <v>0</v>
      </c>
      <c r="E136" s="406">
        <f>[2]main1!N178</f>
        <v>0</v>
      </c>
      <c r="F136" s="406">
        <f>[2]main1!O178</f>
        <v>0</v>
      </c>
      <c r="G136" s="406">
        <f>[2]main1!P178</f>
        <v>0</v>
      </c>
      <c r="H136" s="406" t="str">
        <f>[2]main1!Q178</f>
        <v xml:space="preserve"> </v>
      </c>
      <c r="I136" s="131">
        <f>[2]main1!R178</f>
        <v>0</v>
      </c>
      <c r="J136" s="131">
        <f>[2]main1!S178</f>
        <v>0</v>
      </c>
      <c r="K136" s="131" t="str">
        <f>[2]main1!T178</f>
        <v xml:space="preserve"> </v>
      </c>
    </row>
    <row r="137" spans="1:11" ht="30" hidden="1">
      <c r="A137" s="66" t="s">
        <v>183</v>
      </c>
      <c r="B137" s="153" t="s">
        <v>184</v>
      </c>
      <c r="C137" s="406">
        <f>[2]main1!L179</f>
        <v>0</v>
      </c>
      <c r="D137" s="406">
        <f>[2]main1!M179</f>
        <v>0</v>
      </c>
      <c r="E137" s="406">
        <f>[2]main1!N179</f>
        <v>0</v>
      </c>
      <c r="F137" s="406">
        <f>[2]main1!O179</f>
        <v>0</v>
      </c>
      <c r="G137" s="406">
        <f>[2]main1!P179</f>
        <v>0</v>
      </c>
      <c r="H137" s="406" t="str">
        <f>[2]main1!Q179</f>
        <v xml:space="preserve"> </v>
      </c>
      <c r="I137" s="131">
        <f>[2]main1!R179</f>
        <v>0</v>
      </c>
      <c r="J137" s="131">
        <f>[2]main1!S179</f>
        <v>0</v>
      </c>
      <c r="K137" s="131" t="str">
        <f>[2]main1!T179</f>
        <v xml:space="preserve"> </v>
      </c>
    </row>
    <row r="138" spans="1:11" hidden="1">
      <c r="A138" s="66" t="s">
        <v>185</v>
      </c>
      <c r="B138" s="153" t="s">
        <v>186</v>
      </c>
      <c r="C138" s="406">
        <f>[2]main1!L180</f>
        <v>0</v>
      </c>
      <c r="D138" s="406">
        <f>[2]main1!M180</f>
        <v>0</v>
      </c>
      <c r="E138" s="406">
        <f>[2]main1!N180</f>
        <v>0</v>
      </c>
      <c r="F138" s="406">
        <f>[2]main1!O180</f>
        <v>0</v>
      </c>
      <c r="G138" s="406">
        <f>[2]main1!P180</f>
        <v>0</v>
      </c>
      <c r="H138" s="406" t="str">
        <f>[2]main1!Q180</f>
        <v xml:space="preserve"> </v>
      </c>
      <c r="I138" s="131">
        <f>[2]main1!R180</f>
        <v>0</v>
      </c>
      <c r="J138" s="131">
        <f>[2]main1!S180</f>
        <v>0</v>
      </c>
      <c r="K138" s="131" t="str">
        <f>[2]main1!T180</f>
        <v xml:space="preserve"> </v>
      </c>
    </row>
    <row r="139" spans="1:11" ht="30" hidden="1">
      <c r="A139" s="66" t="s">
        <v>187</v>
      </c>
      <c r="B139" s="153" t="s">
        <v>188</v>
      </c>
      <c r="C139" s="406">
        <f>[2]main1!L181</f>
        <v>0</v>
      </c>
      <c r="D139" s="406">
        <f>[2]main1!M181</f>
        <v>0</v>
      </c>
      <c r="E139" s="406">
        <f>[2]main1!N181</f>
        <v>0</v>
      </c>
      <c r="F139" s="406">
        <f>[2]main1!O181</f>
        <v>0</v>
      </c>
      <c r="G139" s="406">
        <f>[2]main1!P181</f>
        <v>0</v>
      </c>
      <c r="H139" s="406" t="str">
        <f>[2]main1!Q181</f>
        <v xml:space="preserve"> </v>
      </c>
      <c r="I139" s="131">
        <f>[2]main1!R181</f>
        <v>0</v>
      </c>
      <c r="J139" s="131">
        <f>[2]main1!S181</f>
        <v>0</v>
      </c>
      <c r="K139" s="131" t="str">
        <f>[2]main1!T181</f>
        <v xml:space="preserve"> </v>
      </c>
    </row>
    <row r="140" spans="1:11" ht="15.75" hidden="1">
      <c r="A140" s="355" t="s">
        <v>134</v>
      </c>
      <c r="B140" s="152" t="s">
        <v>189</v>
      </c>
      <c r="C140" s="414">
        <f>[2]main1!L182</f>
        <v>0</v>
      </c>
      <c r="D140" s="414">
        <f>[2]main1!M182</f>
        <v>0</v>
      </c>
      <c r="E140" s="414">
        <f>[2]main1!N182</f>
        <v>0</v>
      </c>
      <c r="F140" s="414">
        <f>[2]main1!O182</f>
        <v>0</v>
      </c>
      <c r="G140" s="414">
        <f>[2]main1!P182</f>
        <v>0</v>
      </c>
      <c r="H140" s="414" t="str">
        <f>[2]main1!Q182</f>
        <v xml:space="preserve"> </v>
      </c>
      <c r="I140" s="134">
        <f>[2]main1!R182</f>
        <v>0</v>
      </c>
      <c r="J140" s="134">
        <f>[2]main1!S182</f>
        <v>0</v>
      </c>
      <c r="K140" s="134" t="str">
        <f>[2]main1!T182</f>
        <v xml:space="preserve"> </v>
      </c>
    </row>
    <row r="141" spans="1:11" ht="30" hidden="1">
      <c r="A141" s="66" t="s">
        <v>131</v>
      </c>
      <c r="B141" s="153" t="s">
        <v>190</v>
      </c>
      <c r="C141" s="414">
        <f>[2]main1!L183</f>
        <v>0</v>
      </c>
      <c r="D141" s="414">
        <f>[2]main1!M183</f>
        <v>0</v>
      </c>
      <c r="E141" s="414">
        <f>[2]main1!N183</f>
        <v>0</v>
      </c>
      <c r="F141" s="414">
        <f>[2]main1!O183</f>
        <v>0</v>
      </c>
      <c r="G141" s="414">
        <f>[2]main1!P183</f>
        <v>0</v>
      </c>
      <c r="H141" s="414" t="str">
        <f>[2]main1!Q183</f>
        <v xml:space="preserve"> </v>
      </c>
      <c r="I141" s="134">
        <f>[2]main1!R183</f>
        <v>0</v>
      </c>
      <c r="J141" s="134">
        <f>[2]main1!S183</f>
        <v>0</v>
      </c>
      <c r="K141" s="134" t="str">
        <f>[2]main1!T183</f>
        <v xml:space="preserve"> </v>
      </c>
    </row>
    <row r="142" spans="1:11" ht="30" hidden="1">
      <c r="A142" s="66" t="s">
        <v>135</v>
      </c>
      <c r="B142" s="153" t="s">
        <v>191</v>
      </c>
      <c r="C142" s="414">
        <f>[2]main1!L184</f>
        <v>0</v>
      </c>
      <c r="D142" s="414">
        <f>[2]main1!M184</f>
        <v>0</v>
      </c>
      <c r="E142" s="414">
        <f>[2]main1!N184</f>
        <v>0</v>
      </c>
      <c r="F142" s="414">
        <f>[2]main1!O184</f>
        <v>0</v>
      </c>
      <c r="G142" s="414">
        <f>[2]main1!P184</f>
        <v>0</v>
      </c>
      <c r="H142" s="414" t="str">
        <f>[2]main1!Q184</f>
        <v xml:space="preserve"> </v>
      </c>
      <c r="I142" s="134">
        <f>[2]main1!R184</f>
        <v>0</v>
      </c>
      <c r="J142" s="134">
        <f>[2]main1!S184</f>
        <v>0</v>
      </c>
      <c r="K142" s="134" t="str">
        <f>[2]main1!T184</f>
        <v xml:space="preserve"> </v>
      </c>
    </row>
    <row r="143" spans="1:11" ht="30" hidden="1">
      <c r="A143" s="66" t="s">
        <v>137</v>
      </c>
      <c r="B143" s="153" t="s">
        <v>192</v>
      </c>
      <c r="C143" s="414">
        <f>[2]main1!L185</f>
        <v>0</v>
      </c>
      <c r="D143" s="414">
        <f>[2]main1!M185</f>
        <v>0</v>
      </c>
      <c r="E143" s="414">
        <f>[2]main1!N185</f>
        <v>0</v>
      </c>
      <c r="F143" s="414">
        <f>[2]main1!O185</f>
        <v>0</v>
      </c>
      <c r="G143" s="414">
        <f>[2]main1!P185</f>
        <v>0</v>
      </c>
      <c r="H143" s="414" t="str">
        <f>[2]main1!Q185</f>
        <v xml:space="preserve"> </v>
      </c>
      <c r="I143" s="134">
        <f>[2]main1!R185</f>
        <v>0</v>
      </c>
      <c r="J143" s="134">
        <f>[2]main1!S185</f>
        <v>0</v>
      </c>
      <c r="K143" s="134" t="str">
        <f>[2]main1!T185</f>
        <v xml:space="preserve"> </v>
      </c>
    </row>
    <row r="144" spans="1:11" ht="28.5" hidden="1">
      <c r="A144" s="355" t="s">
        <v>196</v>
      </c>
      <c r="B144" s="152" t="s">
        <v>194</v>
      </c>
      <c r="C144" s="414">
        <f>[2]main1!L186</f>
        <v>0</v>
      </c>
      <c r="D144" s="414">
        <f>[2]main1!M186</f>
        <v>0</v>
      </c>
      <c r="E144" s="414">
        <f>[2]main1!N186</f>
        <v>0</v>
      </c>
      <c r="F144" s="414">
        <f>[2]main1!O186</f>
        <v>0</v>
      </c>
      <c r="G144" s="414">
        <f>[2]main1!P186</f>
        <v>0</v>
      </c>
      <c r="H144" s="414" t="str">
        <f>[2]main1!Q186</f>
        <v xml:space="preserve"> </v>
      </c>
      <c r="I144" s="134">
        <f>[2]main1!R186</f>
        <v>0</v>
      </c>
      <c r="J144" s="134">
        <f>[2]main1!S186</f>
        <v>0</v>
      </c>
      <c r="K144" s="134" t="str">
        <f>[2]main1!T186</f>
        <v xml:space="preserve"> </v>
      </c>
    </row>
    <row r="145" spans="1:11" ht="15.75" hidden="1">
      <c r="A145" s="66" t="s">
        <v>193</v>
      </c>
      <c r="B145" s="153" t="s">
        <v>195</v>
      </c>
      <c r="C145" s="414">
        <f>[2]main1!L187</f>
        <v>0</v>
      </c>
      <c r="D145" s="414">
        <f>[2]main1!M187</f>
        <v>0</v>
      </c>
      <c r="E145" s="414">
        <f>[2]main1!N187</f>
        <v>0</v>
      </c>
      <c r="F145" s="414">
        <f>[2]main1!O187</f>
        <v>0</v>
      </c>
      <c r="G145" s="414">
        <f>[2]main1!P187</f>
        <v>0</v>
      </c>
      <c r="H145" s="414" t="str">
        <f>[2]main1!Q187</f>
        <v xml:space="preserve"> </v>
      </c>
      <c r="I145" s="134">
        <f>[2]main1!R187</f>
        <v>0</v>
      </c>
      <c r="J145" s="134">
        <f>[2]main1!S187</f>
        <v>0</v>
      </c>
      <c r="K145" s="134" t="str">
        <f>[2]main1!T187</f>
        <v xml:space="preserve"> </v>
      </c>
    </row>
    <row r="146" spans="1:11" ht="15.75" hidden="1">
      <c r="A146" s="66" t="s">
        <v>143</v>
      </c>
      <c r="B146" s="153" t="s">
        <v>197</v>
      </c>
      <c r="C146" s="414">
        <f>[2]main1!L188</f>
        <v>0</v>
      </c>
      <c r="D146" s="414">
        <f>[2]main1!M188</f>
        <v>0</v>
      </c>
      <c r="E146" s="414">
        <f>[2]main1!N188</f>
        <v>0</v>
      </c>
      <c r="F146" s="414">
        <f>[2]main1!O188</f>
        <v>0</v>
      </c>
      <c r="G146" s="414">
        <f>[2]main1!P188</f>
        <v>0</v>
      </c>
      <c r="H146" s="414" t="str">
        <f>[2]main1!Q188</f>
        <v xml:space="preserve"> </v>
      </c>
      <c r="I146" s="134">
        <f>[2]main1!R188</f>
        <v>0</v>
      </c>
      <c r="J146" s="134">
        <f>[2]main1!S188</f>
        <v>0</v>
      </c>
      <c r="K146" s="134" t="str">
        <f>[2]main1!T188</f>
        <v xml:space="preserve"> </v>
      </c>
    </row>
    <row r="147" spans="1:11" ht="15.75" hidden="1">
      <c r="A147" s="161" t="s">
        <v>199</v>
      </c>
      <c r="B147" s="152" t="s">
        <v>200</v>
      </c>
      <c r="C147" s="414">
        <f>[2]main1!L189</f>
        <v>0</v>
      </c>
      <c r="D147" s="414">
        <f>[2]main1!M189</f>
        <v>0</v>
      </c>
      <c r="E147" s="414">
        <f>[2]main1!N189</f>
        <v>0</v>
      </c>
      <c r="F147" s="414">
        <f>[2]main1!O189</f>
        <v>0</v>
      </c>
      <c r="G147" s="414">
        <f>[2]main1!P189</f>
        <v>0</v>
      </c>
      <c r="H147" s="414" t="str">
        <f>[2]main1!Q189</f>
        <v xml:space="preserve"> </v>
      </c>
      <c r="I147" s="134">
        <f>[2]main1!R189</f>
        <v>0</v>
      </c>
      <c r="J147" s="134">
        <f>[2]main1!S189</f>
        <v>0</v>
      </c>
      <c r="K147" s="134" t="str">
        <f>[2]main1!T189</f>
        <v xml:space="preserve"> </v>
      </c>
    </row>
    <row r="148" spans="1:11" ht="15.75" hidden="1">
      <c r="A148" s="66" t="s">
        <v>198</v>
      </c>
      <c r="B148" s="153" t="s">
        <v>201</v>
      </c>
      <c r="C148" s="414">
        <f>[2]main1!L190</f>
        <v>0</v>
      </c>
      <c r="D148" s="414">
        <f>[2]main1!M190</f>
        <v>0</v>
      </c>
      <c r="E148" s="414">
        <f>[2]main1!N190</f>
        <v>0</v>
      </c>
      <c r="F148" s="414">
        <f>[2]main1!O190</f>
        <v>0</v>
      </c>
      <c r="G148" s="414">
        <f>[2]main1!P190</f>
        <v>0</v>
      </c>
      <c r="H148" s="414" t="str">
        <f>[2]main1!Q190</f>
        <v xml:space="preserve"> </v>
      </c>
      <c r="I148" s="134">
        <f>[2]main1!R190</f>
        <v>0</v>
      </c>
      <c r="J148" s="134">
        <f>[2]main1!S190</f>
        <v>0</v>
      </c>
      <c r="K148" s="134" t="str">
        <f>[2]main1!T190</f>
        <v xml:space="preserve"> </v>
      </c>
    </row>
    <row r="149" spans="1:11" ht="15.75" hidden="1">
      <c r="A149" s="66" t="s">
        <v>202</v>
      </c>
      <c r="B149" s="153" t="s">
        <v>203</v>
      </c>
      <c r="C149" s="414">
        <f>[2]main1!L191</f>
        <v>0</v>
      </c>
      <c r="D149" s="414">
        <f>[2]main1!M191</f>
        <v>0</v>
      </c>
      <c r="E149" s="414">
        <f>[2]main1!N191</f>
        <v>0</v>
      </c>
      <c r="F149" s="414">
        <f>[2]main1!O191</f>
        <v>0</v>
      </c>
      <c r="G149" s="414">
        <f>[2]main1!P191</f>
        <v>0</v>
      </c>
      <c r="H149" s="414" t="str">
        <f>[2]main1!Q191</f>
        <v xml:space="preserve"> </v>
      </c>
      <c r="I149" s="134">
        <f>[2]main1!R191</f>
        <v>0</v>
      </c>
      <c r="J149" s="134">
        <f>[2]main1!S191</f>
        <v>0</v>
      </c>
      <c r="K149" s="134" t="str">
        <f>[2]main1!T191</f>
        <v xml:space="preserve"> </v>
      </c>
    </row>
    <row r="150" spans="1:11" ht="15.75" hidden="1">
      <c r="A150" s="66" t="s">
        <v>204</v>
      </c>
      <c r="B150" s="153" t="s">
        <v>205</v>
      </c>
      <c r="C150" s="414">
        <f>[2]main1!L192</f>
        <v>0</v>
      </c>
      <c r="D150" s="414">
        <f>[2]main1!M192</f>
        <v>0</v>
      </c>
      <c r="E150" s="414">
        <f>[2]main1!N192</f>
        <v>0</v>
      </c>
      <c r="F150" s="414">
        <f>[2]main1!O192</f>
        <v>0</v>
      </c>
      <c r="G150" s="414">
        <f>[2]main1!P192</f>
        <v>0</v>
      </c>
      <c r="H150" s="414" t="str">
        <f>[2]main1!Q192</f>
        <v xml:space="preserve"> </v>
      </c>
      <c r="I150" s="134">
        <f>[2]main1!R192</f>
        <v>0</v>
      </c>
      <c r="J150" s="134">
        <f>[2]main1!S192</f>
        <v>0</v>
      </c>
      <c r="K150" s="134" t="str">
        <f>[2]main1!T192</f>
        <v xml:space="preserve"> </v>
      </c>
    </row>
    <row r="151" spans="1:11" ht="18" customHeight="1">
      <c r="A151" s="161" t="s">
        <v>207</v>
      </c>
      <c r="B151" s="152" t="s">
        <v>206</v>
      </c>
      <c r="C151" s="413">
        <f>[2]main1!L193</f>
        <v>5328</v>
      </c>
      <c r="D151" s="413">
        <f>[2]main1!M193</f>
        <v>115.70000000000005</v>
      </c>
      <c r="E151" s="413">
        <f>[2]main1!N193</f>
        <v>-330.69999999999993</v>
      </c>
      <c r="F151" s="413">
        <f>[2]main1!O193</f>
        <v>446.4</v>
      </c>
      <c r="G151" s="413">
        <f>[2]main1!P193</f>
        <v>-5212.3</v>
      </c>
      <c r="H151" s="413">
        <f>[2]main1!Q193</f>
        <v>2.1715465465465473</v>
      </c>
      <c r="I151" s="135">
        <f>[2]main1!R193</f>
        <v>0</v>
      </c>
      <c r="J151" s="135">
        <f>[2]main1!S193</f>
        <v>115.70000000000005</v>
      </c>
      <c r="K151" s="135" t="str">
        <f>[2]main1!T193</f>
        <v xml:space="preserve"> </v>
      </c>
    </row>
    <row r="152" spans="1:11" ht="18.75" customHeight="1">
      <c r="A152" s="319" t="s">
        <v>290</v>
      </c>
      <c r="B152" s="351" t="s">
        <v>208</v>
      </c>
      <c r="C152" s="406">
        <f>[2]main1!L194</f>
        <v>6538.6</v>
      </c>
      <c r="D152" s="406">
        <f>[2]main1!M194</f>
        <v>700</v>
      </c>
      <c r="E152" s="406">
        <f>[2]main1!N194</f>
        <v>253.60000000000002</v>
      </c>
      <c r="F152" s="406">
        <f>[2]main1!O194</f>
        <v>446.4</v>
      </c>
      <c r="G152" s="406">
        <f>[2]main1!P194</f>
        <v>-5838.6</v>
      </c>
      <c r="H152" s="406">
        <f>[2]main1!Q194</f>
        <v>10.705655644939283</v>
      </c>
      <c r="I152" s="135"/>
      <c r="J152" s="135"/>
      <c r="K152" s="135"/>
    </row>
    <row r="153" spans="1:11" ht="18.75" customHeight="1">
      <c r="A153" s="66" t="s">
        <v>291</v>
      </c>
      <c r="B153" s="351" t="s">
        <v>208</v>
      </c>
      <c r="C153" s="406">
        <f>[2]main1!L195</f>
        <v>-1210.5999999999999</v>
      </c>
      <c r="D153" s="406">
        <f>[2]main1!M195</f>
        <v>-584.29999999999995</v>
      </c>
      <c r="E153" s="406">
        <f>[2]main1!N195</f>
        <v>-584.29999999999995</v>
      </c>
      <c r="F153" s="406">
        <f>[2]main1!O195</f>
        <v>0</v>
      </c>
      <c r="G153" s="406">
        <f>[2]main1!P195</f>
        <v>626.29999999999995</v>
      </c>
      <c r="H153" s="406">
        <f>[2]main1!Q195</f>
        <v>48.265322980340322</v>
      </c>
      <c r="I153" s="131">
        <f>[2]main1!R195</f>
        <v>0</v>
      </c>
      <c r="J153" s="131">
        <f>[2]main1!S195</f>
        <v>-584.29999999999995</v>
      </c>
      <c r="K153" s="131" t="str">
        <f>[2]main1!T195</f>
        <v xml:space="preserve"> </v>
      </c>
    </row>
    <row r="154" spans="1:11" ht="22.5" customHeight="1">
      <c r="A154" s="463" t="s">
        <v>212</v>
      </c>
      <c r="B154" s="471" t="s">
        <v>209</v>
      </c>
      <c r="C154" s="465">
        <f>[2]main1!L196</f>
        <v>-805.49999999998727</v>
      </c>
      <c r="D154" s="465">
        <f>[2]main1!M196</f>
        <v>-99.899999999999181</v>
      </c>
      <c r="E154" s="465">
        <f>[2]main1!N196</f>
        <v>-103.599999999999</v>
      </c>
      <c r="F154" s="465">
        <f>[2]main1!O196</f>
        <v>3.7000000000000455</v>
      </c>
      <c r="G154" s="465">
        <f>[2]main1!P196</f>
        <v>705.59999999998809</v>
      </c>
      <c r="H154" s="465">
        <f>[2]main1!Q196</f>
        <v>12.402234636871603</v>
      </c>
      <c r="I154" s="134">
        <f>[2]main1!R196</f>
        <v>0</v>
      </c>
      <c r="J154" s="134">
        <f>[2]main1!S196</f>
        <v>-99.899999999999181</v>
      </c>
      <c r="K154" s="134" t="str">
        <f>[2]main1!T196</f>
        <v xml:space="preserve"> </v>
      </c>
    </row>
    <row r="155" spans="1:11" ht="21" customHeight="1">
      <c r="A155" s="466" t="s">
        <v>213</v>
      </c>
      <c r="B155" s="467" t="s">
        <v>210</v>
      </c>
      <c r="C155" s="468">
        <f>[2]main1!L197</f>
        <v>2488.7999999999997</v>
      </c>
      <c r="D155" s="468">
        <f>[2]main1!M197</f>
        <v>2489.9</v>
      </c>
      <c r="E155" s="468">
        <f>[2]main1!N197</f>
        <v>1403</v>
      </c>
      <c r="F155" s="468">
        <f>[2]main1!O197</f>
        <v>1086.9000000000001</v>
      </c>
      <c r="G155" s="468">
        <f>[2]main1!P197</f>
        <v>1.1000000000003638</v>
      </c>
      <c r="H155" s="468">
        <f>[2]main1!Q197</f>
        <v>100.0441980070717</v>
      </c>
      <c r="I155" s="135">
        <f>[2]main1!R197</f>
        <v>0</v>
      </c>
      <c r="J155" s="135">
        <f>[2]main1!S197</f>
        <v>2489.9</v>
      </c>
      <c r="K155" s="135" t="str">
        <f>[2]main1!T197</f>
        <v xml:space="preserve"> </v>
      </c>
    </row>
    <row r="156" spans="1:11" ht="22.5" customHeight="1">
      <c r="A156" s="469" t="s">
        <v>214</v>
      </c>
      <c r="B156" s="470" t="s">
        <v>211</v>
      </c>
      <c r="C156" s="468">
        <f>[2]main1!L198</f>
        <v>-3294.299999999987</v>
      </c>
      <c r="D156" s="468">
        <f>[2]main1!M198</f>
        <v>-2589.7999999999993</v>
      </c>
      <c r="E156" s="468">
        <f>[2]main1!N198</f>
        <v>-1506.599999999999</v>
      </c>
      <c r="F156" s="468">
        <f>[2]main1!O198</f>
        <v>-1083.2</v>
      </c>
      <c r="G156" s="468">
        <f>[2]main1!P198</f>
        <v>704.49999999998772</v>
      </c>
      <c r="H156" s="468">
        <f>[2]main1!Q198</f>
        <v>78.614576693076216</v>
      </c>
      <c r="I156" s="135">
        <f>[2]main1!R198</f>
        <v>0</v>
      </c>
      <c r="J156" s="135">
        <f>[2]main1!S198</f>
        <v>-2589.7999999999993</v>
      </c>
      <c r="K156" s="135" t="str">
        <f>[2]main1!T198</f>
        <v xml:space="preserve"> </v>
      </c>
    </row>
  </sheetData>
  <mergeCells count="12">
    <mergeCell ref="A5:H5"/>
    <mergeCell ref="E7:F7"/>
    <mergeCell ref="A2:K2"/>
    <mergeCell ref="J7:K7"/>
    <mergeCell ref="I7:I8"/>
    <mergeCell ref="A4:K4"/>
    <mergeCell ref="A3:K3"/>
    <mergeCell ref="B7:B8"/>
    <mergeCell ref="A7:A8"/>
    <mergeCell ref="C7:C8"/>
    <mergeCell ref="D7:D8"/>
    <mergeCell ref="G7:H7"/>
  </mergeCells>
  <printOptions horizontalCentered="1"/>
  <pageMargins left="0" right="0" top="0.39370078740157483" bottom="0.39370078740157483" header="0" footer="0"/>
  <pageSetup paperSize="9" scale="75" orientation="portrait" blackAndWhite="1" r:id="rId1"/>
  <headerFooter>
    <oddFooter>&amp;C&amp;P</oddFooter>
  </headerFooter>
  <rowBreaks count="1" manualBreakCount="1">
    <brk id="80" max="7" man="1"/>
  </rowBreaks>
  <colBreaks count="1" manualBreakCount="1">
    <brk id="8" max="155" man="1"/>
  </colBreaks>
</worksheet>
</file>

<file path=xl/worksheets/sheet5.xml><?xml version="1.0" encoding="utf-8"?>
<worksheet xmlns="http://schemas.openxmlformats.org/spreadsheetml/2006/main" xmlns:r="http://schemas.openxmlformats.org/officeDocument/2006/relationships">
  <dimension ref="A1:N160"/>
  <sheetViews>
    <sheetView showZeros="0" view="pageBreakPreview" zoomScaleSheetLayoutView="100" workbookViewId="0">
      <selection activeCell="D24" sqref="A1:IV65536"/>
    </sheetView>
  </sheetViews>
  <sheetFormatPr defaultRowHeight="15"/>
  <cols>
    <col min="1" max="1" width="46.7109375" customWidth="1"/>
    <col min="2" max="2" width="10.140625" customWidth="1"/>
    <col min="3" max="3" width="11.85546875" customWidth="1"/>
    <col min="4" max="4" width="11" customWidth="1"/>
    <col min="5" max="5" width="11.42578125" customWidth="1"/>
    <col min="6" max="6" width="10" customWidth="1"/>
    <col min="7" max="7" width="11.7109375" customWidth="1"/>
    <col min="8" max="8" width="9.140625" customWidth="1"/>
    <col min="9" max="10" width="9.140625" hidden="1" customWidth="1"/>
    <col min="11" max="11" width="9.85546875" hidden="1" customWidth="1"/>
    <col min="14" max="14" width="26.85546875" customWidth="1"/>
  </cols>
  <sheetData>
    <row r="1" spans="1:14">
      <c r="C1" s="13"/>
      <c r="D1" s="13"/>
      <c r="E1" s="13"/>
      <c r="F1" s="13"/>
      <c r="G1" s="13"/>
      <c r="H1" s="15" t="s">
        <v>30</v>
      </c>
      <c r="I1" s="13"/>
      <c r="J1" s="13"/>
    </row>
    <row r="2" spans="1:14" ht="20.25">
      <c r="A2" s="814" t="s">
        <v>25</v>
      </c>
      <c r="B2" s="814"/>
      <c r="C2" s="814"/>
      <c r="D2" s="814"/>
      <c r="E2" s="814"/>
      <c r="F2" s="814"/>
      <c r="G2" s="814"/>
      <c r="H2" s="814"/>
      <c r="I2" s="814"/>
      <c r="J2" s="814"/>
      <c r="K2" s="814"/>
    </row>
    <row r="3" spans="1:14" ht="20.25">
      <c r="A3" s="814" t="s">
        <v>308</v>
      </c>
      <c r="B3" s="814"/>
      <c r="C3" s="814"/>
      <c r="D3" s="814"/>
      <c r="E3" s="814"/>
      <c r="F3" s="814"/>
      <c r="G3" s="814"/>
      <c r="H3" s="814"/>
      <c r="I3" s="814"/>
      <c r="J3" s="814"/>
      <c r="K3" s="814"/>
    </row>
    <row r="4" spans="1:14" ht="20.25" customHeight="1">
      <c r="A4" s="815" t="str">
        <f>[2]main1!A4</f>
        <v>la situația din 31 iulie 2016</v>
      </c>
      <c r="B4" s="815"/>
      <c r="C4" s="815"/>
      <c r="D4" s="815"/>
      <c r="E4" s="815"/>
      <c r="F4" s="815"/>
      <c r="G4" s="815"/>
      <c r="H4" s="815"/>
      <c r="I4" s="815"/>
      <c r="J4" s="815"/>
      <c r="K4" s="815"/>
    </row>
    <row r="5" spans="1:14" ht="15.75">
      <c r="A5" s="824"/>
      <c r="B5" s="824"/>
      <c r="C5" s="824"/>
      <c r="D5" s="824"/>
      <c r="E5" s="824"/>
      <c r="F5" s="824"/>
      <c r="G5" s="824"/>
      <c r="H5" s="824"/>
      <c r="I5" s="367"/>
      <c r="J5" s="367"/>
      <c r="K5" s="367"/>
    </row>
    <row r="6" spans="1:14" ht="21" customHeight="1">
      <c r="A6" s="16"/>
      <c r="B6" s="16"/>
      <c r="C6" s="17"/>
      <c r="D6" s="17" t="s">
        <v>1</v>
      </c>
      <c r="E6" s="17"/>
      <c r="F6" s="17"/>
      <c r="G6" s="16"/>
      <c r="H6" s="402" t="s">
        <v>26</v>
      </c>
      <c r="I6" s="16"/>
      <c r="J6" s="16"/>
    </row>
    <row r="7" spans="1:14" ht="24" customHeight="1">
      <c r="A7" s="816" t="s">
        <v>40</v>
      </c>
      <c r="B7" s="823" t="s">
        <v>244</v>
      </c>
      <c r="C7" s="816" t="s">
        <v>33</v>
      </c>
      <c r="D7" s="816" t="s">
        <v>41</v>
      </c>
      <c r="E7" s="812" t="s">
        <v>330</v>
      </c>
      <c r="F7" s="812"/>
      <c r="G7" s="816" t="s">
        <v>34</v>
      </c>
      <c r="H7" s="816"/>
      <c r="I7" s="816" t="s">
        <v>38</v>
      </c>
      <c r="J7" s="816" t="s">
        <v>39</v>
      </c>
      <c r="K7" s="816"/>
    </row>
    <row r="8" spans="1:14" ht="27" customHeight="1">
      <c r="A8" s="816"/>
      <c r="B8" s="823"/>
      <c r="C8" s="816"/>
      <c r="D8" s="816"/>
      <c r="E8" s="620" t="s">
        <v>332</v>
      </c>
      <c r="F8" s="620" t="s">
        <v>331</v>
      </c>
      <c r="G8" s="26" t="s">
        <v>309</v>
      </c>
      <c r="H8" s="26" t="s">
        <v>36</v>
      </c>
      <c r="I8" s="816"/>
      <c r="J8" s="26" t="s">
        <v>37</v>
      </c>
      <c r="K8" s="26" t="s">
        <v>36</v>
      </c>
    </row>
    <row r="9" spans="1:14">
      <c r="A9" s="28">
        <v>1</v>
      </c>
      <c r="B9" s="28">
        <v>2</v>
      </c>
      <c r="C9" s="28">
        <v>3</v>
      </c>
      <c r="D9" s="28">
        <v>4</v>
      </c>
      <c r="E9" s="28">
        <v>5</v>
      </c>
      <c r="F9" s="28">
        <v>6</v>
      </c>
      <c r="G9" s="28">
        <v>7</v>
      </c>
      <c r="H9" s="28">
        <v>8</v>
      </c>
      <c r="I9" s="27">
        <v>6</v>
      </c>
      <c r="J9" s="27">
        <v>7</v>
      </c>
      <c r="K9" s="27">
        <v>8</v>
      </c>
    </row>
    <row r="10" spans="1:14" ht="17.25">
      <c r="A10" s="456" t="s">
        <v>100</v>
      </c>
      <c r="B10" s="462">
        <v>1</v>
      </c>
      <c r="C10" s="458">
        <f>[2]main1!U12</f>
        <v>31378.899999999991</v>
      </c>
      <c r="D10" s="458">
        <f>[2]main1!V12</f>
        <v>15028.900000000001</v>
      </c>
      <c r="E10" s="458">
        <f>[2]main1!W12</f>
        <v>14873.400000000001</v>
      </c>
      <c r="F10" s="458">
        <f>[2]main1!X12</f>
        <v>155.5</v>
      </c>
      <c r="G10" s="458">
        <f>[2]main1!Y12</f>
        <v>-16349.999999999991</v>
      </c>
      <c r="H10" s="458">
        <f>[2]main1!Z12</f>
        <v>47.894923021520853</v>
      </c>
      <c r="I10" s="134">
        <f>[2]main1!AA12</f>
        <v>0</v>
      </c>
      <c r="J10" s="134">
        <f>[2]main1!AB12</f>
        <v>15028.900000000001</v>
      </c>
      <c r="K10" s="134" t="str">
        <f>[2]main1!AC12</f>
        <v xml:space="preserve"> </v>
      </c>
    </row>
    <row r="11" spans="1:14" ht="15.75">
      <c r="A11" s="41" t="s">
        <v>43</v>
      </c>
      <c r="B11" s="146">
        <v>11</v>
      </c>
      <c r="C11" s="405">
        <f>[2]main1!U13</f>
        <v>26310.799999999992</v>
      </c>
      <c r="D11" s="405">
        <f>[2]main1!V13</f>
        <v>14007.900000000001</v>
      </c>
      <c r="E11" s="405">
        <f>[2]main1!W13</f>
        <v>14007.900000000001</v>
      </c>
      <c r="F11" s="405">
        <f>[2]main1!X13</f>
        <v>0</v>
      </c>
      <c r="G11" s="405">
        <f>[2]main1!Y13</f>
        <v>-12302.899999999992</v>
      </c>
      <c r="H11" s="405">
        <f>[2]main1!Z13</f>
        <v>53.240114325676167</v>
      </c>
      <c r="I11" s="135">
        <f>[2]main1!AA13</f>
        <v>0</v>
      </c>
      <c r="J11" s="135">
        <f>[2]main1!AB13</f>
        <v>14007.900000000001</v>
      </c>
      <c r="K11" s="135" t="str">
        <f>[2]main1!AC13</f>
        <v xml:space="preserve"> </v>
      </c>
      <c r="N11" s="638"/>
    </row>
    <row r="12" spans="1:14" ht="17.25" customHeight="1">
      <c r="A12" s="57" t="s">
        <v>44</v>
      </c>
      <c r="B12" s="243">
        <v>111</v>
      </c>
      <c r="C12" s="406">
        <f>[2]main1!U14</f>
        <v>4430</v>
      </c>
      <c r="D12" s="406">
        <f>[2]main1!V14</f>
        <v>2644.3</v>
      </c>
      <c r="E12" s="406">
        <f>[2]main1!W14</f>
        <v>2644.3</v>
      </c>
      <c r="F12" s="406">
        <f>[2]main1!X14</f>
        <v>0</v>
      </c>
      <c r="G12" s="406">
        <f>[2]main1!Y14</f>
        <v>-1785.6999999999998</v>
      </c>
      <c r="H12" s="406">
        <f>[2]main1!Z14</f>
        <v>59.690744920993232</v>
      </c>
      <c r="I12" s="131">
        <f>[2]main1!AA14</f>
        <v>0</v>
      </c>
      <c r="J12" s="131">
        <f>[2]main1!AB14</f>
        <v>2644.3</v>
      </c>
      <c r="K12" s="131" t="str">
        <f>[2]main1!AC14</f>
        <v xml:space="preserve"> </v>
      </c>
      <c r="N12" s="645"/>
    </row>
    <row r="13" spans="1:14" hidden="1">
      <c r="A13" s="136" t="s">
        <v>4</v>
      </c>
      <c r="B13" s="187"/>
      <c r="C13" s="406"/>
      <c r="D13" s="406"/>
      <c r="E13" s="406"/>
      <c r="F13" s="406"/>
      <c r="G13" s="406"/>
      <c r="H13" s="406"/>
      <c r="I13" s="131">
        <f>[2]main1!AA15</f>
        <v>0</v>
      </c>
      <c r="J13" s="131">
        <f>[2]main1!AB15</f>
        <v>0</v>
      </c>
      <c r="K13" s="131">
        <f>[2]main1!AC15</f>
        <v>0</v>
      </c>
      <c r="N13" s="646"/>
    </row>
    <row r="14" spans="1:14" ht="24.75" customHeight="1">
      <c r="A14" s="137" t="s">
        <v>272</v>
      </c>
      <c r="B14" s="244">
        <v>1111</v>
      </c>
      <c r="C14" s="407">
        <f>[2]main1!U16</f>
        <v>1337.2</v>
      </c>
      <c r="D14" s="407">
        <f>[2]main1!V16</f>
        <v>766</v>
      </c>
      <c r="E14" s="407">
        <f>[2]main1!W16</f>
        <v>766</v>
      </c>
      <c r="F14" s="407">
        <f>[2]main1!X16</f>
        <v>0</v>
      </c>
      <c r="G14" s="407">
        <f>[2]main1!Y16</f>
        <v>-571.20000000000005</v>
      </c>
      <c r="H14" s="407">
        <f>[2]main1!Z16</f>
        <v>57.283876757403526</v>
      </c>
      <c r="I14" s="140">
        <f>[2]main1!AA16</f>
        <v>0</v>
      </c>
      <c r="J14" s="140">
        <f>[2]main1!AB16</f>
        <v>766</v>
      </c>
      <c r="K14" s="140" t="str">
        <f>[2]main1!AC16</f>
        <v xml:space="preserve"> </v>
      </c>
      <c r="N14" s="647"/>
    </row>
    <row r="15" spans="1:14">
      <c r="A15" s="137" t="s">
        <v>273</v>
      </c>
      <c r="B15" s="244">
        <v>1112</v>
      </c>
      <c r="C15" s="407">
        <f>[2]main1!U17</f>
        <v>3092.8</v>
      </c>
      <c r="D15" s="407">
        <f>[2]main1!V17</f>
        <v>1878.3</v>
      </c>
      <c r="E15" s="407">
        <f>[2]main1!W17</f>
        <v>1878.3</v>
      </c>
      <c r="F15" s="407">
        <f>[2]main1!X17</f>
        <v>0</v>
      </c>
      <c r="G15" s="407">
        <f>[2]main1!Y17</f>
        <v>-1214.5000000000002</v>
      </c>
      <c r="H15" s="407">
        <f>[2]main1!Z17</f>
        <v>60.731376099327463</v>
      </c>
      <c r="I15" s="140">
        <f>[2]main1!AA17</f>
        <v>0</v>
      </c>
      <c r="J15" s="140">
        <f>[2]main1!AB17</f>
        <v>1878.3</v>
      </c>
      <c r="K15" s="140" t="str">
        <f>[2]main1!AC17</f>
        <v xml:space="preserve"> </v>
      </c>
      <c r="N15" s="646"/>
    </row>
    <row r="16" spans="1:14">
      <c r="A16" s="57" t="s">
        <v>45</v>
      </c>
      <c r="B16" s="187">
        <v>113</v>
      </c>
      <c r="C16" s="406">
        <f>[2]main1!U18</f>
        <v>53.2</v>
      </c>
      <c r="D16" s="406">
        <f>[2]main1!V18</f>
        <v>2.8</v>
      </c>
      <c r="E16" s="406">
        <f>[2]main1!W18</f>
        <v>2.8</v>
      </c>
      <c r="F16" s="406">
        <f>[2]main1!X18</f>
        <v>0</v>
      </c>
      <c r="G16" s="406">
        <f>[2]main1!Y18</f>
        <v>-50.400000000000006</v>
      </c>
      <c r="H16" s="406">
        <f>[2]main1!Z18</f>
        <v>5.2631578947368416</v>
      </c>
      <c r="I16" s="131">
        <f>[2]main1!AA18</f>
        <v>0</v>
      </c>
      <c r="J16" s="131">
        <f>[2]main1!AB18</f>
        <v>2.8</v>
      </c>
      <c r="K16" s="131" t="str">
        <f>[2]main1!AC18</f>
        <v xml:space="preserve"> </v>
      </c>
      <c r="N16" s="638"/>
    </row>
    <row r="17" spans="1:14" hidden="1">
      <c r="A17" s="136" t="s">
        <v>4</v>
      </c>
      <c r="B17" s="187"/>
      <c r="C17" s="406"/>
      <c r="D17" s="406"/>
      <c r="E17" s="406"/>
      <c r="F17" s="406"/>
      <c r="G17" s="406"/>
      <c r="H17" s="406"/>
      <c r="I17" s="131">
        <f>[2]main1!AA19</f>
        <v>0</v>
      </c>
      <c r="J17" s="131">
        <f>[2]main1!AB19</f>
        <v>0</v>
      </c>
      <c r="K17" s="131">
        <f>[2]main1!AC19</f>
        <v>0</v>
      </c>
      <c r="N17" s="638"/>
    </row>
    <row r="18" spans="1:14" hidden="1">
      <c r="A18" s="148" t="s">
        <v>241</v>
      </c>
      <c r="B18" s="184">
        <v>1131</v>
      </c>
      <c r="C18" s="407">
        <f>[2]main1!U20</f>
        <v>0</v>
      </c>
      <c r="D18" s="407">
        <f>[2]main1!V20</f>
        <v>0</v>
      </c>
      <c r="E18" s="407">
        <f>[2]main1!W20</f>
        <v>0</v>
      </c>
      <c r="F18" s="407">
        <f>[2]main1!X20</f>
        <v>0</v>
      </c>
      <c r="G18" s="407">
        <f>[2]main1!Y20</f>
        <v>0</v>
      </c>
      <c r="H18" s="407" t="str">
        <f>[2]main1!Z20</f>
        <v xml:space="preserve"> </v>
      </c>
      <c r="I18" s="131">
        <f>[2]main1!AA20</f>
        <v>0</v>
      </c>
      <c r="J18" s="131">
        <f>[2]main1!AB20</f>
        <v>0</v>
      </c>
      <c r="K18" s="131">
        <f>[2]main1!AC20</f>
        <v>0</v>
      </c>
      <c r="N18" s="638"/>
    </row>
    <row r="19" spans="1:14" ht="18" hidden="1" customHeight="1">
      <c r="A19" s="148" t="s">
        <v>242</v>
      </c>
      <c r="B19" s="184">
        <v>1132</v>
      </c>
      <c r="C19" s="407">
        <f>[2]main1!U21</f>
        <v>0</v>
      </c>
      <c r="D19" s="407">
        <f>[2]main1!V21</f>
        <v>0</v>
      </c>
      <c r="E19" s="407">
        <f>[2]main1!W21</f>
        <v>0</v>
      </c>
      <c r="F19" s="407">
        <f>[2]main1!X21</f>
        <v>0</v>
      </c>
      <c r="G19" s="407">
        <f>[2]main1!Y21</f>
        <v>0</v>
      </c>
      <c r="H19" s="407" t="str">
        <f>[2]main1!Z21</f>
        <v xml:space="preserve"> </v>
      </c>
      <c r="I19" s="131">
        <f>[2]main1!AA21</f>
        <v>0</v>
      </c>
      <c r="J19" s="131">
        <f>[2]main1!AB21</f>
        <v>0</v>
      </c>
      <c r="K19" s="131">
        <f>[2]main1!AC21</f>
        <v>0</v>
      </c>
      <c r="N19" s="638"/>
    </row>
    <row r="20" spans="1:14">
      <c r="A20" s="148" t="s">
        <v>266</v>
      </c>
      <c r="B20" s="184">
        <v>1133</v>
      </c>
      <c r="C20" s="407">
        <f>[2]main1!U22</f>
        <v>3.2</v>
      </c>
      <c r="D20" s="407">
        <f>[2]main1!V22</f>
        <v>2.8</v>
      </c>
      <c r="E20" s="407">
        <f>[2]main1!W22</f>
        <v>2.8</v>
      </c>
      <c r="F20" s="407">
        <f>[2]main1!X22</f>
        <v>0</v>
      </c>
      <c r="G20" s="407">
        <f>[2]main1!Y22</f>
        <v>-0.40000000000000036</v>
      </c>
      <c r="H20" s="407">
        <f>[2]main1!Z22</f>
        <v>87.499999999999986</v>
      </c>
      <c r="I20" s="131"/>
      <c r="J20" s="131"/>
      <c r="K20" s="131"/>
      <c r="N20" s="638"/>
    </row>
    <row r="21" spans="1:14">
      <c r="A21" s="148" t="s">
        <v>351</v>
      </c>
      <c r="B21" s="184">
        <v>1136</v>
      </c>
      <c r="C21" s="407">
        <f>[2]main1!U23</f>
        <v>50</v>
      </c>
      <c r="D21" s="407">
        <f>[2]main1!V23</f>
        <v>0</v>
      </c>
      <c r="E21" s="407">
        <f>[2]main1!W23</f>
        <v>0</v>
      </c>
      <c r="F21" s="407">
        <f>[2]main1!X23</f>
        <v>0</v>
      </c>
      <c r="G21" s="407">
        <f>[2]main1!Y23</f>
        <v>-50</v>
      </c>
      <c r="H21" s="407">
        <f>[2]main1!Z23</f>
        <v>0</v>
      </c>
      <c r="I21" s="131"/>
      <c r="J21" s="131"/>
      <c r="K21" s="131"/>
      <c r="N21" s="638"/>
    </row>
    <row r="22" spans="1:14">
      <c r="A22" s="64" t="s">
        <v>46</v>
      </c>
      <c r="B22" s="187">
        <v>114</v>
      </c>
      <c r="C22" s="407">
        <f>[2]main1!U24</f>
        <v>20539.999999999993</v>
      </c>
      <c r="D22" s="406">
        <f>[2]main1!V24</f>
        <v>10561.300000000001</v>
      </c>
      <c r="E22" s="406">
        <f>[2]main1!W24</f>
        <v>10561.300000000001</v>
      </c>
      <c r="F22" s="406">
        <f>[2]main1!X24</f>
        <v>0</v>
      </c>
      <c r="G22" s="406">
        <f>[2]main1!Y24</f>
        <v>-9978.6999999999916</v>
      </c>
      <c r="H22" s="406">
        <f>[2]main1!Z24</f>
        <v>51.418208373904598</v>
      </c>
      <c r="I22" s="131"/>
      <c r="J22" s="131"/>
      <c r="K22" s="131"/>
      <c r="N22" s="638"/>
    </row>
    <row r="23" spans="1:14">
      <c r="A23" s="136" t="s">
        <v>15</v>
      </c>
      <c r="B23" s="147"/>
      <c r="C23" s="406"/>
      <c r="D23" s="406"/>
      <c r="E23" s="406"/>
      <c r="F23" s="406"/>
      <c r="G23" s="406"/>
      <c r="H23" s="406"/>
      <c r="I23" s="131"/>
      <c r="J23" s="131"/>
      <c r="K23" s="131"/>
      <c r="N23" s="638"/>
    </row>
    <row r="24" spans="1:14">
      <c r="A24" s="149" t="s">
        <v>328</v>
      </c>
      <c r="B24" s="245">
        <v>1141</v>
      </c>
      <c r="C24" s="408">
        <f>[2]main1!U26</f>
        <v>15270.699999999999</v>
      </c>
      <c r="D24" s="408">
        <f>[2]main1!V26</f>
        <v>7665.2</v>
      </c>
      <c r="E24" s="408">
        <f>[2]main1!W26</f>
        <v>7665.2</v>
      </c>
      <c r="F24" s="408">
        <f>[2]main1!X26</f>
        <v>0</v>
      </c>
      <c r="G24" s="408">
        <f>[2]main1!Y26</f>
        <v>-7605.4999999999991</v>
      </c>
      <c r="H24" s="408">
        <f>[2]main1!Z26</f>
        <v>50.195472375202186</v>
      </c>
      <c r="I24" s="131"/>
      <c r="J24" s="131"/>
      <c r="K24" s="131"/>
    </row>
    <row r="25" spans="1:14">
      <c r="A25" s="139" t="s">
        <v>4</v>
      </c>
      <c r="B25" s="147"/>
      <c r="C25" s="406"/>
      <c r="D25" s="406"/>
      <c r="E25" s="406"/>
      <c r="F25" s="406"/>
      <c r="G25" s="406"/>
      <c r="H25" s="406"/>
      <c r="I25" s="131"/>
      <c r="J25" s="131"/>
      <c r="K25" s="131"/>
    </row>
    <row r="26" spans="1:14" ht="25.5">
      <c r="A26" s="46" t="s">
        <v>51</v>
      </c>
      <c r="B26" s="238">
        <v>11411</v>
      </c>
      <c r="C26" s="409">
        <f>[2]main1!U28</f>
        <v>5489.7</v>
      </c>
      <c r="D26" s="409">
        <f>[2]main1!V28</f>
        <v>2878</v>
      </c>
      <c r="E26" s="409">
        <f>[2]main1!W28</f>
        <v>2878</v>
      </c>
      <c r="F26" s="409">
        <f>[2]main1!X28</f>
        <v>0</v>
      </c>
      <c r="G26" s="409">
        <f>[2]main1!Y28</f>
        <v>-2611.6999999999998</v>
      </c>
      <c r="H26" s="409">
        <f>[2]main1!Z28</f>
        <v>52.425451299706729</v>
      </c>
      <c r="I26" s="131"/>
      <c r="J26" s="131"/>
      <c r="K26" s="131"/>
    </row>
    <row r="27" spans="1:14">
      <c r="A27" s="46" t="s">
        <v>19</v>
      </c>
      <c r="B27" s="238">
        <v>11412</v>
      </c>
      <c r="C27" s="409">
        <f>[2]main1!U29</f>
        <v>11934.6</v>
      </c>
      <c r="D27" s="409">
        <f>[2]main1!V29</f>
        <v>6223</v>
      </c>
      <c r="E27" s="409">
        <f>[2]main1!W29</f>
        <v>6223</v>
      </c>
      <c r="F27" s="409">
        <f>[2]main1!X29</f>
        <v>0</v>
      </c>
      <c r="G27" s="409">
        <f>[2]main1!Y29</f>
        <v>-5711.6</v>
      </c>
      <c r="H27" s="409">
        <f>[2]main1!Z29</f>
        <v>52.142510012903657</v>
      </c>
      <c r="I27" s="131"/>
      <c r="J27" s="131"/>
      <c r="K27" s="131"/>
    </row>
    <row r="28" spans="1:14">
      <c r="A28" s="46" t="s">
        <v>20</v>
      </c>
      <c r="B28" s="238">
        <v>11413</v>
      </c>
      <c r="C28" s="409">
        <f>[2]main1!U30</f>
        <v>-2153.6</v>
      </c>
      <c r="D28" s="409">
        <f>[2]main1!V30</f>
        <v>-1435.8</v>
      </c>
      <c r="E28" s="409">
        <f>[2]main1!W30</f>
        <v>-1435.8</v>
      </c>
      <c r="F28" s="409">
        <f>[2]main1!X30</f>
        <v>0</v>
      </c>
      <c r="G28" s="409">
        <f>[2]main1!Y30</f>
        <v>717.8</v>
      </c>
      <c r="H28" s="409">
        <f>[2]main1!Z30</f>
        <v>66.669762258543827</v>
      </c>
      <c r="I28" s="131"/>
      <c r="J28" s="131"/>
      <c r="K28" s="131"/>
    </row>
    <row r="29" spans="1:14">
      <c r="A29" s="149" t="s">
        <v>21</v>
      </c>
      <c r="B29" s="240">
        <v>1142</v>
      </c>
      <c r="C29" s="408">
        <f>[2]main1!U31</f>
        <v>4302.5</v>
      </c>
      <c r="D29" s="408">
        <f>[2]main1!V31</f>
        <v>2364</v>
      </c>
      <c r="E29" s="408">
        <f>[2]main1!W31</f>
        <v>2364</v>
      </c>
      <c r="F29" s="408">
        <f>[2]main1!X31</f>
        <v>0</v>
      </c>
      <c r="G29" s="408">
        <f>[2]main1!Y31</f>
        <v>-1938.5</v>
      </c>
      <c r="H29" s="408">
        <f>[2]main1!Z31</f>
        <v>54.944799535153976</v>
      </c>
      <c r="I29" s="186">
        <f>[2]main1!AA31</f>
        <v>0</v>
      </c>
      <c r="J29" s="186">
        <f>[2]main1!AB31</f>
        <v>2364</v>
      </c>
      <c r="K29" s="186" t="str">
        <f>[2]main1!AC31</f>
        <v xml:space="preserve"> </v>
      </c>
    </row>
    <row r="30" spans="1:14">
      <c r="A30" s="139" t="s">
        <v>4</v>
      </c>
      <c r="B30" s="147"/>
      <c r="C30" s="406"/>
      <c r="D30" s="406"/>
      <c r="E30" s="406"/>
      <c r="F30" s="406"/>
      <c r="G30" s="406"/>
      <c r="H30" s="406"/>
      <c r="I30" s="131"/>
      <c r="J30" s="131"/>
      <c r="K30" s="131"/>
    </row>
    <row r="31" spans="1:14" ht="17.25" customHeight="1">
      <c r="A31" s="46" t="s">
        <v>298</v>
      </c>
      <c r="B31" s="35"/>
      <c r="C31" s="409">
        <f>[2]main1!U33</f>
        <v>627.70000000000005</v>
      </c>
      <c r="D31" s="409">
        <f>[2]main1!V33</f>
        <v>297.5</v>
      </c>
      <c r="E31" s="409">
        <f>[2]main1!W33</f>
        <v>297.5</v>
      </c>
      <c r="F31" s="409">
        <f>[2]main1!X33</f>
        <v>0</v>
      </c>
      <c r="G31" s="409">
        <f>[2]main1!Y33</f>
        <v>-330.20000000000005</v>
      </c>
      <c r="H31" s="409">
        <f>[2]main1!Z33</f>
        <v>47.395252509160422</v>
      </c>
      <c r="I31" s="131"/>
      <c r="J31" s="131"/>
      <c r="K31" s="131"/>
    </row>
    <row r="32" spans="1:14">
      <c r="A32" s="46" t="s">
        <v>299</v>
      </c>
      <c r="B32" s="35"/>
      <c r="C32" s="409">
        <f>[2]main1!U34</f>
        <v>3899.2</v>
      </c>
      <c r="D32" s="409">
        <f>[2]main1!V34</f>
        <v>2150.9</v>
      </c>
      <c r="E32" s="409">
        <f>[2]main1!W34</f>
        <v>2150.9</v>
      </c>
      <c r="F32" s="409">
        <f>[2]main1!X34</f>
        <v>0</v>
      </c>
      <c r="G32" s="409">
        <f>[2]main1!Y34</f>
        <v>-1748.2999999999997</v>
      </c>
      <c r="H32" s="409">
        <f>[2]main1!Z34</f>
        <v>55.162597455888395</v>
      </c>
      <c r="I32" s="131"/>
      <c r="J32" s="131"/>
      <c r="K32" s="131"/>
    </row>
    <row r="33" spans="1:11" hidden="1">
      <c r="A33" s="46" t="s">
        <v>276</v>
      </c>
      <c r="B33" s="238">
        <v>11421</v>
      </c>
      <c r="C33" s="409">
        <f>[2]main1!U35</f>
        <v>535.9</v>
      </c>
      <c r="D33" s="409">
        <f>[2]main1!V35</f>
        <v>22</v>
      </c>
      <c r="E33" s="409">
        <f>[2]main1!W35</f>
        <v>22</v>
      </c>
      <c r="F33" s="409">
        <f>[2]main1!X35</f>
        <v>0</v>
      </c>
      <c r="G33" s="409">
        <f>[2]main1!Y35</f>
        <v>-513.9</v>
      </c>
      <c r="H33" s="409">
        <f>[2]main1!Z35</f>
        <v>4.1052435155812654</v>
      </c>
      <c r="I33" s="131"/>
      <c r="J33" s="131"/>
      <c r="K33" s="131"/>
    </row>
    <row r="34" spans="1:11" hidden="1">
      <c r="A34" s="46" t="s">
        <v>277</v>
      </c>
      <c r="B34" s="238">
        <v>11422</v>
      </c>
      <c r="C34" s="409">
        <f>[2]main1!U36</f>
        <v>1326</v>
      </c>
      <c r="D34" s="409">
        <f>[2]main1!V36</f>
        <v>88</v>
      </c>
      <c r="E34" s="409">
        <f>[2]main1!W36</f>
        <v>88</v>
      </c>
      <c r="F34" s="409">
        <f>[2]main1!X36</f>
        <v>0</v>
      </c>
      <c r="G34" s="409">
        <f>[2]main1!Y36</f>
        <v>-1238</v>
      </c>
      <c r="H34" s="409">
        <f>[2]main1!Z36</f>
        <v>6.6365007541478134</v>
      </c>
      <c r="I34" s="131"/>
      <c r="J34" s="131"/>
      <c r="K34" s="131"/>
    </row>
    <row r="35" spans="1:11" hidden="1">
      <c r="A35" s="46" t="s">
        <v>278</v>
      </c>
      <c r="B35" s="238">
        <v>11423</v>
      </c>
      <c r="C35" s="409">
        <f>[2]main1!U37</f>
        <v>585</v>
      </c>
      <c r="D35" s="409">
        <f>[2]main1!V37</f>
        <v>34.4</v>
      </c>
      <c r="E35" s="409">
        <f>[2]main1!W37</f>
        <v>34.4</v>
      </c>
      <c r="F35" s="409">
        <f>[2]main1!X37</f>
        <v>0</v>
      </c>
      <c r="G35" s="409">
        <f>[2]main1!Y37</f>
        <v>-550.6</v>
      </c>
      <c r="H35" s="409">
        <f>[2]main1!Z37</f>
        <v>5.8803418803418799</v>
      </c>
      <c r="I35" s="183">
        <f>[2]main1!AA37</f>
        <v>0</v>
      </c>
      <c r="J35" s="183">
        <f>[2]main1!AB37</f>
        <v>0</v>
      </c>
      <c r="K35" s="183">
        <f>[2]main1!AC37</f>
        <v>0</v>
      </c>
    </row>
    <row r="36" spans="1:11" hidden="1">
      <c r="A36" s="46" t="s">
        <v>279</v>
      </c>
      <c r="B36" s="238">
        <v>11424</v>
      </c>
      <c r="C36" s="409">
        <f>[2]main1!U38</f>
        <v>1427</v>
      </c>
      <c r="D36" s="409">
        <f>[2]main1!V38</f>
        <v>91.1</v>
      </c>
      <c r="E36" s="409">
        <f>[2]main1!W38</f>
        <v>91.1</v>
      </c>
      <c r="F36" s="409">
        <f>[2]main1!X38</f>
        <v>0</v>
      </c>
      <c r="G36" s="409">
        <f>[2]main1!Y38</f>
        <v>-1335.9</v>
      </c>
      <c r="H36" s="409">
        <f>[2]main1!Z38</f>
        <v>6.3840224246671333</v>
      </c>
      <c r="I36" s="131"/>
      <c r="J36" s="131"/>
      <c r="K36" s="131"/>
    </row>
    <row r="37" spans="1:11" hidden="1">
      <c r="A37" s="46" t="s">
        <v>280</v>
      </c>
      <c r="B37" s="238">
        <v>11425</v>
      </c>
      <c r="C37" s="409">
        <f>[2]main1!U39</f>
        <v>173.6</v>
      </c>
      <c r="D37" s="409">
        <f>[2]main1!V39</f>
        <v>12.6</v>
      </c>
      <c r="E37" s="409">
        <f>[2]main1!W39</f>
        <v>12.6</v>
      </c>
      <c r="F37" s="409">
        <f>[2]main1!X39</f>
        <v>0</v>
      </c>
      <c r="G37" s="409">
        <f>[2]main1!Y39</f>
        <v>-161</v>
      </c>
      <c r="H37" s="409">
        <f>[2]main1!Z39</f>
        <v>7.2580645161290329</v>
      </c>
      <c r="I37" s="131">
        <f>[2]main1!AA24</f>
        <v>0</v>
      </c>
      <c r="J37" s="131">
        <f>[2]main1!AB24</f>
        <v>10561.300000000001</v>
      </c>
      <c r="K37" s="131" t="str">
        <f>[2]main1!AC24</f>
        <v xml:space="preserve"> </v>
      </c>
    </row>
    <row r="38" spans="1:11" hidden="1">
      <c r="A38" s="46" t="s">
        <v>281</v>
      </c>
      <c r="B38" s="238">
        <v>11426</v>
      </c>
      <c r="C38" s="409">
        <f>[2]main1!U40</f>
        <v>10.9</v>
      </c>
      <c r="D38" s="409">
        <f>[2]main1!V40</f>
        <v>0.7</v>
      </c>
      <c r="E38" s="409">
        <f>[2]main1!W40</f>
        <v>0.7</v>
      </c>
      <c r="F38" s="409">
        <f>[2]main1!X40</f>
        <v>0</v>
      </c>
      <c r="G38" s="409">
        <f>[2]main1!Y40</f>
        <v>-10.200000000000001</v>
      </c>
      <c r="H38" s="409">
        <f>[2]main1!Z40</f>
        <v>6.422018348623852</v>
      </c>
      <c r="I38" s="131">
        <f>[2]main1!AA25</f>
        <v>0</v>
      </c>
      <c r="J38" s="131">
        <f>[2]main1!AB25</f>
        <v>0</v>
      </c>
      <c r="K38" s="131">
        <f>[2]main1!AC25</f>
        <v>0</v>
      </c>
    </row>
    <row r="39" spans="1:11" ht="16.5" hidden="1" customHeight="1">
      <c r="A39" s="46" t="s">
        <v>275</v>
      </c>
      <c r="B39" s="238">
        <v>11427</v>
      </c>
      <c r="C39" s="409">
        <f>[2]main1!U41</f>
        <v>22</v>
      </c>
      <c r="D39" s="409">
        <f>[2]main1!V41</f>
        <v>1.6</v>
      </c>
      <c r="E39" s="409">
        <f>[2]main1!W41</f>
        <v>1.6</v>
      </c>
      <c r="F39" s="409">
        <f>[2]main1!X41</f>
        <v>0</v>
      </c>
      <c r="G39" s="409">
        <f>[2]main1!Y41</f>
        <v>-20.399999999999999</v>
      </c>
      <c r="H39" s="409">
        <f>[2]main1!Z41</f>
        <v>7.2727272727272734</v>
      </c>
      <c r="I39" s="145">
        <f>[2]main1!AA26</f>
        <v>0</v>
      </c>
      <c r="J39" s="145">
        <f>[2]main1!AB26</f>
        <v>7665.2</v>
      </c>
      <c r="K39" s="145" t="str">
        <f>[2]main1!AC26</f>
        <v xml:space="preserve"> </v>
      </c>
    </row>
    <row r="40" spans="1:11" ht="18" customHeight="1">
      <c r="A40" s="46" t="s">
        <v>22</v>
      </c>
      <c r="B40" s="238">
        <v>11429</v>
      </c>
      <c r="C40" s="409">
        <f>[2]main1!U42</f>
        <v>-224.4</v>
      </c>
      <c r="D40" s="409">
        <f>[2]main1!V42</f>
        <v>-84.4</v>
      </c>
      <c r="E40" s="409">
        <f>[2]main1!W42</f>
        <v>-84.4</v>
      </c>
      <c r="F40" s="409">
        <f>[2]main1!X42</f>
        <v>0</v>
      </c>
      <c r="G40" s="409">
        <f>[2]main1!Y42</f>
        <v>140</v>
      </c>
      <c r="H40" s="409">
        <f>[2]main1!Z42</f>
        <v>37.611408199643499</v>
      </c>
      <c r="I40" s="183">
        <f>[2]main1!AA42</f>
        <v>0</v>
      </c>
      <c r="J40" s="183">
        <f>[2]main1!AB42</f>
        <v>-84.4</v>
      </c>
      <c r="K40" s="183" t="str">
        <f>[2]main1!AC42</f>
        <v xml:space="preserve"> </v>
      </c>
    </row>
    <row r="41" spans="1:11" ht="19.5" customHeight="1">
      <c r="A41" s="239" t="s">
        <v>267</v>
      </c>
      <c r="B41" s="240">
        <v>1144</v>
      </c>
      <c r="C41" s="408">
        <f>[2]main1!U43</f>
        <v>11.6</v>
      </c>
      <c r="D41" s="408">
        <f>[2]main1!V43</f>
        <v>6</v>
      </c>
      <c r="E41" s="408">
        <f>[2]main1!W43</f>
        <v>6</v>
      </c>
      <c r="F41" s="408">
        <f>[2]main1!X43</f>
        <v>0</v>
      </c>
      <c r="G41" s="408">
        <f>[2]main1!Y43</f>
        <v>-5.6</v>
      </c>
      <c r="H41" s="408">
        <f>[2]main1!Z43</f>
        <v>51.724137931034484</v>
      </c>
      <c r="I41" s="131">
        <f>[2]main1!AA28</f>
        <v>0</v>
      </c>
      <c r="J41" s="131">
        <f>[2]main1!AB28</f>
        <v>2878</v>
      </c>
      <c r="K41" s="131" t="str">
        <f>[2]main1!AC28</f>
        <v xml:space="preserve"> </v>
      </c>
    </row>
    <row r="42" spans="1:11" ht="30">
      <c r="A42" s="239" t="s">
        <v>268</v>
      </c>
      <c r="B42" s="240">
        <v>1145</v>
      </c>
      <c r="C42" s="408">
        <f>[2]main1!U44</f>
        <v>448.1</v>
      </c>
      <c r="D42" s="408">
        <f>[2]main1!V44</f>
        <v>252.6</v>
      </c>
      <c r="E42" s="408">
        <f>[2]main1!W44</f>
        <v>252.6</v>
      </c>
      <c r="F42" s="408">
        <f>[2]main1!X44</f>
        <v>0</v>
      </c>
      <c r="G42" s="408">
        <f>[2]main1!Y44</f>
        <v>-195.50000000000003</v>
      </c>
      <c r="H42" s="408">
        <f>[2]main1!Z44</f>
        <v>56.371345681767458</v>
      </c>
      <c r="I42" s="131">
        <f>[2]main1!AA29</f>
        <v>0</v>
      </c>
      <c r="J42" s="131">
        <f>[2]main1!AB29</f>
        <v>6223</v>
      </c>
      <c r="K42" s="131" t="str">
        <f>[2]main1!AC29</f>
        <v xml:space="preserve"> </v>
      </c>
    </row>
    <row r="43" spans="1:11">
      <c r="A43" s="239" t="s">
        <v>269</v>
      </c>
      <c r="B43" s="240">
        <v>1146</v>
      </c>
      <c r="C43" s="408">
        <f>[2]main1!U45</f>
        <v>507.1</v>
      </c>
      <c r="D43" s="408">
        <f>[2]main1!V45</f>
        <v>273.5</v>
      </c>
      <c r="E43" s="408">
        <f>[2]main1!W45</f>
        <v>273.5</v>
      </c>
      <c r="F43" s="408">
        <f>[2]main1!X45</f>
        <v>0</v>
      </c>
      <c r="G43" s="408">
        <f>[2]main1!Y45</f>
        <v>-233.60000000000002</v>
      </c>
      <c r="H43" s="408">
        <f>[2]main1!Z45</f>
        <v>53.934135279037662</v>
      </c>
      <c r="I43" s="131">
        <f>[2]main1!AA30</f>
        <v>0</v>
      </c>
      <c r="J43" s="131">
        <f>[2]main1!AB30</f>
        <v>-1435.8</v>
      </c>
      <c r="K43" s="131" t="str">
        <f>[2]main1!AC30</f>
        <v xml:space="preserve"> </v>
      </c>
    </row>
    <row r="44" spans="1:11" ht="18.75" customHeight="1">
      <c r="A44" s="64" t="s">
        <v>295</v>
      </c>
      <c r="B44" s="187">
        <v>115</v>
      </c>
      <c r="C44" s="406">
        <f>[2]main1!U46</f>
        <v>1287.5999999999999</v>
      </c>
      <c r="D44" s="406">
        <f>[2]main1!V46</f>
        <v>799.5</v>
      </c>
      <c r="E44" s="406">
        <f>[2]main1!W46</f>
        <v>799.5</v>
      </c>
      <c r="F44" s="406">
        <f>[2]main1!X46</f>
        <v>0</v>
      </c>
      <c r="G44" s="406">
        <f>[2]main1!Y46</f>
        <v>-488.09999999999991</v>
      </c>
      <c r="H44" s="406">
        <f>[2]main1!Z46</f>
        <v>62.092264678471579</v>
      </c>
      <c r="I44" s="145">
        <f>[2]main1!AA31</f>
        <v>0</v>
      </c>
      <c r="J44" s="145">
        <f>[2]main1!AB31</f>
        <v>2364</v>
      </c>
      <c r="K44" s="145" t="str">
        <f>[2]main1!AC31</f>
        <v xml:space="preserve"> </v>
      </c>
    </row>
    <row r="45" spans="1:11" hidden="1">
      <c r="A45" s="241" t="s">
        <v>4</v>
      </c>
      <c r="B45" s="187"/>
      <c r="C45" s="406"/>
      <c r="D45" s="406"/>
      <c r="E45" s="406"/>
      <c r="F45" s="406"/>
      <c r="G45" s="406"/>
      <c r="H45" s="406"/>
      <c r="I45" s="145"/>
      <c r="J45" s="145"/>
      <c r="K45" s="145"/>
    </row>
    <row r="46" spans="1:11" ht="15.75" customHeight="1">
      <c r="A46" s="316" t="s">
        <v>270</v>
      </c>
      <c r="B46" s="184">
        <v>1151</v>
      </c>
      <c r="C46" s="407">
        <f>[2]main1!U48</f>
        <v>854.6</v>
      </c>
      <c r="D46" s="407">
        <f>[2]main1!V48</f>
        <v>546</v>
      </c>
      <c r="E46" s="407">
        <f>[2]main1!W48</f>
        <v>546</v>
      </c>
      <c r="F46" s="407">
        <f>[2]main1!X48</f>
        <v>0</v>
      </c>
      <c r="G46" s="407">
        <f>[2]main1!Y48</f>
        <v>-308.60000000000002</v>
      </c>
      <c r="H46" s="407">
        <f>[2]main1!Z48</f>
        <v>63.889538965597936</v>
      </c>
      <c r="I46" s="131">
        <f>[2]main1!AA32</f>
        <v>0</v>
      </c>
      <c r="J46" s="131">
        <f>[2]main1!AB32</f>
        <v>0</v>
      </c>
      <c r="K46" s="131">
        <f>[2]main1!AC32</f>
        <v>0</v>
      </c>
    </row>
    <row r="47" spans="1:11" ht="16.5" customHeight="1">
      <c r="A47" s="316" t="s">
        <v>271</v>
      </c>
      <c r="B47" s="184">
        <v>1156</v>
      </c>
      <c r="C47" s="407">
        <f>[2]main1!U49</f>
        <v>433</v>
      </c>
      <c r="D47" s="407">
        <f>[2]main1!V49</f>
        <v>253.5</v>
      </c>
      <c r="E47" s="407">
        <f>[2]main1!W49</f>
        <v>253.5</v>
      </c>
      <c r="F47" s="407">
        <f>[2]main1!X49</f>
        <v>0</v>
      </c>
      <c r="G47" s="407">
        <f>[2]main1!Y49</f>
        <v>-179.5</v>
      </c>
      <c r="H47" s="407">
        <f>[2]main1!Z49</f>
        <v>58.545034642032334</v>
      </c>
      <c r="I47" s="131">
        <f>[2]main1!AA40</f>
        <v>0</v>
      </c>
      <c r="J47" s="131">
        <f>[2]main1!AB40</f>
        <v>0.7</v>
      </c>
      <c r="K47" s="131" t="str">
        <f>[2]main1!AC40</f>
        <v xml:space="preserve"> </v>
      </c>
    </row>
    <row r="48" spans="1:11" ht="15.75">
      <c r="A48" s="63" t="s">
        <v>56</v>
      </c>
      <c r="B48" s="146">
        <v>13</v>
      </c>
      <c r="C48" s="405">
        <f>[2]main1!U53</f>
        <v>3655.5</v>
      </c>
      <c r="D48" s="405">
        <f>[2]main1!V53</f>
        <v>147.80000000000001</v>
      </c>
      <c r="E48" s="405">
        <f>[2]main1!W53</f>
        <v>0</v>
      </c>
      <c r="F48" s="405">
        <f>[2]main1!X53</f>
        <v>147.80000000000001</v>
      </c>
      <c r="G48" s="405">
        <f>[2]main1!Y53</f>
        <v>-3507.7</v>
      </c>
      <c r="H48" s="405">
        <f>[2]main1!Z53</f>
        <v>4.043222541376009</v>
      </c>
      <c r="I48" s="135">
        <f>[2]main1!AA53</f>
        <v>0</v>
      </c>
      <c r="J48" s="135">
        <f>[2]main1!AB53</f>
        <v>147.80000000000001</v>
      </c>
      <c r="K48" s="135">
        <f>[2]main1!AC53</f>
        <v>0</v>
      </c>
    </row>
    <row r="49" spans="1:11">
      <c r="A49" s="64" t="s">
        <v>57</v>
      </c>
      <c r="B49" s="187">
        <v>131</v>
      </c>
      <c r="C49" s="406">
        <f>[2]main1!U54</f>
        <v>246</v>
      </c>
      <c r="D49" s="406">
        <f>[2]main1!V54</f>
        <v>7.3</v>
      </c>
      <c r="E49" s="406">
        <f>[2]main1!W54</f>
        <v>0</v>
      </c>
      <c r="F49" s="406">
        <f>[2]main1!X54</f>
        <v>7.3</v>
      </c>
      <c r="G49" s="406">
        <f>[2]main1!Y54</f>
        <v>-238.7</v>
      </c>
      <c r="H49" s="406">
        <f>[2]main1!Z54</f>
        <v>2.9674796747967478</v>
      </c>
      <c r="I49" s="131">
        <f>[2]main1!AA54</f>
        <v>0</v>
      </c>
      <c r="J49" s="131">
        <f>[2]main1!AB54</f>
        <v>7.3</v>
      </c>
      <c r="K49" s="131">
        <f>[2]main1!AC54</f>
        <v>0</v>
      </c>
    </row>
    <row r="50" spans="1:11">
      <c r="A50" s="142" t="s">
        <v>63</v>
      </c>
      <c r="B50" s="187">
        <v>132</v>
      </c>
      <c r="C50" s="406">
        <f>[2]main1!U55</f>
        <v>3409.5</v>
      </c>
      <c r="D50" s="406">
        <f>[2]main1!V55</f>
        <v>140.5</v>
      </c>
      <c r="E50" s="406">
        <f>[2]main1!W55</f>
        <v>0</v>
      </c>
      <c r="F50" s="406">
        <f>[2]main1!X55</f>
        <v>140.5</v>
      </c>
      <c r="G50" s="406">
        <f>[2]main1!Y55</f>
        <v>-3269</v>
      </c>
      <c r="H50" s="406">
        <f>[2]main1!Z55</f>
        <v>4.120838832673412</v>
      </c>
      <c r="I50" s="131">
        <f>[2]main1!AA55</f>
        <v>0</v>
      </c>
      <c r="J50" s="131">
        <f>[2]main1!AB55</f>
        <v>140.5</v>
      </c>
      <c r="K50" s="131">
        <f>[2]main1!AC55</f>
        <v>0</v>
      </c>
    </row>
    <row r="51" spans="1:11" ht="15.75">
      <c r="A51" s="260" t="s">
        <v>52</v>
      </c>
      <c r="B51" s="146">
        <v>14</v>
      </c>
      <c r="C51" s="405">
        <f>[2]main1!U56</f>
        <v>1412.6</v>
      </c>
      <c r="D51" s="405">
        <f>[2]main1!V56</f>
        <v>867</v>
      </c>
      <c r="E51" s="405">
        <f>[2]main1!W56</f>
        <v>859.3</v>
      </c>
      <c r="F51" s="405">
        <f>[2]main1!X56</f>
        <v>7.6999999999999993</v>
      </c>
      <c r="G51" s="405">
        <f>[2]main1!Y56</f>
        <v>-545.59999999999991</v>
      </c>
      <c r="H51" s="405">
        <f>[2]main1!Z56</f>
        <v>61.376185756760584</v>
      </c>
      <c r="I51" s="135">
        <f>[2]main1!AA56</f>
        <v>0</v>
      </c>
      <c r="J51" s="135">
        <f>[2]main1!AB56</f>
        <v>867</v>
      </c>
      <c r="K51" s="135">
        <f>[2]main1!AC56</f>
        <v>0</v>
      </c>
    </row>
    <row r="52" spans="1:11">
      <c r="A52" s="64" t="s">
        <v>53</v>
      </c>
      <c r="B52" s="187">
        <v>141</v>
      </c>
      <c r="C52" s="406">
        <f>[2]main1!U57</f>
        <v>175.2</v>
      </c>
      <c r="D52" s="406">
        <f>[2]main1!V57</f>
        <v>167.6</v>
      </c>
      <c r="E52" s="406">
        <f>[2]main1!W57</f>
        <v>165.2</v>
      </c>
      <c r="F52" s="406">
        <f>[2]main1!X57</f>
        <v>2.4</v>
      </c>
      <c r="G52" s="406">
        <f>[2]main1!Y57</f>
        <v>-7.5999999999999943</v>
      </c>
      <c r="H52" s="406">
        <f>[2]main1!Z57</f>
        <v>95.662100456621005</v>
      </c>
      <c r="I52" s="131">
        <f>[2]main1!AA57</f>
        <v>0</v>
      </c>
      <c r="J52" s="131">
        <f>[2]main1!AB57</f>
        <v>167.6</v>
      </c>
      <c r="K52" s="131" t="str">
        <f>[2]main1!AC57</f>
        <v xml:space="preserve"> </v>
      </c>
    </row>
    <row r="53" spans="1:11">
      <c r="A53" s="148" t="s">
        <v>282</v>
      </c>
      <c r="B53" s="184">
        <v>1411</v>
      </c>
      <c r="C53" s="407">
        <f>[2]main1!U59</f>
        <v>91.8</v>
      </c>
      <c r="D53" s="407">
        <f>[2]main1!V59</f>
        <v>43.7</v>
      </c>
      <c r="E53" s="407">
        <f>[2]main1!W59</f>
        <v>41.300000000000004</v>
      </c>
      <c r="F53" s="407">
        <f>[2]main1!X59</f>
        <v>2.4</v>
      </c>
      <c r="G53" s="407">
        <f>[2]main1!Y59</f>
        <v>-48.099999999999994</v>
      </c>
      <c r="H53" s="407">
        <f>[2]main1!Z59</f>
        <v>47.60348583877996</v>
      </c>
      <c r="I53" s="131"/>
      <c r="J53" s="131"/>
      <c r="K53" s="131"/>
    </row>
    <row r="54" spans="1:11">
      <c r="A54" s="148" t="s">
        <v>283</v>
      </c>
      <c r="B54" s="184">
        <v>1412</v>
      </c>
      <c r="C54" s="407">
        <f>[2]main1!U60</f>
        <v>83.4</v>
      </c>
      <c r="D54" s="407">
        <f>[2]main1!V60</f>
        <v>122.8</v>
      </c>
      <c r="E54" s="407">
        <f>[2]main1!W60</f>
        <v>122.8</v>
      </c>
      <c r="F54" s="407">
        <f>[2]main1!X60</f>
        <v>0</v>
      </c>
      <c r="G54" s="407">
        <f>[2]main1!Y60</f>
        <v>39.399999999999991</v>
      </c>
      <c r="H54" s="407">
        <f>[2]main1!Z60</f>
        <v>147.24220623501199</v>
      </c>
      <c r="I54" s="131"/>
      <c r="J54" s="131"/>
      <c r="K54" s="131"/>
    </row>
    <row r="55" spans="1:11">
      <c r="A55" s="148" t="s">
        <v>327</v>
      </c>
      <c r="B55" s="184">
        <v>1415</v>
      </c>
      <c r="C55" s="407">
        <f>[2]main1!U61</f>
        <v>0</v>
      </c>
      <c r="D55" s="407">
        <f>[2]main1!V61</f>
        <v>1.1000000000000001</v>
      </c>
      <c r="E55" s="407">
        <f>[2]main1!W61</f>
        <v>1.1000000000000001</v>
      </c>
      <c r="F55" s="407">
        <f>[2]main1!X61</f>
        <v>0</v>
      </c>
      <c r="G55" s="407">
        <f>[2]main1!Y61</f>
        <v>1.1000000000000001</v>
      </c>
      <c r="H55" s="407" t="str">
        <f>[2]main1!Z61</f>
        <v xml:space="preserve"> </v>
      </c>
      <c r="I55" s="131"/>
      <c r="J55" s="131"/>
      <c r="K55" s="131"/>
    </row>
    <row r="56" spans="1:11">
      <c r="A56" s="64" t="s">
        <v>65</v>
      </c>
      <c r="B56" s="187">
        <v>142</v>
      </c>
      <c r="C56" s="406">
        <f>[2]main1!U62</f>
        <v>1017.6</v>
      </c>
      <c r="D56" s="406">
        <f>[2]main1!V62</f>
        <v>585.29999999999995</v>
      </c>
      <c r="E56" s="406">
        <f>[2]main1!W62</f>
        <v>585.29999999999995</v>
      </c>
      <c r="F56" s="406">
        <f>[2]main1!X62</f>
        <v>0</v>
      </c>
      <c r="G56" s="406">
        <f>[2]main1!Y62</f>
        <v>-432.30000000000007</v>
      </c>
      <c r="H56" s="406">
        <f>[2]main1!Z62</f>
        <v>57.517688679245282</v>
      </c>
      <c r="I56" s="131">
        <f>[2]main1!AA62</f>
        <v>0</v>
      </c>
      <c r="J56" s="131">
        <f>[2]main1!AB62</f>
        <v>585.29999999999995</v>
      </c>
      <c r="K56" s="131" t="str">
        <f>[2]main1!AC62</f>
        <v xml:space="preserve"> </v>
      </c>
    </row>
    <row r="57" spans="1:11">
      <c r="A57" s="148" t="s">
        <v>284</v>
      </c>
      <c r="B57" s="184">
        <v>1422</v>
      </c>
      <c r="C57" s="407">
        <f>[2]main1!U64</f>
        <v>276.60000000000002</v>
      </c>
      <c r="D57" s="407">
        <f>[2]main1!V64</f>
        <v>167.9</v>
      </c>
      <c r="E57" s="407">
        <f>[2]main1!W64</f>
        <v>167.9</v>
      </c>
      <c r="F57" s="407">
        <f>[2]main1!X64</f>
        <v>0</v>
      </c>
      <c r="G57" s="407">
        <f>[2]main1!Y64</f>
        <v>-108.70000000000002</v>
      </c>
      <c r="H57" s="407">
        <f>[2]main1!Z64</f>
        <v>60.701373825018081</v>
      </c>
      <c r="I57" s="131"/>
      <c r="J57" s="131"/>
      <c r="K57" s="131"/>
    </row>
    <row r="58" spans="1:11" ht="25.5">
      <c r="A58" s="148" t="s">
        <v>285</v>
      </c>
      <c r="B58" s="184">
        <v>1423</v>
      </c>
      <c r="C58" s="407">
        <f>[2]main1!U65</f>
        <v>741</v>
      </c>
      <c r="D58" s="407">
        <f>[2]main1!V65</f>
        <v>417.4</v>
      </c>
      <c r="E58" s="407">
        <f>[2]main1!W65</f>
        <v>417.4</v>
      </c>
      <c r="F58" s="407">
        <f>[2]main1!X65</f>
        <v>0</v>
      </c>
      <c r="G58" s="407">
        <f>[2]main1!Y65</f>
        <v>-323.60000000000002</v>
      </c>
      <c r="H58" s="407">
        <f>[2]main1!Z65</f>
        <v>56.329284750337379</v>
      </c>
      <c r="I58" s="131"/>
      <c r="J58" s="131"/>
      <c r="K58" s="131"/>
    </row>
    <row r="59" spans="1:11">
      <c r="A59" s="64" t="s">
        <v>64</v>
      </c>
      <c r="B59" s="187">
        <v>143</v>
      </c>
      <c r="C59" s="406">
        <f>[2]main1!U66</f>
        <v>161</v>
      </c>
      <c r="D59" s="406">
        <f>[2]main1!V66</f>
        <v>90.9</v>
      </c>
      <c r="E59" s="406">
        <f>[2]main1!W66</f>
        <v>90.9</v>
      </c>
      <c r="F59" s="406">
        <f>[2]main1!X66</f>
        <v>0</v>
      </c>
      <c r="G59" s="406">
        <f>[2]main1!Y66</f>
        <v>-70.099999999999994</v>
      </c>
      <c r="H59" s="406">
        <f>[2]main1!Z66</f>
        <v>56.45962732919255</v>
      </c>
      <c r="I59" s="131">
        <f>[2]main1!AA66</f>
        <v>0</v>
      </c>
      <c r="J59" s="131">
        <f>[2]main1!AB66</f>
        <v>90.9</v>
      </c>
      <c r="K59" s="131" t="str">
        <f>[2]main1!AC66</f>
        <v xml:space="preserve"> </v>
      </c>
    </row>
    <row r="60" spans="1:11">
      <c r="A60" s="64" t="s">
        <v>54</v>
      </c>
      <c r="B60" s="187">
        <v>144</v>
      </c>
      <c r="C60" s="406">
        <f>[2]main1!U67</f>
        <v>26.7</v>
      </c>
      <c r="D60" s="406">
        <f>[2]main1!V67</f>
        <v>15.7</v>
      </c>
      <c r="E60" s="406">
        <f>[2]main1!W67</f>
        <v>15.7</v>
      </c>
      <c r="F60" s="406">
        <f>[2]main1!X67</f>
        <v>0</v>
      </c>
      <c r="G60" s="406">
        <f>[2]main1!Y67</f>
        <v>-11</v>
      </c>
      <c r="H60" s="406">
        <f>[2]main1!Z67</f>
        <v>58.801498127340821</v>
      </c>
      <c r="I60" s="131">
        <f>[2]main1!AA67</f>
        <v>0</v>
      </c>
      <c r="J60" s="131">
        <f>[2]main1!AB67</f>
        <v>15.7</v>
      </c>
      <c r="K60" s="131">
        <f>[2]main1!AC67</f>
        <v>0</v>
      </c>
    </row>
    <row r="61" spans="1:11">
      <c r="A61" s="64" t="s">
        <v>55</v>
      </c>
      <c r="B61" s="187">
        <v>145</v>
      </c>
      <c r="C61" s="406">
        <f>[2]main1!U68</f>
        <v>32.1</v>
      </c>
      <c r="D61" s="406">
        <f>[2]main1!V68</f>
        <v>7.5</v>
      </c>
      <c r="E61" s="406">
        <f>[2]main1!W68</f>
        <v>2.2000000000000002</v>
      </c>
      <c r="F61" s="406">
        <f>[2]main1!X68</f>
        <v>5.3</v>
      </c>
      <c r="G61" s="406">
        <f>[2]main1!Y68</f>
        <v>-24.6</v>
      </c>
      <c r="H61" s="406">
        <f>[2]main1!Z68</f>
        <v>23.364485981308412</v>
      </c>
      <c r="I61" s="131">
        <f>[2]main1!AA68</f>
        <v>0</v>
      </c>
      <c r="J61" s="131">
        <f>[2]main1!AB68</f>
        <v>7.5</v>
      </c>
      <c r="K61" s="131" t="str">
        <f>[2]main1!AC68</f>
        <v xml:space="preserve"> </v>
      </c>
    </row>
    <row r="62" spans="1:11" ht="17.25" customHeight="1">
      <c r="A62" s="41" t="s">
        <v>58</v>
      </c>
      <c r="B62" s="146">
        <v>19</v>
      </c>
      <c r="C62" s="405">
        <f>[2]main1!U70</f>
        <v>0</v>
      </c>
      <c r="D62" s="405">
        <f>[2]main1!V70</f>
        <v>6.2</v>
      </c>
      <c r="E62" s="405">
        <f>[2]main1!W70</f>
        <v>6.2</v>
      </c>
      <c r="F62" s="405">
        <f>[2]main1!X70</f>
        <v>0</v>
      </c>
      <c r="G62" s="405">
        <f>[2]main1!Y70</f>
        <v>6.2</v>
      </c>
      <c r="H62" s="405" t="str">
        <f>[2]main1!Z70</f>
        <v xml:space="preserve"> </v>
      </c>
      <c r="I62" s="135">
        <f>[2]main1!AA70</f>
        <v>0</v>
      </c>
      <c r="J62" s="135">
        <f>[2]main1!AB70</f>
        <v>6.2</v>
      </c>
      <c r="K62" s="135" t="str">
        <f>[2]main1!AC70</f>
        <v xml:space="preserve"> </v>
      </c>
    </row>
    <row r="63" spans="1:11" ht="17.25" customHeight="1">
      <c r="A63" s="142" t="s">
        <v>59</v>
      </c>
      <c r="B63" s="147">
        <v>191</v>
      </c>
      <c r="C63" s="406">
        <f>[2]main1!U71</f>
        <v>0</v>
      </c>
      <c r="D63" s="406">
        <f>[2]main1!V71</f>
        <v>6.2</v>
      </c>
      <c r="E63" s="406">
        <f>[2]main1!W71</f>
        <v>6.2</v>
      </c>
      <c r="F63" s="406">
        <f>[2]main1!X71</f>
        <v>0</v>
      </c>
      <c r="G63" s="406">
        <f>[2]main1!Y71</f>
        <v>6.2</v>
      </c>
      <c r="H63" s="406" t="str">
        <f>[2]main1!Z71</f>
        <v xml:space="preserve"> </v>
      </c>
      <c r="I63" s="131">
        <f>[2]main1!AA71</f>
        <v>0</v>
      </c>
      <c r="J63" s="131">
        <f>[2]main1!AB71</f>
        <v>6.2</v>
      </c>
      <c r="K63" s="131" t="str">
        <f>[2]main1!AC71</f>
        <v xml:space="preserve"> </v>
      </c>
    </row>
    <row r="64" spans="1:11" ht="30" hidden="1">
      <c r="A64" s="142" t="s">
        <v>60</v>
      </c>
      <c r="B64" s="250">
        <v>192</v>
      </c>
      <c r="C64" s="406">
        <f>[2]main1!U72</f>
        <v>0</v>
      </c>
      <c r="D64" s="406">
        <f>[2]main1!V72</f>
        <v>0</v>
      </c>
      <c r="E64" s="406">
        <f>[2]main1!W72</f>
        <v>0</v>
      </c>
      <c r="F64" s="406">
        <f>[2]main1!X72</f>
        <v>0</v>
      </c>
      <c r="G64" s="406">
        <f>[2]main1!Y72</f>
        <v>0</v>
      </c>
      <c r="H64" s="406" t="str">
        <f>[2]main1!Z72</f>
        <v xml:space="preserve"> </v>
      </c>
      <c r="I64" s="131">
        <f>[2]main1!AA72</f>
        <v>0</v>
      </c>
      <c r="J64" s="131">
        <f>[2]main1!AB72</f>
        <v>0</v>
      </c>
      <c r="K64" s="131" t="str">
        <f>[2]main1!AC72</f>
        <v xml:space="preserve"> </v>
      </c>
    </row>
    <row r="65" spans="1:11" ht="30" hidden="1">
      <c r="A65" s="66" t="s">
        <v>254</v>
      </c>
      <c r="B65" s="250">
        <v>1921</v>
      </c>
      <c r="C65" s="406">
        <f>[2]main1!U73</f>
        <v>0</v>
      </c>
      <c r="D65" s="406">
        <f>[2]main1!V73</f>
        <v>0</v>
      </c>
      <c r="E65" s="406">
        <f>[2]main1!W73</f>
        <v>0</v>
      </c>
      <c r="F65" s="406">
        <f>[2]main1!X73</f>
        <v>0</v>
      </c>
      <c r="G65" s="406">
        <f>[2]main1!Y73</f>
        <v>0</v>
      </c>
      <c r="H65" s="406" t="str">
        <f>[2]main1!Z73</f>
        <v xml:space="preserve"> </v>
      </c>
      <c r="I65" s="131">
        <f>[2]main1!AA73</f>
        <v>0</v>
      </c>
      <c r="J65" s="131">
        <f>[2]main1!AB73</f>
        <v>0</v>
      </c>
      <c r="K65" s="131">
        <f>[2]main1!AC73</f>
        <v>0</v>
      </c>
    </row>
    <row r="66" spans="1:11" ht="30" hidden="1">
      <c r="A66" s="66" t="s">
        <v>253</v>
      </c>
      <c r="B66" s="250">
        <v>1922</v>
      </c>
      <c r="C66" s="406">
        <f>[2]main1!U74</f>
        <v>0</v>
      </c>
      <c r="D66" s="406">
        <f>[2]main1!V74</f>
        <v>0</v>
      </c>
      <c r="E66" s="406">
        <f>[2]main1!W74</f>
        <v>0</v>
      </c>
      <c r="F66" s="406">
        <f>[2]main1!X74</f>
        <v>0</v>
      </c>
      <c r="G66" s="406">
        <f>[2]main1!Y74</f>
        <v>0</v>
      </c>
      <c r="H66" s="406" t="str">
        <f>[2]main1!Z74</f>
        <v xml:space="preserve"> </v>
      </c>
      <c r="I66" s="131">
        <f>[2]main1!AA74</f>
        <v>0</v>
      </c>
      <c r="J66" s="131">
        <f>[2]main1!AB74</f>
        <v>0</v>
      </c>
      <c r="K66" s="131">
        <f>[2]main1!AC74</f>
        <v>0</v>
      </c>
    </row>
    <row r="67" spans="1:11" ht="17.25">
      <c r="A67" s="456" t="s">
        <v>67</v>
      </c>
      <c r="B67" s="462" t="s">
        <v>66</v>
      </c>
      <c r="C67" s="458">
        <f>[2]main1!U77</f>
        <v>35561.700000000004</v>
      </c>
      <c r="D67" s="458">
        <f>[2]main1!V77</f>
        <v>17157.2</v>
      </c>
      <c r="E67" s="458">
        <f>[2]main1!W77</f>
        <v>16454.600000000002</v>
      </c>
      <c r="F67" s="458">
        <f>[2]main1!X77</f>
        <v>702.6</v>
      </c>
      <c r="G67" s="458">
        <f>[2]main1!Y77</f>
        <v>-18404.500000000004</v>
      </c>
      <c r="H67" s="458">
        <f>[2]main1!Z77</f>
        <v>48.246287438452043</v>
      </c>
      <c r="I67" s="134">
        <f>[2]main1!AA77</f>
        <v>0</v>
      </c>
      <c r="J67" s="134">
        <f>[2]main1!AB77</f>
        <v>17157.2</v>
      </c>
      <c r="K67" s="134" t="str">
        <f>[2]main1!AC77</f>
        <v xml:space="preserve"> </v>
      </c>
    </row>
    <row r="68" spans="1:11" ht="15" customHeight="1">
      <c r="A68" s="551" t="s">
        <v>324</v>
      </c>
      <c r="B68" s="546"/>
      <c r="C68" s="547"/>
      <c r="D68" s="547"/>
      <c r="E68" s="547"/>
      <c r="F68" s="547"/>
      <c r="G68" s="547"/>
      <c r="H68" s="547"/>
      <c r="I68" s="134"/>
      <c r="J68" s="134"/>
      <c r="K68" s="134"/>
    </row>
    <row r="69" spans="1:11" ht="15.75">
      <c r="A69" s="319" t="s">
        <v>74</v>
      </c>
      <c r="B69" s="493" t="s">
        <v>72</v>
      </c>
      <c r="C69" s="494">
        <f>[2]main1!U108</f>
        <v>5698.5</v>
      </c>
      <c r="D69" s="494">
        <f>[2]main1!V108</f>
        <v>2696.6</v>
      </c>
      <c r="E69" s="494">
        <f>[2]main1!W108</f>
        <v>2636.5</v>
      </c>
      <c r="F69" s="494">
        <f>[2]main1!X108</f>
        <v>60.1</v>
      </c>
      <c r="G69" s="494">
        <f>[2]main1!Y108</f>
        <v>-3001.9</v>
      </c>
      <c r="H69" s="494">
        <f>[2]main1!Z108</f>
        <v>47.321224883741337</v>
      </c>
      <c r="I69" s="33">
        <f>[2]main1!AA108</f>
        <v>0</v>
      </c>
      <c r="J69" s="33">
        <f>[2]main1!AB108</f>
        <v>2696.6</v>
      </c>
      <c r="K69" s="33" t="str">
        <f>[2]main1!AC108</f>
        <v xml:space="preserve"> </v>
      </c>
    </row>
    <row r="70" spans="1:11">
      <c r="A70" s="495" t="s">
        <v>219</v>
      </c>
      <c r="B70" s="497" t="s">
        <v>216</v>
      </c>
      <c r="C70" s="496">
        <f>[2]main1!U109</f>
        <v>1288.5999999999999</v>
      </c>
      <c r="D70" s="496">
        <f>[2]main1!V109</f>
        <v>567.20000000000005</v>
      </c>
      <c r="E70" s="496">
        <f>[2]main1!W109</f>
        <v>567.20000000000005</v>
      </c>
      <c r="F70" s="496">
        <f>[2]main1!X109</f>
        <v>0</v>
      </c>
      <c r="G70" s="496">
        <f>[2]main1!Y109</f>
        <v>-721.39999999999986</v>
      </c>
      <c r="H70" s="496">
        <f>[2]main1!Z109</f>
        <v>44.016762377774334</v>
      </c>
      <c r="I70" s="33">
        <f>[2]main1!AA109</f>
        <v>0</v>
      </c>
      <c r="J70" s="33">
        <f>[2]main1!AB109</f>
        <v>567.20000000000005</v>
      </c>
      <c r="K70" s="33" t="str">
        <f>[2]main1!AC109</f>
        <v xml:space="preserve"> </v>
      </c>
    </row>
    <row r="71" spans="1:11" ht="15.75">
      <c r="A71" s="319" t="s">
        <v>75</v>
      </c>
      <c r="B71" s="493" t="s">
        <v>73</v>
      </c>
      <c r="C71" s="494">
        <f>[2]main1!U110</f>
        <v>582.1</v>
      </c>
      <c r="D71" s="494">
        <f>[2]main1!V110</f>
        <v>266.3</v>
      </c>
      <c r="E71" s="494">
        <f>[2]main1!W110</f>
        <v>263.8</v>
      </c>
      <c r="F71" s="494">
        <f>[2]main1!X110</f>
        <v>2.5</v>
      </c>
      <c r="G71" s="494">
        <f>[2]main1!Y110</f>
        <v>-315.8</v>
      </c>
      <c r="H71" s="494">
        <f>[2]main1!Z110</f>
        <v>45.748153238275215</v>
      </c>
      <c r="I71" s="33">
        <f>[2]main1!AA110</f>
        <v>0</v>
      </c>
      <c r="J71" s="33">
        <f>[2]main1!AB110</f>
        <v>266.3</v>
      </c>
      <c r="K71" s="33" t="str">
        <f>[2]main1!AC110</f>
        <v xml:space="preserve"> </v>
      </c>
    </row>
    <row r="72" spans="1:11" hidden="1">
      <c r="A72" s="495" t="s">
        <v>219</v>
      </c>
      <c r="B72" s="497" t="s">
        <v>216</v>
      </c>
      <c r="C72" s="496">
        <f>[2]main1!U111</f>
        <v>0</v>
      </c>
      <c r="D72" s="496">
        <f>[2]main1!V111</f>
        <v>0</v>
      </c>
      <c r="E72" s="496">
        <f>[2]main1!W111</f>
        <v>0</v>
      </c>
      <c r="F72" s="496">
        <f>[2]main1!X111</f>
        <v>0</v>
      </c>
      <c r="G72" s="496">
        <f>[2]main1!Y111</f>
        <v>0</v>
      </c>
      <c r="H72" s="496" t="str">
        <f>[2]main1!Z111</f>
        <v xml:space="preserve"> </v>
      </c>
      <c r="I72" s="33">
        <f>[2]main1!AA111</f>
        <v>0</v>
      </c>
      <c r="J72" s="33">
        <f>[2]main1!AB111</f>
        <v>0</v>
      </c>
      <c r="K72" s="33" t="str">
        <f>[2]main1!AC111</f>
        <v xml:space="preserve"> </v>
      </c>
    </row>
    <row r="73" spans="1:11" ht="15.75">
      <c r="A73" s="319" t="s">
        <v>76</v>
      </c>
      <c r="B73" s="493" t="s">
        <v>77</v>
      </c>
      <c r="C73" s="494">
        <f>[2]main1!U112</f>
        <v>3562.4</v>
      </c>
      <c r="D73" s="494">
        <f>[2]main1!V112</f>
        <v>1627.5</v>
      </c>
      <c r="E73" s="494">
        <f>[2]main1!W112</f>
        <v>1601.9</v>
      </c>
      <c r="F73" s="494">
        <f>[2]main1!X112</f>
        <v>25.6</v>
      </c>
      <c r="G73" s="494">
        <f>[2]main1!Y112</f>
        <v>-1934.9</v>
      </c>
      <c r="H73" s="494">
        <f>[2]main1!Z112</f>
        <v>45.68549292611722</v>
      </c>
      <c r="I73" s="33">
        <f>[2]main1!AA112</f>
        <v>0</v>
      </c>
      <c r="J73" s="33">
        <f>[2]main1!AB112</f>
        <v>1627.5</v>
      </c>
      <c r="K73" s="33" t="str">
        <f>[2]main1!AC112</f>
        <v xml:space="preserve"> </v>
      </c>
    </row>
    <row r="74" spans="1:11" hidden="1">
      <c r="A74" s="495" t="s">
        <v>219</v>
      </c>
      <c r="B74" s="497" t="s">
        <v>216</v>
      </c>
      <c r="C74" s="496">
        <f>[2]main1!U113</f>
        <v>0</v>
      </c>
      <c r="D74" s="496">
        <f>[2]main1!V113</f>
        <v>0</v>
      </c>
      <c r="E74" s="496">
        <f>[2]main1!W113</f>
        <v>0</v>
      </c>
      <c r="F74" s="496">
        <f>[2]main1!X113</f>
        <v>0</v>
      </c>
      <c r="G74" s="496">
        <f>[2]main1!Y113</f>
        <v>0</v>
      </c>
      <c r="H74" s="496" t="str">
        <f>[2]main1!Z113</f>
        <v xml:space="preserve"> </v>
      </c>
      <c r="I74" s="33">
        <f>[2]main1!AA113</f>
        <v>0</v>
      </c>
      <c r="J74" s="33">
        <f>[2]main1!AB113</f>
        <v>0</v>
      </c>
      <c r="K74" s="33" t="str">
        <f>[2]main1!AC113</f>
        <v xml:space="preserve"> </v>
      </c>
    </row>
    <row r="75" spans="1:11" ht="15.75">
      <c r="A75" s="319" t="s">
        <v>71</v>
      </c>
      <c r="B75" s="493" t="s">
        <v>78</v>
      </c>
      <c r="C75" s="494">
        <f>[2]main1!U114</f>
        <v>5607.5</v>
      </c>
      <c r="D75" s="494">
        <f>[2]main1!V114</f>
        <v>1712.1</v>
      </c>
      <c r="E75" s="494">
        <f>[2]main1!W114</f>
        <v>1252.1999999999998</v>
      </c>
      <c r="F75" s="494">
        <f>[2]main1!X114</f>
        <v>459.9</v>
      </c>
      <c r="G75" s="494">
        <f>[2]main1!Y114</f>
        <v>-3895.4</v>
      </c>
      <c r="H75" s="494">
        <f>[2]main1!Z114</f>
        <v>30.532322781988409</v>
      </c>
      <c r="I75" s="33">
        <f>[2]main1!AA114</f>
        <v>0</v>
      </c>
      <c r="J75" s="33">
        <f>[2]main1!AB114</f>
        <v>1712.1</v>
      </c>
      <c r="K75" s="33" t="str">
        <f>[2]main1!AC114</f>
        <v xml:space="preserve"> </v>
      </c>
    </row>
    <row r="76" spans="1:11" hidden="1">
      <c r="A76" s="495" t="s">
        <v>219</v>
      </c>
      <c r="B76" s="497" t="s">
        <v>216</v>
      </c>
      <c r="C76" s="496">
        <f>[2]main1!U115</f>
        <v>0</v>
      </c>
      <c r="D76" s="496">
        <f>[2]main1!V115</f>
        <v>0</v>
      </c>
      <c r="E76" s="496">
        <f>[2]main1!W115</f>
        <v>0</v>
      </c>
      <c r="F76" s="496">
        <f>[2]main1!X115</f>
        <v>0</v>
      </c>
      <c r="G76" s="496">
        <f>[2]main1!Y115</f>
        <v>0</v>
      </c>
      <c r="H76" s="496" t="str">
        <f>[2]main1!Z115</f>
        <v xml:space="preserve"> </v>
      </c>
      <c r="I76" s="33">
        <f>[2]main1!AA115</f>
        <v>0</v>
      </c>
      <c r="J76" s="33">
        <f>[2]main1!AB115</f>
        <v>0</v>
      </c>
      <c r="K76" s="33" t="str">
        <f>[2]main1!AC115</f>
        <v xml:space="preserve"> </v>
      </c>
    </row>
    <row r="77" spans="1:11" ht="15.75">
      <c r="A77" s="319" t="s">
        <v>80</v>
      </c>
      <c r="B77" s="493" t="s">
        <v>79</v>
      </c>
      <c r="C77" s="494">
        <f>[2]main1!U116</f>
        <v>259.8</v>
      </c>
      <c r="D77" s="494">
        <f>[2]main1!V116</f>
        <v>71.3</v>
      </c>
      <c r="E77" s="494">
        <f>[2]main1!W116</f>
        <v>42.3</v>
      </c>
      <c r="F77" s="494">
        <f>[2]main1!X116</f>
        <v>29</v>
      </c>
      <c r="G77" s="494">
        <f>[2]main1!Y116</f>
        <v>-188.5</v>
      </c>
      <c r="H77" s="494">
        <f>[2]main1!Z116</f>
        <v>27.444187836797536</v>
      </c>
      <c r="I77" s="33">
        <f>[2]main1!AA116</f>
        <v>0</v>
      </c>
      <c r="J77" s="33">
        <f>[2]main1!AB116</f>
        <v>71.3</v>
      </c>
      <c r="K77" s="33" t="str">
        <f>[2]main1!AC116</f>
        <v xml:space="preserve"> </v>
      </c>
    </row>
    <row r="78" spans="1:11">
      <c r="A78" s="495" t="s">
        <v>219</v>
      </c>
      <c r="B78" s="497" t="s">
        <v>216</v>
      </c>
      <c r="C78" s="496">
        <f>[2]main1!U117</f>
        <v>1.1000000000000001</v>
      </c>
      <c r="D78" s="496">
        <f>[2]main1!V117</f>
        <v>1</v>
      </c>
      <c r="E78" s="496">
        <f>[2]main1!W117</f>
        <v>1</v>
      </c>
      <c r="F78" s="496">
        <f>[2]main1!X117</f>
        <v>0</v>
      </c>
      <c r="G78" s="496">
        <f>[2]main1!Y117</f>
        <v>-0.10000000000000009</v>
      </c>
      <c r="H78" s="496">
        <f>[2]main1!Z117</f>
        <v>90.909090909090907</v>
      </c>
      <c r="I78" s="33">
        <f>[2]main1!AA117</f>
        <v>0</v>
      </c>
      <c r="J78" s="33">
        <f>[2]main1!AB117</f>
        <v>1</v>
      </c>
      <c r="K78" s="33" t="str">
        <f>[2]main1!AC117</f>
        <v xml:space="preserve"> </v>
      </c>
    </row>
    <row r="79" spans="1:11" ht="17.25" customHeight="1">
      <c r="A79" s="319" t="s">
        <v>82</v>
      </c>
      <c r="B79" s="493" t="s">
        <v>81</v>
      </c>
      <c r="C79" s="494">
        <f>[2]main1!U118</f>
        <v>484.8</v>
      </c>
      <c r="D79" s="494">
        <f>[2]main1!V118</f>
        <v>120.4</v>
      </c>
      <c r="E79" s="494">
        <f>[2]main1!W118</f>
        <v>73.800000000000011</v>
      </c>
      <c r="F79" s="494">
        <f>[2]main1!X118</f>
        <v>46.6</v>
      </c>
      <c r="G79" s="494">
        <f>[2]main1!Y118</f>
        <v>-364.4</v>
      </c>
      <c r="H79" s="494">
        <f>[2]main1!Z118</f>
        <v>24.834983498349835</v>
      </c>
      <c r="I79" s="33">
        <f>[2]main1!AA118</f>
        <v>0</v>
      </c>
      <c r="J79" s="33">
        <f>[2]main1!AB118</f>
        <v>120.4</v>
      </c>
      <c r="K79" s="33" t="str">
        <f>[2]main1!AC118</f>
        <v xml:space="preserve"> </v>
      </c>
    </row>
    <row r="80" spans="1:11">
      <c r="A80" s="495" t="s">
        <v>219</v>
      </c>
      <c r="B80" s="497" t="s">
        <v>216</v>
      </c>
      <c r="C80" s="496">
        <f>[2]main1!U119</f>
        <v>69.5</v>
      </c>
      <c r="D80" s="496">
        <f>[2]main1!V119</f>
        <v>69.5</v>
      </c>
      <c r="E80" s="496">
        <f>[2]main1!W119</f>
        <v>69.5</v>
      </c>
      <c r="F80" s="496">
        <f>[2]main1!X119</f>
        <v>0</v>
      </c>
      <c r="G80" s="496">
        <f>[2]main1!Y119</f>
        <v>0</v>
      </c>
      <c r="H80" s="496">
        <f>[2]main1!Z119</f>
        <v>100</v>
      </c>
      <c r="I80" s="33">
        <f>[2]main1!AA119</f>
        <v>0</v>
      </c>
      <c r="J80" s="33">
        <f>[2]main1!AB119</f>
        <v>69.5</v>
      </c>
      <c r="K80" s="33" t="str">
        <f>[2]main1!AC119</f>
        <v xml:space="preserve"> </v>
      </c>
    </row>
    <row r="81" spans="1:11" ht="15.75">
      <c r="A81" s="319" t="s">
        <v>83</v>
      </c>
      <c r="B81" s="493" t="s">
        <v>84</v>
      </c>
      <c r="C81" s="494">
        <f>[2]main1!U120</f>
        <v>3408.2</v>
      </c>
      <c r="D81" s="494">
        <f>[2]main1!V120</f>
        <v>1458</v>
      </c>
      <c r="E81" s="494">
        <f>[2]main1!W120</f>
        <v>1432.1</v>
      </c>
      <c r="F81" s="494">
        <f>[2]main1!X120</f>
        <v>25.9</v>
      </c>
      <c r="G81" s="494">
        <f>[2]main1!Y120</f>
        <v>-1950.1999999999998</v>
      </c>
      <c r="H81" s="494">
        <f>[2]main1!Z120</f>
        <v>42.779179625608826</v>
      </c>
      <c r="I81" s="33">
        <f>[2]main1!AA120</f>
        <v>0</v>
      </c>
      <c r="J81" s="33">
        <f>[2]main1!AB120</f>
        <v>1458</v>
      </c>
      <c r="K81" s="33" t="str">
        <f>[2]main1!AC120</f>
        <v xml:space="preserve"> </v>
      </c>
    </row>
    <row r="82" spans="1:11" ht="15" hidden="1" customHeight="1">
      <c r="A82" s="495" t="s">
        <v>219</v>
      </c>
      <c r="B82" s="497" t="s">
        <v>216</v>
      </c>
      <c r="C82" s="496">
        <f>[2]main1!U121</f>
        <v>0</v>
      </c>
      <c r="D82" s="496">
        <f>[2]main1!V121</f>
        <v>0</v>
      </c>
      <c r="E82" s="496">
        <f>[2]main1!W121</f>
        <v>0</v>
      </c>
      <c r="F82" s="496">
        <f>[2]main1!X121</f>
        <v>0</v>
      </c>
      <c r="G82" s="496">
        <f>[2]main1!Y121</f>
        <v>0</v>
      </c>
      <c r="H82" s="496" t="str">
        <f>[2]main1!Z121</f>
        <v xml:space="preserve"> </v>
      </c>
      <c r="I82" s="33">
        <f>[2]main1!AA121</f>
        <v>0</v>
      </c>
      <c r="J82" s="33">
        <f>[2]main1!AB121</f>
        <v>0</v>
      </c>
      <c r="K82" s="33" t="str">
        <f>[2]main1!AC121</f>
        <v xml:space="preserve"> </v>
      </c>
    </row>
    <row r="83" spans="1:11">
      <c r="A83" s="495" t="s">
        <v>218</v>
      </c>
      <c r="B83" s="497" t="s">
        <v>217</v>
      </c>
      <c r="C83" s="496">
        <f>[2]main1!U122</f>
        <v>2571.9</v>
      </c>
      <c r="D83" s="496">
        <f>[2]main1!V122</f>
        <v>1140.4000000000001</v>
      </c>
      <c r="E83" s="496">
        <f>[2]main1!W122</f>
        <v>1140.4000000000001</v>
      </c>
      <c r="F83" s="496">
        <f>[2]main1!X122</f>
        <v>0</v>
      </c>
      <c r="G83" s="496">
        <f>[2]main1!Y122</f>
        <v>-1431.5</v>
      </c>
      <c r="H83" s="496">
        <f>[2]main1!Z122</f>
        <v>44.340759749601467</v>
      </c>
      <c r="I83" s="140">
        <f>[2]main1!AA122</f>
        <v>0</v>
      </c>
      <c r="J83" s="140">
        <f>[2]main1!AB122</f>
        <v>1140.4000000000001</v>
      </c>
      <c r="K83" s="140" t="str">
        <f>[2]main1!AC122</f>
        <v xml:space="preserve"> </v>
      </c>
    </row>
    <row r="84" spans="1:11" ht="15.75">
      <c r="A84" s="319" t="s">
        <v>86</v>
      </c>
      <c r="B84" s="493" t="s">
        <v>85</v>
      </c>
      <c r="C84" s="498">
        <f>[2]main1!U123</f>
        <v>682.9</v>
      </c>
      <c r="D84" s="498">
        <f>[2]main1!V123</f>
        <v>348.5</v>
      </c>
      <c r="E84" s="498">
        <f>[2]main1!W123</f>
        <v>348.5</v>
      </c>
      <c r="F84" s="498">
        <f>[2]main1!X123</f>
        <v>0</v>
      </c>
      <c r="G84" s="498">
        <f>[2]main1!Y123</f>
        <v>-334.4</v>
      </c>
      <c r="H84" s="498">
        <f>[2]main1!Z123</f>
        <v>51.03236198564943</v>
      </c>
      <c r="I84" s="33">
        <f>[2]main1!AA123</f>
        <v>0</v>
      </c>
      <c r="J84" s="33">
        <f>[2]main1!AB123</f>
        <v>348.5</v>
      </c>
      <c r="K84" s="33" t="str">
        <f>[2]main1!AC123</f>
        <v xml:space="preserve"> </v>
      </c>
    </row>
    <row r="85" spans="1:11">
      <c r="A85" s="495" t="s">
        <v>219</v>
      </c>
      <c r="B85" s="497" t="s">
        <v>216</v>
      </c>
      <c r="C85" s="496">
        <f>[2]main1!U124</f>
        <v>154.19999999999999</v>
      </c>
      <c r="D85" s="496">
        <f>[2]main1!V124</f>
        <v>95.7</v>
      </c>
      <c r="E85" s="496">
        <f>[2]main1!W124</f>
        <v>95.7</v>
      </c>
      <c r="F85" s="496">
        <f>[2]main1!X124</f>
        <v>0</v>
      </c>
      <c r="G85" s="496">
        <f>[2]main1!Y124</f>
        <v>-58.499999999999986</v>
      </c>
      <c r="H85" s="496">
        <f>[2]main1!Z124</f>
        <v>62.062256809338521</v>
      </c>
      <c r="I85" s="33">
        <f>[2]main1!AA124</f>
        <v>0</v>
      </c>
      <c r="J85" s="33">
        <f>[2]main1!AB124</f>
        <v>95.7</v>
      </c>
      <c r="K85" s="33" t="str">
        <f>[2]main1!AC124</f>
        <v xml:space="preserve"> </v>
      </c>
    </row>
    <row r="86" spans="1:11" ht="15.75">
      <c r="A86" s="319" t="s">
        <v>88</v>
      </c>
      <c r="B86" s="493" t="s">
        <v>87</v>
      </c>
      <c r="C86" s="498">
        <f>[2]main1!U125</f>
        <v>8789</v>
      </c>
      <c r="D86" s="498">
        <f>[2]main1!V125</f>
        <v>4648.6000000000004</v>
      </c>
      <c r="E86" s="498">
        <f>[2]main1!W125</f>
        <v>4598.8</v>
      </c>
      <c r="F86" s="498">
        <f>[2]main1!X125</f>
        <v>49.8</v>
      </c>
      <c r="G86" s="498">
        <f>[2]main1!Y125</f>
        <v>-4140.3999999999996</v>
      </c>
      <c r="H86" s="498">
        <f>[2]main1!Z125</f>
        <v>52.89111389236546</v>
      </c>
      <c r="I86" s="33">
        <f>[2]main1!AA125</f>
        <v>0</v>
      </c>
      <c r="J86" s="33">
        <f>[2]main1!AB125</f>
        <v>4648.6000000000004</v>
      </c>
      <c r="K86" s="33" t="str">
        <f>[2]main1!AC125</f>
        <v xml:space="preserve"> </v>
      </c>
    </row>
    <row r="87" spans="1:11">
      <c r="A87" s="495" t="s">
        <v>219</v>
      </c>
      <c r="B87" s="497" t="s">
        <v>216</v>
      </c>
      <c r="C87" s="496">
        <f>[2]main1!U126</f>
        <v>6273</v>
      </c>
      <c r="D87" s="496">
        <f>[2]main1!V126</f>
        <v>3484.6</v>
      </c>
      <c r="E87" s="496">
        <f>[2]main1!W126</f>
        <v>3484.6</v>
      </c>
      <c r="F87" s="496">
        <f>[2]main1!X126</f>
        <v>0</v>
      </c>
      <c r="G87" s="496">
        <f>[2]main1!Y126</f>
        <v>-2788.4</v>
      </c>
      <c r="H87" s="496">
        <f>[2]main1!Z126</f>
        <v>55.549179021201979</v>
      </c>
      <c r="I87" s="33">
        <f>[2]main1!AA126</f>
        <v>0</v>
      </c>
      <c r="J87" s="33">
        <f>[2]main1!AB126</f>
        <v>3484.6</v>
      </c>
      <c r="K87" s="33" t="str">
        <f>[2]main1!AC126</f>
        <v xml:space="preserve"> </v>
      </c>
    </row>
    <row r="88" spans="1:11" ht="15.75">
      <c r="A88" s="319" t="s">
        <v>90</v>
      </c>
      <c r="B88" s="493" t="s">
        <v>89</v>
      </c>
      <c r="C88" s="498">
        <f>[2]main1!U127</f>
        <v>6486.5</v>
      </c>
      <c r="D88" s="498">
        <f>[2]main1!V127</f>
        <v>4207.8999999999996</v>
      </c>
      <c r="E88" s="498">
        <f>[2]main1!W127</f>
        <v>4204.7</v>
      </c>
      <c r="F88" s="498">
        <f>[2]main1!X127</f>
        <v>3.2</v>
      </c>
      <c r="G88" s="498">
        <f>[2]main1!Y127</f>
        <v>-2278.6000000000004</v>
      </c>
      <c r="H88" s="498">
        <f>[2]main1!Z127</f>
        <v>64.871656517382249</v>
      </c>
      <c r="I88" s="33">
        <f>[2]main1!AA127</f>
        <v>0</v>
      </c>
      <c r="J88" s="33">
        <f>[2]main1!AB127</f>
        <v>4207.8999999999996</v>
      </c>
      <c r="K88" s="33" t="str">
        <f>[2]main1!AC127</f>
        <v xml:space="preserve"> </v>
      </c>
    </row>
    <row r="89" spans="1:11">
      <c r="A89" s="495" t="s">
        <v>219</v>
      </c>
      <c r="B89" s="497" t="s">
        <v>216</v>
      </c>
      <c r="C89" s="496">
        <f>[2]main1!U128</f>
        <v>256.60000000000002</v>
      </c>
      <c r="D89" s="496">
        <f>[2]main1!V128</f>
        <v>127.9</v>
      </c>
      <c r="E89" s="496">
        <f>[2]main1!W128</f>
        <v>127.9</v>
      </c>
      <c r="F89" s="496">
        <f>[2]main1!X128</f>
        <v>0</v>
      </c>
      <c r="G89" s="496">
        <f>[2]main1!Y128</f>
        <v>-128.70000000000002</v>
      </c>
      <c r="H89" s="496">
        <f>[2]main1!Z128</f>
        <v>49.844115354637566</v>
      </c>
      <c r="I89" s="33">
        <f>[2]main1!AA128</f>
        <v>0</v>
      </c>
      <c r="J89" s="33">
        <f>[2]main1!AB128</f>
        <v>127.9</v>
      </c>
      <c r="K89" s="33" t="str">
        <f>[2]main1!AC128</f>
        <v xml:space="preserve"> </v>
      </c>
    </row>
    <row r="90" spans="1:11">
      <c r="A90" s="495" t="s">
        <v>221</v>
      </c>
      <c r="B90" s="497" t="s">
        <v>220</v>
      </c>
      <c r="C90" s="496">
        <f>[2]main1!U129</f>
        <v>4738.2</v>
      </c>
      <c r="D90" s="496">
        <f>[2]main1!V129</f>
        <v>3322.7</v>
      </c>
      <c r="E90" s="496">
        <f>[2]main1!W129</f>
        <v>3322.7</v>
      </c>
      <c r="F90" s="496">
        <f>[2]main1!X129</f>
        <v>0</v>
      </c>
      <c r="G90" s="496">
        <f>[2]main1!Y129</f>
        <v>-1415.5</v>
      </c>
      <c r="H90" s="496">
        <f>[2]main1!Z129</f>
        <v>70.125786163522008</v>
      </c>
      <c r="I90" s="140">
        <f>[2]main1!AA129</f>
        <v>0</v>
      </c>
      <c r="J90" s="140">
        <f>[2]main1!AB129</f>
        <v>3322.7</v>
      </c>
      <c r="K90" s="140" t="str">
        <f>[2]main1!AC129</f>
        <v xml:space="preserve"> </v>
      </c>
    </row>
    <row r="91" spans="1:11" ht="17.25">
      <c r="A91" s="456" t="s">
        <v>259</v>
      </c>
      <c r="B91" s="457" t="s">
        <v>240</v>
      </c>
      <c r="C91" s="458">
        <f>[2]main1!U130</f>
        <v>-4182.8000000000138</v>
      </c>
      <c r="D91" s="458">
        <f>[2]main1!V130</f>
        <v>-2128.2999999999993</v>
      </c>
      <c r="E91" s="458">
        <f>[2]main1!W130</f>
        <v>-1581.1999999999994</v>
      </c>
      <c r="F91" s="458">
        <f>[2]main1!X130</f>
        <v>-547.1</v>
      </c>
      <c r="G91" s="458">
        <f>[2]main1!Y130</f>
        <v>2054.5000000000146</v>
      </c>
      <c r="H91" s="458">
        <f>[2]main1!Z130</f>
        <v>50.882184182843837</v>
      </c>
      <c r="I91" s="134">
        <f>[2]main1!AA130</f>
        <v>0</v>
      </c>
      <c r="J91" s="134">
        <f>[2]main1!AB130</f>
        <v>-2128.2999999999993</v>
      </c>
      <c r="K91" s="134" t="str">
        <f>[2]main1!AC130</f>
        <v xml:space="preserve"> </v>
      </c>
    </row>
    <row r="92" spans="1:11" ht="17.25" customHeight="1">
      <c r="A92" s="459" t="s">
        <v>215</v>
      </c>
      <c r="B92" s="544" t="s">
        <v>323</v>
      </c>
      <c r="C92" s="460">
        <f>[2]main1!U131</f>
        <v>4182.8000000000138</v>
      </c>
      <c r="D92" s="460">
        <f>[2]main1!V131</f>
        <v>2128.2999999999993</v>
      </c>
      <c r="E92" s="460">
        <f>[2]main1!W131</f>
        <v>1581.1999999999994</v>
      </c>
      <c r="F92" s="460">
        <f>[2]main1!X131</f>
        <v>547.1</v>
      </c>
      <c r="G92" s="460">
        <f>[2]main1!Y131</f>
        <v>-2054.5000000000146</v>
      </c>
      <c r="H92" s="460">
        <f>[2]main1!Z131</f>
        <v>50.882184182843837</v>
      </c>
      <c r="I92" s="143">
        <f>[2]main1!AA131</f>
        <v>0</v>
      </c>
      <c r="J92" s="143">
        <f>[2]main1!AB131</f>
        <v>2128.2999999999993</v>
      </c>
      <c r="K92" s="143" t="str">
        <f>[2]main1!AC131</f>
        <v xml:space="preserve"> </v>
      </c>
    </row>
    <row r="93" spans="1:11" ht="17.25">
      <c r="A93" s="461" t="s">
        <v>91</v>
      </c>
      <c r="B93" s="457" t="s">
        <v>92</v>
      </c>
      <c r="C93" s="458">
        <f>[2]main1!U132</f>
        <v>-135.89999999999995</v>
      </c>
      <c r="D93" s="458">
        <f>[2]main1!V132</f>
        <v>294.49999999999994</v>
      </c>
      <c r="E93" s="458">
        <f>[2]main1!W132</f>
        <v>225.99999999999994</v>
      </c>
      <c r="F93" s="458">
        <f>[2]main1!X132</f>
        <v>97</v>
      </c>
      <c r="G93" s="458">
        <f>[2]main1!Y132</f>
        <v>430.39999999999986</v>
      </c>
      <c r="H93" s="458" t="str">
        <f>[2]main1!Z132</f>
        <v>&lt;0</v>
      </c>
      <c r="I93" s="134">
        <f>[2]main1!AA132</f>
        <v>0</v>
      </c>
      <c r="J93" s="134">
        <f>[2]main1!AB132</f>
        <v>294.49999999999994</v>
      </c>
      <c r="K93" s="134" t="str">
        <f>[2]main1!AC132</f>
        <v xml:space="preserve"> </v>
      </c>
    </row>
    <row r="94" spans="1:11">
      <c r="A94" s="161" t="s">
        <v>94</v>
      </c>
      <c r="B94" s="152" t="s">
        <v>93</v>
      </c>
      <c r="C94" s="413">
        <f>[2]main1!U133</f>
        <v>310</v>
      </c>
      <c r="D94" s="413">
        <f>[2]main1!V133</f>
        <v>304.2</v>
      </c>
      <c r="E94" s="413">
        <f>[2]main1!W133</f>
        <v>304.2</v>
      </c>
      <c r="F94" s="413">
        <f>[2]main1!X133</f>
        <v>0</v>
      </c>
      <c r="G94" s="413">
        <f>[2]main1!Y133</f>
        <v>-5.8000000000000114</v>
      </c>
      <c r="H94" s="413">
        <f>[2]main1!Z133</f>
        <v>98.129032258064512</v>
      </c>
      <c r="I94" s="33">
        <f>[2]main1!AA133</f>
        <v>0</v>
      </c>
      <c r="J94" s="33">
        <f>[2]main1!AB133</f>
        <v>304.2</v>
      </c>
      <c r="K94" s="33" t="str">
        <f>[2]main1!AC133</f>
        <v xml:space="preserve"> </v>
      </c>
    </row>
    <row r="95" spans="1:11" ht="30" hidden="1">
      <c r="A95" s="142" t="s">
        <v>98</v>
      </c>
      <c r="B95" s="153" t="s">
        <v>95</v>
      </c>
      <c r="C95" s="406">
        <f>[2]main1!U134</f>
        <v>0</v>
      </c>
      <c r="D95" s="406">
        <f>[2]main1!V134</f>
        <v>0</v>
      </c>
      <c r="E95" s="406">
        <f>[2]main1!W134</f>
        <v>0</v>
      </c>
      <c r="F95" s="406">
        <f>[2]main1!X134</f>
        <v>0</v>
      </c>
      <c r="G95" s="406">
        <f>[2]main1!Y134</f>
        <v>0</v>
      </c>
      <c r="H95" s="406" t="str">
        <f>[2]main1!Z134</f>
        <v xml:space="preserve"> </v>
      </c>
      <c r="I95" s="131">
        <f>[2]main1!AA134</f>
        <v>0</v>
      </c>
      <c r="J95" s="131">
        <f>[2]main1!AB134</f>
        <v>0</v>
      </c>
      <c r="K95" s="131" t="str">
        <f>[2]main1!AC134</f>
        <v xml:space="preserve"> </v>
      </c>
    </row>
    <row r="96" spans="1:11" hidden="1">
      <c r="A96" s="142" t="s">
        <v>99</v>
      </c>
      <c r="B96" s="153" t="s">
        <v>96</v>
      </c>
      <c r="C96" s="406">
        <f>[2]main1!U135</f>
        <v>0</v>
      </c>
      <c r="D96" s="406">
        <f>[2]main1!V135</f>
        <v>0</v>
      </c>
      <c r="E96" s="406">
        <f>[2]main1!W135</f>
        <v>0</v>
      </c>
      <c r="F96" s="406">
        <f>[2]main1!X135</f>
        <v>0</v>
      </c>
      <c r="G96" s="406">
        <f>[2]main1!Y135</f>
        <v>0</v>
      </c>
      <c r="H96" s="406" t="str">
        <f>[2]main1!Z135</f>
        <v xml:space="preserve"> </v>
      </c>
      <c r="I96" s="131">
        <f>[2]main1!AA135</f>
        <v>0</v>
      </c>
      <c r="J96" s="131">
        <f>[2]main1!AB135</f>
        <v>0</v>
      </c>
      <c r="K96" s="131" t="str">
        <f>[2]main1!AC135</f>
        <v xml:space="preserve"> </v>
      </c>
    </row>
    <row r="97" spans="1:11" ht="30">
      <c r="A97" s="142" t="s">
        <v>101</v>
      </c>
      <c r="B97" s="153" t="s">
        <v>97</v>
      </c>
      <c r="C97" s="406">
        <f>[2]main1!U136</f>
        <v>300</v>
      </c>
      <c r="D97" s="406">
        <f>[2]main1!V136</f>
        <v>284.89999999999998</v>
      </c>
      <c r="E97" s="406">
        <f>[2]main1!W136</f>
        <v>284.89999999999998</v>
      </c>
      <c r="F97" s="406">
        <f>[2]main1!X136</f>
        <v>0</v>
      </c>
      <c r="G97" s="406">
        <f>[2]main1!Y136</f>
        <v>-15.100000000000023</v>
      </c>
      <c r="H97" s="406">
        <f>[2]main1!Z136</f>
        <v>94.966666666666654</v>
      </c>
      <c r="I97" s="131">
        <f>[2]main1!AA136</f>
        <v>0</v>
      </c>
      <c r="J97" s="131">
        <f>[2]main1!AB136</f>
        <v>284.89999999999998</v>
      </c>
      <c r="K97" s="131" t="str">
        <f>[2]main1!AC136</f>
        <v xml:space="preserve"> </v>
      </c>
    </row>
    <row r="98" spans="1:11">
      <c r="A98" s="142" t="s">
        <v>102</v>
      </c>
      <c r="B98" s="153" t="s">
        <v>103</v>
      </c>
      <c r="C98" s="406">
        <f>[2]main1!U137</f>
        <v>10</v>
      </c>
      <c r="D98" s="406">
        <f>[2]main1!V137</f>
        <v>19.3</v>
      </c>
      <c r="E98" s="406">
        <f>[2]main1!W137</f>
        <v>19.3</v>
      </c>
      <c r="F98" s="406">
        <f>[2]main1!X137</f>
        <v>0</v>
      </c>
      <c r="G98" s="406">
        <f>[2]main1!Y137</f>
        <v>9.3000000000000007</v>
      </c>
      <c r="H98" s="406">
        <f>[2]main1!Z137</f>
        <v>193.00000000000003</v>
      </c>
      <c r="I98" s="131">
        <f>[2]main1!AA137</f>
        <v>0</v>
      </c>
      <c r="J98" s="131">
        <f>[2]main1!AB137</f>
        <v>19.3</v>
      </c>
      <c r="K98" s="131" t="str">
        <f>[2]main1!AC137</f>
        <v xml:space="preserve"> </v>
      </c>
    </row>
    <row r="99" spans="1:11">
      <c r="A99" s="162" t="s">
        <v>107</v>
      </c>
      <c r="B99" s="152" t="s">
        <v>106</v>
      </c>
      <c r="C99" s="413">
        <f>[2]main1!U138</f>
        <v>0</v>
      </c>
      <c r="D99" s="746">
        <f>[2]main1!V138</f>
        <v>24.699999999999989</v>
      </c>
      <c r="E99" s="413">
        <f>[2]main1!W138</f>
        <v>3.6999999999999886</v>
      </c>
      <c r="F99" s="413">
        <f>[2]main1!X138</f>
        <v>21</v>
      </c>
      <c r="G99" s="413">
        <f>[2]main1!Y138</f>
        <v>24.699999999999989</v>
      </c>
      <c r="H99" s="413" t="str">
        <f>[2]main1!Z138</f>
        <v xml:space="preserve"> </v>
      </c>
      <c r="I99" s="33">
        <f>[2]main1!AA138</f>
        <v>0</v>
      </c>
      <c r="J99" s="33">
        <f>[2]main1!AB138</f>
        <v>24.699999999999989</v>
      </c>
      <c r="K99" s="33" t="str">
        <f>[2]main1!AC138</f>
        <v xml:space="preserve"> </v>
      </c>
    </row>
    <row r="100" spans="1:11">
      <c r="A100" s="142" t="s">
        <v>105</v>
      </c>
      <c r="B100" s="153" t="s">
        <v>287</v>
      </c>
      <c r="C100" s="406">
        <f>[2]main1!U139</f>
        <v>0</v>
      </c>
      <c r="D100" s="747">
        <f>[2]main1!V139</f>
        <v>247</v>
      </c>
      <c r="E100" s="406">
        <f>[2]main1!W139</f>
        <v>7</v>
      </c>
      <c r="F100" s="406">
        <f>[2]main1!X139</f>
        <v>240</v>
      </c>
      <c r="G100" s="406">
        <f>[2]main1!Y139</f>
        <v>247</v>
      </c>
      <c r="H100" s="406" t="str">
        <f>[2]main1!Z139</f>
        <v xml:space="preserve"> </v>
      </c>
      <c r="I100" s="131">
        <f>[2]main1!AA139</f>
        <v>0</v>
      </c>
      <c r="J100" s="131">
        <f>[2]main1!AB139</f>
        <v>247</v>
      </c>
      <c r="K100" s="131" t="str">
        <f>[2]main1!AC139</f>
        <v xml:space="preserve"> </v>
      </c>
    </row>
    <row r="101" spans="1:11">
      <c r="A101" s="142" t="s">
        <v>108</v>
      </c>
      <c r="B101" s="153" t="s">
        <v>288</v>
      </c>
      <c r="C101" s="406">
        <f>[2]main1!U140</f>
        <v>0</v>
      </c>
      <c r="D101" s="747">
        <f>[2]main1!V140</f>
        <v>-222.3</v>
      </c>
      <c r="E101" s="406">
        <f>[2]main1!W140</f>
        <v>-3.3000000000000114</v>
      </c>
      <c r="F101" s="406">
        <f>[2]main1!X140</f>
        <v>-219</v>
      </c>
      <c r="G101" s="406">
        <f>[2]main1!Y140</f>
        <v>-222.3</v>
      </c>
      <c r="H101" s="406" t="str">
        <f>[2]main1!Z140</f>
        <v xml:space="preserve"> </v>
      </c>
      <c r="I101" s="131">
        <f>[2]main1!AA140</f>
        <v>0</v>
      </c>
      <c r="J101" s="131">
        <f>[2]main1!AB140</f>
        <v>-222.3</v>
      </c>
      <c r="K101" s="131" t="str">
        <f>[2]main1!AC140</f>
        <v xml:space="preserve"> </v>
      </c>
    </row>
    <row r="102" spans="1:11" ht="15.75" hidden="1">
      <c r="A102" s="93" t="s">
        <v>111</v>
      </c>
      <c r="B102" s="151" t="s">
        <v>109</v>
      </c>
      <c r="C102" s="413">
        <f>[2]main1!U141</f>
        <v>0</v>
      </c>
      <c r="D102" s="413">
        <f>[2]main1!V141</f>
        <v>0</v>
      </c>
      <c r="E102" s="413">
        <f>[2]main1!W141</f>
        <v>0</v>
      </c>
      <c r="F102" s="413">
        <f>[2]main1!X141</f>
        <v>0</v>
      </c>
      <c r="G102" s="413">
        <f>[2]main1!Y141</f>
        <v>0</v>
      </c>
      <c r="H102" s="413" t="str">
        <f>[2]main1!Z141</f>
        <v xml:space="preserve"> </v>
      </c>
      <c r="I102" s="33">
        <f>[2]main1!AA141</f>
        <v>0</v>
      </c>
      <c r="J102" s="33">
        <f>[2]main1!AB141</f>
        <v>0</v>
      </c>
      <c r="K102" s="33" t="str">
        <f>[2]main1!AC141</f>
        <v xml:space="preserve"> </v>
      </c>
    </row>
    <row r="103" spans="1:11" hidden="1">
      <c r="A103" s="96" t="s">
        <v>113</v>
      </c>
      <c r="B103" s="153" t="s">
        <v>112</v>
      </c>
      <c r="C103" s="406">
        <f>[2]main1!U142</f>
        <v>0</v>
      </c>
      <c r="D103" s="406">
        <f>[2]main1!V142</f>
        <v>0</v>
      </c>
      <c r="E103" s="406">
        <f>[2]main1!W142</f>
        <v>0</v>
      </c>
      <c r="F103" s="406">
        <f>[2]main1!X142</f>
        <v>0</v>
      </c>
      <c r="G103" s="406">
        <f>[2]main1!Y142</f>
        <v>0</v>
      </c>
      <c r="H103" s="406" t="str">
        <f>[2]main1!Z142</f>
        <v xml:space="preserve"> </v>
      </c>
      <c r="I103" s="33">
        <f>[2]main1!AA142</f>
        <v>0</v>
      </c>
      <c r="J103" s="33">
        <f>[2]main1!AB142</f>
        <v>0</v>
      </c>
      <c r="K103" s="33" t="str">
        <f>[2]main1!AC142</f>
        <v xml:space="preserve"> </v>
      </c>
    </row>
    <row r="104" spans="1:11" hidden="1">
      <c r="A104" s="96" t="s">
        <v>115</v>
      </c>
      <c r="B104" s="153" t="s">
        <v>114</v>
      </c>
      <c r="C104" s="406">
        <f>[2]main1!U143</f>
        <v>0</v>
      </c>
      <c r="D104" s="406">
        <f>[2]main1!V143</f>
        <v>0</v>
      </c>
      <c r="E104" s="406">
        <f>[2]main1!W143</f>
        <v>0</v>
      </c>
      <c r="F104" s="406">
        <f>[2]main1!X143</f>
        <v>0</v>
      </c>
      <c r="G104" s="406">
        <f>[2]main1!Y143</f>
        <v>0</v>
      </c>
      <c r="H104" s="406" t="str">
        <f>[2]main1!Z143</f>
        <v xml:space="preserve"> </v>
      </c>
      <c r="I104" s="33">
        <f>[2]main1!AA143</f>
        <v>0</v>
      </c>
      <c r="J104" s="33">
        <f>[2]main1!AB143</f>
        <v>0</v>
      </c>
      <c r="K104" s="33" t="str">
        <f>[2]main1!AC143</f>
        <v xml:space="preserve"> </v>
      </c>
    </row>
    <row r="105" spans="1:11" ht="15.75">
      <c r="A105" s="93" t="s">
        <v>118</v>
      </c>
      <c r="B105" s="151" t="s">
        <v>110</v>
      </c>
      <c r="C105" s="413">
        <f>[2]main1!U144</f>
        <v>265.7</v>
      </c>
      <c r="D105" s="413">
        <f>[2]main1!V144</f>
        <v>0</v>
      </c>
      <c r="E105" s="413">
        <f>[2]main1!W144</f>
        <v>0</v>
      </c>
      <c r="F105" s="413">
        <f>[2]main1!X144</f>
        <v>28.5</v>
      </c>
      <c r="G105" s="413">
        <f>[2]main1!Y144</f>
        <v>-265.7</v>
      </c>
      <c r="H105" s="413">
        <f>[2]main1!Z144</f>
        <v>0</v>
      </c>
      <c r="I105" s="33">
        <f>[2]main1!AA144</f>
        <v>0</v>
      </c>
      <c r="J105" s="33">
        <f>[2]main1!AB144</f>
        <v>0</v>
      </c>
      <c r="K105" s="33" t="str">
        <f>[2]main1!AC144</f>
        <v xml:space="preserve"> </v>
      </c>
    </row>
    <row r="106" spans="1:11" hidden="1">
      <c r="A106" s="142" t="s">
        <v>116</v>
      </c>
      <c r="B106" s="153" t="s">
        <v>117</v>
      </c>
      <c r="C106" s="406">
        <f>[2]main1!U145</f>
        <v>0</v>
      </c>
      <c r="D106" s="406">
        <f>[2]main1!V145</f>
        <v>0</v>
      </c>
      <c r="E106" s="406">
        <f>[2]main1!W145</f>
        <v>0</v>
      </c>
      <c r="F106" s="406">
        <f>[2]main1!X145</f>
        <v>0</v>
      </c>
      <c r="G106" s="406">
        <f>[2]main1!Y145</f>
        <v>0</v>
      </c>
      <c r="H106" s="406" t="str">
        <f>[2]main1!Z145</f>
        <v xml:space="preserve"> </v>
      </c>
      <c r="I106" s="33">
        <f>[2]main1!AA145</f>
        <v>0</v>
      </c>
      <c r="J106" s="33">
        <f>[2]main1!AB145</f>
        <v>0</v>
      </c>
      <c r="K106" s="33" t="str">
        <f>[2]main1!AC145</f>
        <v xml:space="preserve"> </v>
      </c>
    </row>
    <row r="107" spans="1:11">
      <c r="A107" s="142" t="s">
        <v>120</v>
      </c>
      <c r="B107" s="153" t="s">
        <v>119</v>
      </c>
      <c r="C107" s="406">
        <f>[2]main1!U146</f>
        <v>265.7</v>
      </c>
      <c r="D107" s="406">
        <f>[2]main1!V146</f>
        <v>0</v>
      </c>
      <c r="E107" s="406">
        <f>[2]main1!W146</f>
        <v>0</v>
      </c>
      <c r="F107" s="406">
        <f>[2]main1!X146</f>
        <v>28.5</v>
      </c>
      <c r="G107" s="406">
        <f>[2]main1!Y146</f>
        <v>-265.7</v>
      </c>
      <c r="H107" s="406">
        <f>[2]main1!Z146</f>
        <v>0</v>
      </c>
      <c r="I107" s="33">
        <f>[2]main1!AA146</f>
        <v>0</v>
      </c>
      <c r="J107" s="33">
        <f>[2]main1!AB146</f>
        <v>0</v>
      </c>
      <c r="K107" s="33" t="str">
        <f>[2]main1!AC146</f>
        <v xml:space="preserve"> </v>
      </c>
    </row>
    <row r="108" spans="1:11" ht="30" hidden="1">
      <c r="A108" s="142" t="s">
        <v>121</v>
      </c>
      <c r="B108" s="153" t="s">
        <v>122</v>
      </c>
      <c r="C108" s="406">
        <f>[2]main1!U147</f>
        <v>0</v>
      </c>
      <c r="D108" s="406">
        <f>[2]main1!V147</f>
        <v>0</v>
      </c>
      <c r="E108" s="406">
        <f>[2]main1!W147</f>
        <v>0</v>
      </c>
      <c r="F108" s="406">
        <f>[2]main1!X147</f>
        <v>0</v>
      </c>
      <c r="G108" s="406">
        <f>[2]main1!Y147</f>
        <v>0</v>
      </c>
      <c r="H108" s="406" t="str">
        <f>[2]main1!Z147</f>
        <v xml:space="preserve"> </v>
      </c>
      <c r="I108" s="33">
        <f>[2]main1!AA147</f>
        <v>0</v>
      </c>
      <c r="J108" s="33">
        <f>[2]main1!AB147</f>
        <v>0</v>
      </c>
      <c r="K108" s="33" t="str">
        <f>[2]main1!AC147</f>
        <v xml:space="preserve"> </v>
      </c>
    </row>
    <row r="109" spans="1:11" ht="30" hidden="1">
      <c r="A109" s="142" t="s">
        <v>124</v>
      </c>
      <c r="B109" s="248" t="s">
        <v>123</v>
      </c>
      <c r="C109" s="406">
        <f>[2]main1!U148</f>
        <v>0</v>
      </c>
      <c r="D109" s="406">
        <f>[2]main1!V148</f>
        <v>0</v>
      </c>
      <c r="E109" s="406">
        <f>[2]main1!W148</f>
        <v>0</v>
      </c>
      <c r="F109" s="406">
        <f>[2]main1!X148</f>
        <v>0</v>
      </c>
      <c r="G109" s="406">
        <f>[2]main1!Y148</f>
        <v>0</v>
      </c>
      <c r="H109" s="406" t="str">
        <f>[2]main1!Z148</f>
        <v xml:space="preserve"> </v>
      </c>
      <c r="I109" s="33">
        <f>[2]main1!AA148</f>
        <v>0</v>
      </c>
      <c r="J109" s="33">
        <f>[2]main1!AB148</f>
        <v>0</v>
      </c>
      <c r="K109" s="33" t="str">
        <f>[2]main1!AC148</f>
        <v xml:space="preserve"> </v>
      </c>
    </row>
    <row r="110" spans="1:11" ht="16.5" hidden="1" customHeight="1">
      <c r="A110" s="164" t="s">
        <v>129</v>
      </c>
      <c r="B110" s="151" t="s">
        <v>125</v>
      </c>
      <c r="C110" s="413">
        <f>[2]main1!U149</f>
        <v>0</v>
      </c>
      <c r="D110" s="413">
        <f>[2]main1!V149</f>
        <v>0</v>
      </c>
      <c r="E110" s="413">
        <f>[2]main1!W149</f>
        <v>0</v>
      </c>
      <c r="F110" s="413">
        <f>[2]main1!X149</f>
        <v>0</v>
      </c>
      <c r="G110" s="413">
        <f>[2]main1!Y149</f>
        <v>0</v>
      </c>
      <c r="H110" s="413" t="str">
        <f>[2]main1!Z149</f>
        <v xml:space="preserve"> </v>
      </c>
      <c r="I110" s="33">
        <f>[2]main1!AA149</f>
        <v>0</v>
      </c>
      <c r="J110" s="33">
        <f>[2]main1!AB149</f>
        <v>0</v>
      </c>
      <c r="K110" s="33" t="str">
        <f>[2]main1!AC149</f>
        <v xml:space="preserve"> </v>
      </c>
    </row>
    <row r="111" spans="1:11" hidden="1">
      <c r="A111" s="142" t="s">
        <v>126</v>
      </c>
      <c r="B111" s="153" t="s">
        <v>127</v>
      </c>
      <c r="C111" s="406">
        <f>[2]main1!U150</f>
        <v>0</v>
      </c>
      <c r="D111" s="406">
        <f>[2]main1!V150</f>
        <v>0</v>
      </c>
      <c r="E111" s="406">
        <f>[2]main1!W150</f>
        <v>0</v>
      </c>
      <c r="F111" s="406">
        <f>[2]main1!X150</f>
        <v>0</v>
      </c>
      <c r="G111" s="406">
        <f>[2]main1!Y150</f>
        <v>0</v>
      </c>
      <c r="H111" s="406" t="str">
        <f>[2]main1!Z150</f>
        <v xml:space="preserve"> </v>
      </c>
      <c r="I111" s="131">
        <f>[2]main1!AA150</f>
        <v>0</v>
      </c>
      <c r="J111" s="131">
        <f>[2]main1!AB150</f>
        <v>0</v>
      </c>
      <c r="K111" s="131" t="str">
        <f>[2]main1!AC150</f>
        <v xml:space="preserve"> </v>
      </c>
    </row>
    <row r="112" spans="1:11" hidden="1">
      <c r="A112" s="142" t="s">
        <v>128</v>
      </c>
      <c r="B112" s="153" t="s">
        <v>130</v>
      </c>
      <c r="C112" s="406">
        <f>[2]main1!U151</f>
        <v>0</v>
      </c>
      <c r="D112" s="406">
        <f>[2]main1!V151</f>
        <v>0</v>
      </c>
      <c r="E112" s="406">
        <f>[2]main1!W151</f>
        <v>0</v>
      </c>
      <c r="F112" s="406">
        <f>[2]main1!X151</f>
        <v>0</v>
      </c>
      <c r="G112" s="406">
        <f>[2]main1!Y151</f>
        <v>0</v>
      </c>
      <c r="H112" s="406" t="str">
        <f>[2]main1!Z151</f>
        <v xml:space="preserve"> </v>
      </c>
      <c r="I112" s="131">
        <f>[2]main1!AA151</f>
        <v>0</v>
      </c>
      <c r="J112" s="131">
        <f>[2]main1!AB151</f>
        <v>0</v>
      </c>
      <c r="K112" s="131" t="str">
        <f>[2]main1!AC151</f>
        <v xml:space="preserve"> </v>
      </c>
    </row>
    <row r="113" spans="1:11" ht="15.75">
      <c r="A113" s="164" t="s">
        <v>134</v>
      </c>
      <c r="B113" s="151" t="s">
        <v>132</v>
      </c>
      <c r="C113" s="413">
        <f>[2]main1!U152</f>
        <v>40.799999999999997</v>
      </c>
      <c r="D113" s="413">
        <f>[2]main1!V152</f>
        <v>11.9</v>
      </c>
      <c r="E113" s="413">
        <f>[2]main1!W152</f>
        <v>11.9</v>
      </c>
      <c r="F113" s="413">
        <f>[2]main1!X152</f>
        <v>0</v>
      </c>
      <c r="G113" s="413">
        <f>[2]main1!Y152</f>
        <v>-28.9</v>
      </c>
      <c r="H113" s="413">
        <f>[2]main1!Z152</f>
        <v>29.166666666666668</v>
      </c>
      <c r="I113" s="33">
        <f>[2]main1!AA152</f>
        <v>0</v>
      </c>
      <c r="J113" s="33">
        <f>[2]main1!AB152</f>
        <v>11.9</v>
      </c>
      <c r="K113" s="33" t="str">
        <f>[2]main1!AC152</f>
        <v xml:space="preserve"> </v>
      </c>
    </row>
    <row r="114" spans="1:11" ht="30.75" customHeight="1">
      <c r="A114" s="142" t="s">
        <v>131</v>
      </c>
      <c r="B114" s="153" t="s">
        <v>133</v>
      </c>
      <c r="C114" s="627">
        <f>[2]main1!U153</f>
        <v>40.799999999999997</v>
      </c>
      <c r="D114" s="627">
        <f>[2]main1!V153</f>
        <v>11.9</v>
      </c>
      <c r="E114" s="627">
        <f>[2]main1!W153</f>
        <v>11.9</v>
      </c>
      <c r="F114" s="627">
        <f>[2]main1!X153</f>
        <v>0</v>
      </c>
      <c r="G114" s="420">
        <f>[2]main1!Y153</f>
        <v>-28.9</v>
      </c>
      <c r="H114" s="420">
        <f>[2]main1!Z153</f>
        <v>29.166666666666668</v>
      </c>
      <c r="I114" s="131">
        <f>[2]main1!AA153</f>
        <v>0</v>
      </c>
      <c r="J114" s="131">
        <f>[2]main1!AB153</f>
        <v>11.9</v>
      </c>
      <c r="K114" s="131" t="str">
        <f>[2]main1!AC153</f>
        <v xml:space="preserve"> </v>
      </c>
    </row>
    <row r="115" spans="1:11" ht="30" hidden="1">
      <c r="A115" s="142" t="s">
        <v>135</v>
      </c>
      <c r="B115" s="153" t="s">
        <v>136</v>
      </c>
      <c r="C115" s="420">
        <f>[2]main1!U154</f>
        <v>0</v>
      </c>
      <c r="D115" s="420">
        <f>[2]main1!V154</f>
        <v>0</v>
      </c>
      <c r="E115" s="420">
        <f>[2]main1!W154</f>
        <v>0</v>
      </c>
      <c r="F115" s="420">
        <f>[2]main1!X154</f>
        <v>0</v>
      </c>
      <c r="G115" s="420">
        <f>[2]main1!Y154</f>
        <v>0</v>
      </c>
      <c r="H115" s="420" t="str">
        <f>[2]main1!Z154</f>
        <v xml:space="preserve"> </v>
      </c>
      <c r="I115" s="131">
        <f>[2]main1!AA154</f>
        <v>0</v>
      </c>
      <c r="J115" s="131">
        <f>[2]main1!AB154</f>
        <v>0</v>
      </c>
      <c r="K115" s="131" t="str">
        <f>[2]main1!AC154</f>
        <v xml:space="preserve"> </v>
      </c>
    </row>
    <row r="116" spans="1:11" ht="30" hidden="1">
      <c r="A116" s="142" t="s">
        <v>137</v>
      </c>
      <c r="B116" s="153" t="s">
        <v>138</v>
      </c>
      <c r="C116" s="420">
        <f>[2]main1!U155</f>
        <v>0</v>
      </c>
      <c r="D116" s="420">
        <f>[2]main1!V155</f>
        <v>0</v>
      </c>
      <c r="E116" s="420">
        <f>[2]main1!W155</f>
        <v>0</v>
      </c>
      <c r="F116" s="420">
        <f>[2]main1!X155</f>
        <v>0</v>
      </c>
      <c r="G116" s="420">
        <f>[2]main1!Y155</f>
        <v>0</v>
      </c>
      <c r="H116" s="420" t="str">
        <f>[2]main1!Z155</f>
        <v xml:space="preserve"> </v>
      </c>
      <c r="I116" s="131">
        <f>[2]main1!AA155</f>
        <v>0</v>
      </c>
      <c r="J116" s="131">
        <f>[2]main1!AB155</f>
        <v>0</v>
      </c>
      <c r="K116" s="131" t="str">
        <f>[2]main1!AC155</f>
        <v xml:space="preserve"> </v>
      </c>
    </row>
    <row r="117" spans="1:11" ht="31.5">
      <c r="A117" s="164" t="s">
        <v>142</v>
      </c>
      <c r="B117" s="152" t="s">
        <v>140</v>
      </c>
      <c r="C117" s="413">
        <f>[2]main1!U156</f>
        <v>-788.3</v>
      </c>
      <c r="D117" s="746">
        <f>[2]main1!V156</f>
        <v>-51.800000000000004</v>
      </c>
      <c r="E117" s="413">
        <f>[2]main1!W156</f>
        <v>-99.300000000000011</v>
      </c>
      <c r="F117" s="413">
        <f>[2]main1!X156</f>
        <v>47.500000000000007</v>
      </c>
      <c r="G117" s="413">
        <f>[2]main1!Y156</f>
        <v>736.5</v>
      </c>
      <c r="H117" s="413">
        <f>[2]main1!Z156</f>
        <v>6.5711023721933284</v>
      </c>
      <c r="I117" s="33">
        <f>[2]main1!AA156</f>
        <v>0</v>
      </c>
      <c r="J117" s="33">
        <f>[2]main1!AB156</f>
        <v>-51.800000000000004</v>
      </c>
      <c r="K117" s="33" t="str">
        <f>[2]main1!AC156</f>
        <v xml:space="preserve"> </v>
      </c>
    </row>
    <row r="118" spans="1:11">
      <c r="A118" s="142" t="s">
        <v>139</v>
      </c>
      <c r="B118" s="153" t="s">
        <v>141</v>
      </c>
      <c r="C118" s="406">
        <f>[2]main1!U157</f>
        <v>-503.4</v>
      </c>
      <c r="D118" s="747">
        <f>[2]main1!V157</f>
        <v>-56.2</v>
      </c>
      <c r="E118" s="406">
        <f>[2]main1!W157</f>
        <v>-122.10000000000001</v>
      </c>
      <c r="F118" s="406">
        <f>[2]main1!X157</f>
        <v>65.900000000000006</v>
      </c>
      <c r="G118" s="406">
        <f>[2]main1!Y157</f>
        <v>447.2</v>
      </c>
      <c r="H118" s="406">
        <f>[2]main1!Z157</f>
        <v>11.164084227254669</v>
      </c>
      <c r="I118" s="131">
        <f>[2]main1!AA157</f>
        <v>0</v>
      </c>
      <c r="J118" s="131">
        <f>[2]main1!AB157</f>
        <v>-56.2</v>
      </c>
      <c r="K118" s="131" t="str">
        <f>[2]main1!AC157</f>
        <v xml:space="preserve"> </v>
      </c>
    </row>
    <row r="119" spans="1:11">
      <c r="A119" s="142" t="s">
        <v>143</v>
      </c>
      <c r="B119" s="153" t="s">
        <v>144</v>
      </c>
      <c r="C119" s="406">
        <f>[2]main1!U158</f>
        <v>-284.89999999999998</v>
      </c>
      <c r="D119" s="406">
        <f>[2]main1!V158</f>
        <v>4.4000000000000004</v>
      </c>
      <c r="E119" s="406">
        <f>[2]main1!W158</f>
        <v>22.799999999999997</v>
      </c>
      <c r="F119" s="406">
        <f>[2]main1!X158</f>
        <v>-18.399999999999999</v>
      </c>
      <c r="G119" s="406">
        <f>[2]main1!Y158</f>
        <v>289.29999999999995</v>
      </c>
      <c r="H119" s="406" t="str">
        <f>[2]main1!Z158</f>
        <v>&lt;0</v>
      </c>
      <c r="I119" s="131">
        <f>[2]main1!AA158</f>
        <v>0</v>
      </c>
      <c r="J119" s="131">
        <f>[2]main1!AB158</f>
        <v>4.4000000000000004</v>
      </c>
      <c r="K119" s="131" t="str">
        <f>[2]main1!AC158</f>
        <v xml:space="preserve"> </v>
      </c>
    </row>
    <row r="120" spans="1:11" ht="15.75">
      <c r="A120" s="93" t="s">
        <v>146</v>
      </c>
      <c r="B120" s="151" t="s">
        <v>147</v>
      </c>
      <c r="C120" s="413">
        <f>[2]main1!U159</f>
        <v>35.9</v>
      </c>
      <c r="D120" s="413">
        <f>[2]main1!V159</f>
        <v>5.5</v>
      </c>
      <c r="E120" s="413">
        <f>[2]main1!W159</f>
        <v>5.5</v>
      </c>
      <c r="F120" s="413">
        <f>[2]main1!X159</f>
        <v>0</v>
      </c>
      <c r="G120" s="413">
        <f>[2]main1!Y159</f>
        <v>-30.4</v>
      </c>
      <c r="H120" s="413">
        <f>[2]main1!Z159</f>
        <v>15.320334261838441</v>
      </c>
      <c r="I120" s="33">
        <f>[2]main1!AA159</f>
        <v>0</v>
      </c>
      <c r="J120" s="33">
        <f>[2]main1!AB159</f>
        <v>5.5</v>
      </c>
      <c r="K120" s="33" t="str">
        <f>[2]main1!AC159</f>
        <v xml:space="preserve"> </v>
      </c>
    </row>
    <row r="121" spans="1:11" hidden="1">
      <c r="A121" s="142" t="s">
        <v>145</v>
      </c>
      <c r="B121" s="153" t="s">
        <v>148</v>
      </c>
      <c r="C121" s="406">
        <f>[2]main1!U160</f>
        <v>0</v>
      </c>
      <c r="D121" s="406">
        <f>[2]main1!V160</f>
        <v>0</v>
      </c>
      <c r="E121" s="406">
        <f>[2]main1!W160</f>
        <v>0</v>
      </c>
      <c r="F121" s="406">
        <f>[2]main1!X160</f>
        <v>0</v>
      </c>
      <c r="G121" s="406">
        <f>[2]main1!Y160</f>
        <v>0</v>
      </c>
      <c r="H121" s="406" t="str">
        <f>[2]main1!Z160</f>
        <v xml:space="preserve"> </v>
      </c>
      <c r="I121" s="33">
        <f>[2]main1!AA160</f>
        <v>0</v>
      </c>
      <c r="J121" s="33">
        <f>[2]main1!AB160</f>
        <v>0</v>
      </c>
      <c r="K121" s="33" t="str">
        <f>[2]main1!AC160</f>
        <v xml:space="preserve"> </v>
      </c>
    </row>
    <row r="122" spans="1:11">
      <c r="A122" s="142" t="s">
        <v>149</v>
      </c>
      <c r="B122" s="153" t="s">
        <v>150</v>
      </c>
      <c r="C122" s="406">
        <f>[2]main1!U161</f>
        <v>35.9</v>
      </c>
      <c r="D122" s="406">
        <f>[2]main1!V161</f>
        <v>5.5</v>
      </c>
      <c r="E122" s="406">
        <f>[2]main1!W161</f>
        <v>5.5</v>
      </c>
      <c r="F122" s="406">
        <f>[2]main1!X161</f>
        <v>0</v>
      </c>
      <c r="G122" s="406">
        <f>[2]main1!Y161</f>
        <v>-30.4</v>
      </c>
      <c r="H122" s="406">
        <f>[2]main1!Z161</f>
        <v>15.320334261838441</v>
      </c>
      <c r="I122" s="33">
        <f>[2]main1!AA161</f>
        <v>0</v>
      </c>
      <c r="J122" s="33">
        <f>[2]main1!AB161</f>
        <v>5.5</v>
      </c>
      <c r="K122" s="33" t="str">
        <f>[2]main1!AC161</f>
        <v xml:space="preserve"> </v>
      </c>
    </row>
    <row r="123" spans="1:11" ht="30" hidden="1">
      <c r="A123" s="142" t="s">
        <v>152</v>
      </c>
      <c r="B123" s="153" t="s">
        <v>151</v>
      </c>
      <c r="C123" s="406">
        <f>[2]main1!U162</f>
        <v>0</v>
      </c>
      <c r="D123" s="406">
        <f>[2]main1!V162</f>
        <v>0</v>
      </c>
      <c r="E123" s="406">
        <f>[2]main1!W162</f>
        <v>0</v>
      </c>
      <c r="F123" s="406">
        <f>[2]main1!X162</f>
        <v>0</v>
      </c>
      <c r="G123" s="406">
        <f>[2]main1!Y162</f>
        <v>0</v>
      </c>
      <c r="H123" s="406" t="str">
        <f>[2]main1!Z162</f>
        <v xml:space="preserve"> </v>
      </c>
      <c r="I123" s="33">
        <f>[2]main1!AA162</f>
        <v>0</v>
      </c>
      <c r="J123" s="33">
        <f>[2]main1!AB162</f>
        <v>0</v>
      </c>
      <c r="K123" s="33" t="str">
        <f>[2]main1!AC162</f>
        <v xml:space="preserve"> </v>
      </c>
    </row>
    <row r="124" spans="1:11" hidden="1">
      <c r="A124" s="142" t="s">
        <v>153</v>
      </c>
      <c r="B124" s="153" t="s">
        <v>154</v>
      </c>
      <c r="C124" s="406">
        <f>[2]main1!U163</f>
        <v>0</v>
      </c>
      <c r="D124" s="406">
        <f>[2]main1!V163</f>
        <v>0</v>
      </c>
      <c r="E124" s="406">
        <f>[2]main1!W163</f>
        <v>0</v>
      </c>
      <c r="F124" s="406">
        <f>[2]main1!X163</f>
        <v>0</v>
      </c>
      <c r="G124" s="406">
        <f>[2]main1!Y163</f>
        <v>0</v>
      </c>
      <c r="H124" s="406" t="str">
        <f>[2]main1!Z163</f>
        <v xml:space="preserve"> </v>
      </c>
      <c r="I124" s="33">
        <f>[2]main1!AA163</f>
        <v>0</v>
      </c>
      <c r="J124" s="33">
        <f>[2]main1!AB163</f>
        <v>0</v>
      </c>
      <c r="K124" s="33" t="str">
        <f>[2]main1!AC163</f>
        <v xml:space="preserve"> </v>
      </c>
    </row>
    <row r="125" spans="1:11" ht="15.75" hidden="1">
      <c r="A125" s="93" t="s">
        <v>157</v>
      </c>
      <c r="B125" s="151" t="s">
        <v>155</v>
      </c>
      <c r="C125" s="413">
        <f>[2]main1!U164</f>
        <v>0</v>
      </c>
      <c r="D125" s="413">
        <f>[2]main1!V164</f>
        <v>0</v>
      </c>
      <c r="E125" s="413">
        <f>[2]main1!W164</f>
        <v>0</v>
      </c>
      <c r="F125" s="413">
        <f>[2]main1!X164</f>
        <v>0</v>
      </c>
      <c r="G125" s="413">
        <f>[2]main1!Y164</f>
        <v>0</v>
      </c>
      <c r="H125" s="413" t="str">
        <f>[2]main1!Z164</f>
        <v xml:space="preserve"> </v>
      </c>
      <c r="I125" s="33">
        <f>[2]main1!AA164</f>
        <v>0</v>
      </c>
      <c r="J125" s="33">
        <f>[2]main1!AB164</f>
        <v>0</v>
      </c>
      <c r="K125" s="33" t="str">
        <f>[2]main1!AC164</f>
        <v xml:space="preserve"> </v>
      </c>
    </row>
    <row r="126" spans="1:11" hidden="1">
      <c r="A126" s="142" t="s">
        <v>156</v>
      </c>
      <c r="B126" s="153" t="s">
        <v>158</v>
      </c>
      <c r="C126" s="413">
        <f>[2]main1!U165</f>
        <v>0</v>
      </c>
      <c r="D126" s="413">
        <f>[2]main1!V165</f>
        <v>0</v>
      </c>
      <c r="E126" s="413">
        <f>[2]main1!W165</f>
        <v>0</v>
      </c>
      <c r="F126" s="413">
        <f>[2]main1!X165</f>
        <v>0</v>
      </c>
      <c r="G126" s="413">
        <f>[2]main1!Y165</f>
        <v>0</v>
      </c>
      <c r="H126" s="413" t="str">
        <f>[2]main1!Z165</f>
        <v xml:space="preserve"> </v>
      </c>
      <c r="I126" s="33">
        <f>[2]main1!AA165</f>
        <v>0</v>
      </c>
      <c r="J126" s="33">
        <f>[2]main1!AB165</f>
        <v>0</v>
      </c>
      <c r="K126" s="33" t="str">
        <f>[2]main1!AC165</f>
        <v xml:space="preserve"> </v>
      </c>
    </row>
    <row r="127" spans="1:11" ht="17.25">
      <c r="A127" s="456" t="s">
        <v>159</v>
      </c>
      <c r="B127" s="457" t="s">
        <v>104</v>
      </c>
      <c r="C127" s="458">
        <f>[2]main1!U166</f>
        <v>5154.6000000000004</v>
      </c>
      <c r="D127" s="458">
        <f>[2]main1!V166</f>
        <v>1570.5</v>
      </c>
      <c r="E127" s="458">
        <f>[2]main1!W166</f>
        <v>1095.5999999999999</v>
      </c>
      <c r="F127" s="458">
        <f>[2]main1!X166</f>
        <v>446.4</v>
      </c>
      <c r="G127" s="458">
        <f>[2]main1!Y166</f>
        <v>-3584.1000000000004</v>
      </c>
      <c r="H127" s="458">
        <f>[2]main1!Z166</f>
        <v>30.467931556279826</v>
      </c>
      <c r="I127" s="34">
        <f>[2]main1!AA166</f>
        <v>0</v>
      </c>
      <c r="J127" s="34">
        <f>[2]main1!AB166</f>
        <v>1570.5</v>
      </c>
      <c r="K127" s="34" t="str">
        <f>[2]main1!AC166</f>
        <v xml:space="preserve"> </v>
      </c>
    </row>
    <row r="128" spans="1:11">
      <c r="A128" s="161" t="s">
        <v>161</v>
      </c>
      <c r="B128" s="152" t="s">
        <v>162</v>
      </c>
      <c r="C128" s="413">
        <f>[2]main1!U167</f>
        <v>200</v>
      </c>
      <c r="D128" s="413">
        <f>[2]main1!V167</f>
        <v>1515.5</v>
      </c>
      <c r="E128" s="413">
        <f>[2]main1!W167</f>
        <v>1515.5</v>
      </c>
      <c r="F128" s="413">
        <f>[2]main1!X167</f>
        <v>0</v>
      </c>
      <c r="G128" s="413">
        <f>[2]main1!Y167</f>
        <v>1315.5</v>
      </c>
      <c r="H128" s="413" t="str">
        <f>[2]main1!Z167</f>
        <v>&gt;200</v>
      </c>
      <c r="I128" s="33">
        <f>[2]main1!AA167</f>
        <v>0</v>
      </c>
      <c r="J128" s="33">
        <f>[2]main1!AB167</f>
        <v>1515.5</v>
      </c>
      <c r="K128" s="33" t="str">
        <f>[2]main1!AC167</f>
        <v xml:space="preserve"> </v>
      </c>
    </row>
    <row r="129" spans="1:11">
      <c r="A129" s="142" t="s">
        <v>255</v>
      </c>
      <c r="B129" s="153" t="s">
        <v>163</v>
      </c>
      <c r="C129" s="406">
        <f>[2]main1!U168</f>
        <v>200</v>
      </c>
      <c r="D129" s="406">
        <f>[2]main1!V168</f>
        <v>1515.5</v>
      </c>
      <c r="E129" s="406">
        <f>[2]main1!W168</f>
        <v>1515.5</v>
      </c>
      <c r="F129" s="406">
        <f>[2]main1!X168</f>
        <v>0</v>
      </c>
      <c r="G129" s="406">
        <f>[2]main1!Y168</f>
        <v>1315.5</v>
      </c>
      <c r="H129" s="406" t="str">
        <f>[2]main1!Z168</f>
        <v>&gt;200</v>
      </c>
      <c r="I129" s="131">
        <f>[2]main1!AA168</f>
        <v>0</v>
      </c>
      <c r="J129" s="131">
        <f>[2]main1!AB168</f>
        <v>1515.5</v>
      </c>
      <c r="K129" s="131" t="str">
        <f>[2]main1!AC168</f>
        <v xml:space="preserve"> </v>
      </c>
    </row>
    <row r="130" spans="1:11" hidden="1">
      <c r="A130" s="142" t="s">
        <v>99</v>
      </c>
      <c r="B130" s="153" t="s">
        <v>164</v>
      </c>
      <c r="C130" s="406">
        <f>[2]main1!U169</f>
        <v>0</v>
      </c>
      <c r="D130" s="406">
        <f>[2]main1!V169</f>
        <v>0</v>
      </c>
      <c r="E130" s="406">
        <f>[2]main1!W169</f>
        <v>0</v>
      </c>
      <c r="F130" s="406">
        <f>[2]main1!X169</f>
        <v>0</v>
      </c>
      <c r="G130" s="406">
        <f>[2]main1!Y169</f>
        <v>0</v>
      </c>
      <c r="H130" s="406" t="str">
        <f>[2]main1!Z169</f>
        <v xml:space="preserve"> </v>
      </c>
      <c r="I130" s="131">
        <f>[2]main1!AA169</f>
        <v>0</v>
      </c>
      <c r="J130" s="131">
        <f>[2]main1!AB169</f>
        <v>0</v>
      </c>
      <c r="K130" s="131" t="str">
        <f>[2]main1!AC169</f>
        <v xml:space="preserve"> </v>
      </c>
    </row>
    <row r="131" spans="1:11">
      <c r="A131" s="142" t="s">
        <v>165</v>
      </c>
      <c r="B131" s="153" t="s">
        <v>166</v>
      </c>
      <c r="C131" s="406">
        <f>[2]main1!U170</f>
        <v>0</v>
      </c>
      <c r="D131" s="406">
        <f>[2]main1!V170</f>
        <v>0</v>
      </c>
      <c r="E131" s="406">
        <f>[2]main1!W170</f>
        <v>0</v>
      </c>
      <c r="F131" s="406">
        <f>[2]main1!X170</f>
        <v>0</v>
      </c>
      <c r="G131" s="406">
        <f>[2]main1!Y170</f>
        <v>0</v>
      </c>
      <c r="H131" s="406" t="str">
        <f>[2]main1!Z170</f>
        <v xml:space="preserve"> </v>
      </c>
      <c r="I131" s="131">
        <f>[2]main1!AA170</f>
        <v>0</v>
      </c>
      <c r="J131" s="131">
        <f>[2]main1!AB170</f>
        <v>0</v>
      </c>
      <c r="K131" s="131" t="str">
        <f>[2]main1!AC170</f>
        <v xml:space="preserve"> </v>
      </c>
    </row>
    <row r="132" spans="1:11">
      <c r="A132" s="165" t="s">
        <v>169</v>
      </c>
      <c r="B132" s="152" t="s">
        <v>167</v>
      </c>
      <c r="C132" s="413">
        <f>[2]main1!U171</f>
        <v>-265.7</v>
      </c>
      <c r="D132" s="413">
        <f>[2]main1!V171</f>
        <v>0</v>
      </c>
      <c r="E132" s="413">
        <f>[2]main1!W171</f>
        <v>-28.5</v>
      </c>
      <c r="F132" s="413">
        <f>[2]main1!X171</f>
        <v>0</v>
      </c>
      <c r="G132" s="413">
        <f>[2]main1!Y171</f>
        <v>265.7</v>
      </c>
      <c r="H132" s="413">
        <f>[2]main1!Z171</f>
        <v>0</v>
      </c>
      <c r="I132" s="33">
        <f>[2]main1!AA171</f>
        <v>0</v>
      </c>
      <c r="J132" s="33">
        <f>[2]main1!AB171</f>
        <v>0</v>
      </c>
      <c r="K132" s="33" t="str">
        <f>[2]main1!AC171</f>
        <v xml:space="preserve"> </v>
      </c>
    </row>
    <row r="133" spans="1:11" hidden="1">
      <c r="A133" s="142" t="s">
        <v>168</v>
      </c>
      <c r="B133" s="153" t="s">
        <v>170</v>
      </c>
      <c r="C133" s="406">
        <f>[2]main1!U172</f>
        <v>0</v>
      </c>
      <c r="D133" s="406">
        <f>[2]main1!V172</f>
        <v>0</v>
      </c>
      <c r="E133" s="406">
        <f>[2]main1!W172</f>
        <v>0</v>
      </c>
      <c r="F133" s="406">
        <f>[2]main1!X172</f>
        <v>0</v>
      </c>
      <c r="G133" s="406">
        <f>[2]main1!Y172</f>
        <v>0</v>
      </c>
      <c r="H133" s="406" t="str">
        <f>[2]main1!Z172</f>
        <v xml:space="preserve"> </v>
      </c>
      <c r="I133" s="33">
        <f>[2]main1!AA172</f>
        <v>0</v>
      </c>
      <c r="J133" s="33">
        <f>[2]main1!AB172</f>
        <v>0</v>
      </c>
      <c r="K133" s="33" t="str">
        <f>[2]main1!AC172</f>
        <v xml:space="preserve"> </v>
      </c>
    </row>
    <row r="134" spans="1:11">
      <c r="A134" s="142" t="s">
        <v>171</v>
      </c>
      <c r="B134" s="153" t="s">
        <v>172</v>
      </c>
      <c r="C134" s="406">
        <f>[2]main1!U173</f>
        <v>-265.7</v>
      </c>
      <c r="D134" s="406">
        <f>[2]main1!V173</f>
        <v>0</v>
      </c>
      <c r="E134" s="406">
        <f>[2]main1!W173</f>
        <v>-28.5</v>
      </c>
      <c r="F134" s="406">
        <f>[2]main1!X173</f>
        <v>0</v>
      </c>
      <c r="G134" s="406">
        <f>[2]main1!Y173</f>
        <v>265.7</v>
      </c>
      <c r="H134" s="406">
        <f>[2]main1!Z173</f>
        <v>0</v>
      </c>
      <c r="I134" s="33">
        <f>[2]main1!AA173</f>
        <v>0</v>
      </c>
      <c r="J134" s="33">
        <f>[2]main1!AB173</f>
        <v>0</v>
      </c>
      <c r="K134" s="33" t="str">
        <f>[2]main1!AC173</f>
        <v xml:space="preserve"> </v>
      </c>
    </row>
    <row r="135" spans="1:11" ht="30" hidden="1">
      <c r="A135" s="142" t="s">
        <v>175</v>
      </c>
      <c r="B135" s="153" t="s">
        <v>173</v>
      </c>
      <c r="C135" s="406">
        <f>[2]main1!U174</f>
        <v>0</v>
      </c>
      <c r="D135" s="406">
        <f>[2]main1!V174</f>
        <v>0</v>
      </c>
      <c r="E135" s="406">
        <f>[2]main1!W174</f>
        <v>0</v>
      </c>
      <c r="F135" s="406">
        <f>[2]main1!X174</f>
        <v>0</v>
      </c>
      <c r="G135" s="406">
        <f>[2]main1!Y174</f>
        <v>0</v>
      </c>
      <c r="H135" s="406" t="str">
        <f>[2]main1!Z174</f>
        <v xml:space="preserve"> </v>
      </c>
      <c r="I135" s="33">
        <f>[2]main1!AA174</f>
        <v>0</v>
      </c>
      <c r="J135" s="33">
        <f>[2]main1!AB174</f>
        <v>0</v>
      </c>
      <c r="K135" s="33" t="str">
        <f>[2]main1!AC174</f>
        <v xml:space="preserve"> </v>
      </c>
    </row>
    <row r="136" spans="1:11" ht="30" hidden="1">
      <c r="A136" s="142" t="s">
        <v>176</v>
      </c>
      <c r="B136" s="153" t="s">
        <v>174</v>
      </c>
      <c r="C136" s="406">
        <f>[2]main1!U175</f>
        <v>0</v>
      </c>
      <c r="D136" s="406">
        <f>[2]main1!V175</f>
        <v>0</v>
      </c>
      <c r="E136" s="406">
        <f>[2]main1!W175</f>
        <v>0</v>
      </c>
      <c r="F136" s="406">
        <f>[2]main1!X175</f>
        <v>0</v>
      </c>
      <c r="G136" s="406">
        <f>[2]main1!Y175</f>
        <v>0</v>
      </c>
      <c r="H136" s="406" t="str">
        <f>[2]main1!Z175</f>
        <v xml:space="preserve"> </v>
      </c>
      <c r="I136" s="33">
        <f>[2]main1!AA175</f>
        <v>0</v>
      </c>
      <c r="J136" s="33">
        <f>[2]main1!AB175</f>
        <v>0</v>
      </c>
      <c r="K136" s="33" t="str">
        <f>[2]main1!AC175</f>
        <v xml:space="preserve"> </v>
      </c>
    </row>
    <row r="137" spans="1:11" ht="28.5">
      <c r="A137" s="165" t="s">
        <v>180</v>
      </c>
      <c r="B137" s="152" t="s">
        <v>178</v>
      </c>
      <c r="C137" s="413">
        <f>[2]main1!U176</f>
        <v>-107.7</v>
      </c>
      <c r="D137" s="413">
        <f>[2]main1!V176</f>
        <v>-60.7</v>
      </c>
      <c r="E137" s="413">
        <f>[2]main1!W176</f>
        <v>-60.7</v>
      </c>
      <c r="F137" s="413">
        <f>[2]main1!X176</f>
        <v>0</v>
      </c>
      <c r="G137" s="413">
        <f>[2]main1!Y176</f>
        <v>47</v>
      </c>
      <c r="H137" s="413">
        <f>[2]main1!Z176</f>
        <v>56.360259981429891</v>
      </c>
      <c r="I137" s="33">
        <f>[2]main1!AA176</f>
        <v>0</v>
      </c>
      <c r="J137" s="33">
        <f>[2]main1!AB176</f>
        <v>-60.7</v>
      </c>
      <c r="K137" s="33" t="str">
        <f>[2]main1!AC176</f>
        <v xml:space="preserve"> </v>
      </c>
    </row>
    <row r="138" spans="1:11">
      <c r="A138" s="142" t="s">
        <v>177</v>
      </c>
      <c r="B138" s="153" t="s">
        <v>179</v>
      </c>
      <c r="C138" s="406">
        <f>[2]main1!U177</f>
        <v>-107.7</v>
      </c>
      <c r="D138" s="406">
        <f>[2]main1!V177</f>
        <v>-60.7</v>
      </c>
      <c r="E138" s="406">
        <f>[2]main1!W177</f>
        <v>-60.7</v>
      </c>
      <c r="F138" s="406">
        <f>[2]main1!X177</f>
        <v>0</v>
      </c>
      <c r="G138" s="406">
        <f>[2]main1!Y177</f>
        <v>47</v>
      </c>
      <c r="H138" s="406">
        <f>[2]main1!Z177</f>
        <v>56.360259981429891</v>
      </c>
      <c r="I138" s="131">
        <f>[2]main1!AA177</f>
        <v>0</v>
      </c>
      <c r="J138" s="131">
        <f>[2]main1!AB177</f>
        <v>-60.7</v>
      </c>
      <c r="K138" s="131" t="str">
        <f>[2]main1!AC177</f>
        <v xml:space="preserve"> </v>
      </c>
    </row>
    <row r="139" spans="1:11" hidden="1">
      <c r="A139" s="142" t="s">
        <v>181</v>
      </c>
      <c r="B139" s="153" t="s">
        <v>182</v>
      </c>
      <c r="C139" s="406">
        <f>[2]main1!U178</f>
        <v>0</v>
      </c>
      <c r="D139" s="406">
        <f>[2]main1!V178</f>
        <v>0</v>
      </c>
      <c r="E139" s="406">
        <f>[2]main1!W178</f>
        <v>0</v>
      </c>
      <c r="F139" s="406">
        <f>[2]main1!X178</f>
        <v>0</v>
      </c>
      <c r="G139" s="406">
        <f>[2]main1!Y178</f>
        <v>0</v>
      </c>
      <c r="H139" s="406" t="str">
        <f>[2]main1!Z178</f>
        <v xml:space="preserve"> </v>
      </c>
      <c r="I139" s="33">
        <f>[2]main1!AA178</f>
        <v>0</v>
      </c>
      <c r="J139" s="33">
        <f>[2]main1!AB178</f>
        <v>0</v>
      </c>
      <c r="K139" s="33" t="str">
        <f>[2]main1!AC178</f>
        <v xml:space="preserve"> </v>
      </c>
    </row>
    <row r="140" spans="1:11" ht="30" hidden="1">
      <c r="A140" s="142" t="s">
        <v>183</v>
      </c>
      <c r="B140" s="153" t="s">
        <v>184</v>
      </c>
      <c r="C140" s="406">
        <f>[2]main1!U179</f>
        <v>0</v>
      </c>
      <c r="D140" s="406">
        <f>[2]main1!V179</f>
        <v>0</v>
      </c>
      <c r="E140" s="406">
        <f>[2]main1!W179</f>
        <v>0</v>
      </c>
      <c r="F140" s="406">
        <f>[2]main1!X179</f>
        <v>0</v>
      </c>
      <c r="G140" s="406">
        <f>[2]main1!Y179</f>
        <v>0</v>
      </c>
      <c r="H140" s="406" t="str">
        <f>[2]main1!Z179</f>
        <v xml:space="preserve"> </v>
      </c>
      <c r="I140" s="33">
        <f>[2]main1!AA179</f>
        <v>0</v>
      </c>
      <c r="J140" s="33">
        <f>[2]main1!AB179</f>
        <v>0</v>
      </c>
      <c r="K140" s="33" t="str">
        <f>[2]main1!AC179</f>
        <v xml:space="preserve"> </v>
      </c>
    </row>
    <row r="141" spans="1:11" hidden="1">
      <c r="A141" s="142" t="s">
        <v>185</v>
      </c>
      <c r="B141" s="153" t="s">
        <v>186</v>
      </c>
      <c r="C141" s="406">
        <f>[2]main1!U180</f>
        <v>0</v>
      </c>
      <c r="D141" s="406">
        <f>[2]main1!V180</f>
        <v>0</v>
      </c>
      <c r="E141" s="406">
        <f>[2]main1!W180</f>
        <v>0</v>
      </c>
      <c r="F141" s="406">
        <f>[2]main1!X180</f>
        <v>0</v>
      </c>
      <c r="G141" s="406">
        <f>[2]main1!Y180</f>
        <v>0</v>
      </c>
      <c r="H141" s="406" t="str">
        <f>[2]main1!Z180</f>
        <v xml:space="preserve"> </v>
      </c>
      <c r="I141" s="33">
        <f>[2]main1!AA180</f>
        <v>0</v>
      </c>
      <c r="J141" s="33">
        <f>[2]main1!AB180</f>
        <v>0</v>
      </c>
      <c r="K141" s="33" t="str">
        <f>[2]main1!AC180</f>
        <v xml:space="preserve"> </v>
      </c>
    </row>
    <row r="142" spans="1:11" ht="30" hidden="1">
      <c r="A142" s="142" t="s">
        <v>187</v>
      </c>
      <c r="B142" s="153" t="s">
        <v>188</v>
      </c>
      <c r="C142" s="406">
        <f>[2]main1!U181</f>
        <v>0</v>
      </c>
      <c r="D142" s="406">
        <f>[2]main1!V181</f>
        <v>0</v>
      </c>
      <c r="E142" s="406">
        <f>[2]main1!W181</f>
        <v>0</v>
      </c>
      <c r="F142" s="406">
        <f>[2]main1!X181</f>
        <v>0</v>
      </c>
      <c r="G142" s="406">
        <f>[2]main1!Y181</f>
        <v>0</v>
      </c>
      <c r="H142" s="406" t="str">
        <f>[2]main1!Z181</f>
        <v xml:space="preserve"> </v>
      </c>
      <c r="I142" s="33">
        <f>[2]main1!AA181</f>
        <v>0</v>
      </c>
      <c r="J142" s="33">
        <f>[2]main1!AB181</f>
        <v>0</v>
      </c>
      <c r="K142" s="33" t="str">
        <f>[2]main1!AC181</f>
        <v xml:space="preserve"> </v>
      </c>
    </row>
    <row r="143" spans="1:11" hidden="1">
      <c r="A143" s="165" t="s">
        <v>134</v>
      </c>
      <c r="B143" s="152" t="s">
        <v>189</v>
      </c>
      <c r="C143" s="413">
        <f>[2]main1!U182</f>
        <v>0</v>
      </c>
      <c r="D143" s="413">
        <f>[2]main1!V182</f>
        <v>0</v>
      </c>
      <c r="E143" s="413">
        <f>[2]main1!W182</f>
        <v>0</v>
      </c>
      <c r="F143" s="413">
        <f>[2]main1!X182</f>
        <v>0</v>
      </c>
      <c r="G143" s="413">
        <f>[2]main1!Y182</f>
        <v>0</v>
      </c>
      <c r="H143" s="413" t="str">
        <f>[2]main1!Z182</f>
        <v xml:space="preserve"> </v>
      </c>
      <c r="I143" s="33">
        <f>[2]main1!AA182</f>
        <v>0</v>
      </c>
      <c r="J143" s="33">
        <f>[2]main1!AB182</f>
        <v>0</v>
      </c>
      <c r="K143" s="33" t="str">
        <f>[2]main1!AC182</f>
        <v xml:space="preserve"> </v>
      </c>
    </row>
    <row r="144" spans="1:11" ht="30" hidden="1">
      <c r="A144" s="142" t="s">
        <v>131</v>
      </c>
      <c r="B144" s="153" t="s">
        <v>190</v>
      </c>
      <c r="C144" s="406">
        <f>[2]main1!U183</f>
        <v>0</v>
      </c>
      <c r="D144" s="406">
        <f>[2]main1!V183</f>
        <v>0</v>
      </c>
      <c r="E144" s="406">
        <f>[2]main1!W183</f>
        <v>0</v>
      </c>
      <c r="F144" s="406">
        <f>[2]main1!X183</f>
        <v>0</v>
      </c>
      <c r="G144" s="406">
        <f>[2]main1!Y183</f>
        <v>0</v>
      </c>
      <c r="H144" s="406" t="str">
        <f>[2]main1!Z183</f>
        <v xml:space="preserve"> </v>
      </c>
      <c r="I144" s="33">
        <f>[2]main1!AA183</f>
        <v>0</v>
      </c>
      <c r="J144" s="33">
        <f>[2]main1!AB183</f>
        <v>0</v>
      </c>
      <c r="K144" s="33" t="str">
        <f>[2]main1!AC183</f>
        <v xml:space="preserve"> </v>
      </c>
    </row>
    <row r="145" spans="1:11" ht="30" hidden="1">
      <c r="A145" s="142" t="s">
        <v>135</v>
      </c>
      <c r="B145" s="153" t="s">
        <v>191</v>
      </c>
      <c r="C145" s="406">
        <f>[2]main1!U184</f>
        <v>0</v>
      </c>
      <c r="D145" s="406">
        <f>[2]main1!V184</f>
        <v>0</v>
      </c>
      <c r="E145" s="406">
        <f>[2]main1!W184</f>
        <v>0</v>
      </c>
      <c r="F145" s="406">
        <f>[2]main1!X184</f>
        <v>0</v>
      </c>
      <c r="G145" s="406">
        <f>[2]main1!Y184</f>
        <v>0</v>
      </c>
      <c r="H145" s="406" t="str">
        <f>[2]main1!Z184</f>
        <v xml:space="preserve"> </v>
      </c>
      <c r="I145" s="33">
        <f>[2]main1!AA184</f>
        <v>0</v>
      </c>
      <c r="J145" s="33">
        <f>[2]main1!AB184</f>
        <v>0</v>
      </c>
      <c r="K145" s="33" t="str">
        <f>[2]main1!AC184</f>
        <v xml:space="preserve"> </v>
      </c>
    </row>
    <row r="146" spans="1:11" ht="30" hidden="1">
      <c r="A146" s="142" t="s">
        <v>137</v>
      </c>
      <c r="B146" s="153" t="s">
        <v>192</v>
      </c>
      <c r="C146" s="406">
        <f>[2]main1!U185</f>
        <v>0</v>
      </c>
      <c r="D146" s="406">
        <f>[2]main1!V185</f>
        <v>0</v>
      </c>
      <c r="E146" s="406">
        <f>[2]main1!W185</f>
        <v>0</v>
      </c>
      <c r="F146" s="406">
        <f>[2]main1!X185</f>
        <v>0</v>
      </c>
      <c r="G146" s="406">
        <f>[2]main1!Y185</f>
        <v>0</v>
      </c>
      <c r="H146" s="406" t="str">
        <f>[2]main1!Z185</f>
        <v xml:space="preserve"> </v>
      </c>
      <c r="I146" s="33">
        <f>[2]main1!AA185</f>
        <v>0</v>
      </c>
      <c r="J146" s="33">
        <f>[2]main1!AB185</f>
        <v>0</v>
      </c>
      <c r="K146" s="33" t="str">
        <f>[2]main1!AC185</f>
        <v xml:space="preserve"> </v>
      </c>
    </row>
    <row r="147" spans="1:11" ht="31.5" hidden="1">
      <c r="A147" s="164" t="s">
        <v>196</v>
      </c>
      <c r="B147" s="152" t="s">
        <v>194</v>
      </c>
      <c r="C147" s="413">
        <f>[2]main1!U186</f>
        <v>0</v>
      </c>
      <c r="D147" s="413">
        <f>[2]main1!V186</f>
        <v>0</v>
      </c>
      <c r="E147" s="413">
        <f>[2]main1!W186</f>
        <v>0</v>
      </c>
      <c r="F147" s="413">
        <f>[2]main1!X186</f>
        <v>0</v>
      </c>
      <c r="G147" s="413">
        <f>[2]main1!Y186</f>
        <v>0</v>
      </c>
      <c r="H147" s="413" t="str">
        <f>[2]main1!Z186</f>
        <v xml:space="preserve"> </v>
      </c>
      <c r="I147" s="33">
        <f>[2]main1!AA186</f>
        <v>0</v>
      </c>
      <c r="J147" s="33">
        <f>[2]main1!AB186</f>
        <v>0</v>
      </c>
      <c r="K147" s="33" t="str">
        <f>[2]main1!AC186</f>
        <v xml:space="preserve"> </v>
      </c>
    </row>
    <row r="148" spans="1:11" ht="30" hidden="1">
      <c r="A148" s="142" t="s">
        <v>193</v>
      </c>
      <c r="B148" s="153" t="s">
        <v>195</v>
      </c>
      <c r="C148" s="406">
        <f>[2]main1!U187</f>
        <v>0</v>
      </c>
      <c r="D148" s="406">
        <f>[2]main1!V187</f>
        <v>0</v>
      </c>
      <c r="E148" s="406">
        <f>[2]main1!W187</f>
        <v>0</v>
      </c>
      <c r="F148" s="406">
        <f>[2]main1!X187</f>
        <v>0</v>
      </c>
      <c r="G148" s="406">
        <f>[2]main1!Y187</f>
        <v>0</v>
      </c>
      <c r="H148" s="406" t="str">
        <f>[2]main1!Z187</f>
        <v xml:space="preserve"> </v>
      </c>
      <c r="I148" s="33">
        <f>[2]main1!AA187</f>
        <v>0</v>
      </c>
      <c r="J148" s="33">
        <f>[2]main1!AB187</f>
        <v>0</v>
      </c>
      <c r="K148" s="33" t="str">
        <f>[2]main1!AC187</f>
        <v xml:space="preserve"> </v>
      </c>
    </row>
    <row r="149" spans="1:11" hidden="1">
      <c r="A149" s="142" t="s">
        <v>143</v>
      </c>
      <c r="B149" s="153" t="s">
        <v>197</v>
      </c>
      <c r="C149" s="406">
        <f>[2]main1!U188</f>
        <v>0</v>
      </c>
      <c r="D149" s="406">
        <f>[2]main1!V188</f>
        <v>0</v>
      </c>
      <c r="E149" s="406">
        <f>[2]main1!W188</f>
        <v>0</v>
      </c>
      <c r="F149" s="406">
        <f>[2]main1!X188</f>
        <v>0</v>
      </c>
      <c r="G149" s="406">
        <f>[2]main1!Y188</f>
        <v>0</v>
      </c>
      <c r="H149" s="406" t="str">
        <f>[2]main1!Z188</f>
        <v xml:space="preserve"> </v>
      </c>
      <c r="I149" s="33">
        <f>[2]main1!AA188</f>
        <v>0</v>
      </c>
      <c r="J149" s="33">
        <f>[2]main1!AB188</f>
        <v>0</v>
      </c>
      <c r="K149" s="33" t="str">
        <f>[2]main1!AC188</f>
        <v xml:space="preserve"> </v>
      </c>
    </row>
    <row r="150" spans="1:11" ht="15.75" hidden="1">
      <c r="A150" s="93" t="s">
        <v>199</v>
      </c>
      <c r="B150" s="151" t="s">
        <v>200</v>
      </c>
      <c r="C150" s="413">
        <f>[2]main1!U189</f>
        <v>0</v>
      </c>
      <c r="D150" s="413">
        <f>[2]main1!V189</f>
        <v>0</v>
      </c>
      <c r="E150" s="413">
        <f>[2]main1!W189</f>
        <v>0</v>
      </c>
      <c r="F150" s="413">
        <f>[2]main1!X189</f>
        <v>0</v>
      </c>
      <c r="G150" s="413">
        <f>[2]main1!Y189</f>
        <v>0</v>
      </c>
      <c r="H150" s="413" t="str">
        <f>[2]main1!Z189</f>
        <v xml:space="preserve"> </v>
      </c>
      <c r="I150" s="33">
        <f>[2]main1!AA189</f>
        <v>0</v>
      </c>
      <c r="J150" s="33">
        <f>[2]main1!AB189</f>
        <v>0</v>
      </c>
      <c r="K150" s="33" t="str">
        <f>[2]main1!AC189</f>
        <v xml:space="preserve"> </v>
      </c>
    </row>
    <row r="151" spans="1:11" hidden="1">
      <c r="A151" s="142" t="s">
        <v>198</v>
      </c>
      <c r="B151" s="153" t="s">
        <v>201</v>
      </c>
      <c r="C151" s="406">
        <f>[2]main1!U190</f>
        <v>0</v>
      </c>
      <c r="D151" s="406">
        <f>[2]main1!V190</f>
        <v>0</v>
      </c>
      <c r="E151" s="406">
        <f>[2]main1!W190</f>
        <v>0</v>
      </c>
      <c r="F151" s="406">
        <f>[2]main1!X190</f>
        <v>0</v>
      </c>
      <c r="G151" s="406">
        <f>[2]main1!Y190</f>
        <v>0</v>
      </c>
      <c r="H151" s="406" t="str">
        <f>[2]main1!Z190</f>
        <v xml:space="preserve"> </v>
      </c>
      <c r="I151" s="33">
        <f>[2]main1!AA190</f>
        <v>0</v>
      </c>
      <c r="J151" s="33">
        <f>[2]main1!AB190</f>
        <v>0</v>
      </c>
      <c r="K151" s="33" t="str">
        <f>[2]main1!AC190</f>
        <v xml:space="preserve"> </v>
      </c>
    </row>
    <row r="152" spans="1:11" hidden="1">
      <c r="A152" s="142" t="s">
        <v>202</v>
      </c>
      <c r="B152" s="153" t="s">
        <v>203</v>
      </c>
      <c r="C152" s="406">
        <f>[2]main1!U191</f>
        <v>0</v>
      </c>
      <c r="D152" s="406">
        <f>[2]main1!V191</f>
        <v>0</v>
      </c>
      <c r="E152" s="406">
        <f>[2]main1!W191</f>
        <v>0</v>
      </c>
      <c r="F152" s="406">
        <f>[2]main1!X191</f>
        <v>0</v>
      </c>
      <c r="G152" s="406">
        <f>[2]main1!Y191</f>
        <v>0</v>
      </c>
      <c r="H152" s="406" t="str">
        <f>[2]main1!Z191</f>
        <v xml:space="preserve"> </v>
      </c>
      <c r="I152" s="33">
        <f>[2]main1!AA191</f>
        <v>0</v>
      </c>
      <c r="J152" s="33">
        <f>[2]main1!AB191</f>
        <v>0</v>
      </c>
      <c r="K152" s="33" t="str">
        <f>[2]main1!AC191</f>
        <v xml:space="preserve"> </v>
      </c>
    </row>
    <row r="153" spans="1:11" hidden="1">
      <c r="A153" s="142" t="s">
        <v>204</v>
      </c>
      <c r="B153" s="153" t="s">
        <v>205</v>
      </c>
      <c r="C153" s="406">
        <f>[2]main1!U192</f>
        <v>0</v>
      </c>
      <c r="D153" s="406">
        <f>[2]main1!V192</f>
        <v>0</v>
      </c>
      <c r="E153" s="406">
        <f>[2]main1!W192</f>
        <v>0</v>
      </c>
      <c r="F153" s="406">
        <f>[2]main1!X192</f>
        <v>0</v>
      </c>
      <c r="G153" s="406">
        <f>[2]main1!Y192</f>
        <v>0</v>
      </c>
      <c r="H153" s="406" t="str">
        <f>[2]main1!Z192</f>
        <v xml:space="preserve"> </v>
      </c>
      <c r="I153" s="33">
        <f>[2]main1!AA192</f>
        <v>0</v>
      </c>
      <c r="J153" s="33">
        <f>[2]main1!AB192</f>
        <v>0</v>
      </c>
      <c r="K153" s="33" t="str">
        <f>[2]main1!AC192</f>
        <v xml:space="preserve"> </v>
      </c>
    </row>
    <row r="154" spans="1:11" ht="15.75">
      <c r="A154" s="93" t="s">
        <v>207</v>
      </c>
      <c r="B154" s="151" t="s">
        <v>206</v>
      </c>
      <c r="C154" s="413">
        <f>[2]main1!U193</f>
        <v>5328</v>
      </c>
      <c r="D154" s="413">
        <f>[2]main1!V193</f>
        <v>115.70000000000005</v>
      </c>
      <c r="E154" s="413">
        <f>[2]main1!W193</f>
        <v>-330.69999999999993</v>
      </c>
      <c r="F154" s="413">
        <f>[2]main1!X193</f>
        <v>446.4</v>
      </c>
      <c r="G154" s="413">
        <f>[2]main1!Y193</f>
        <v>-5212.3</v>
      </c>
      <c r="H154" s="413">
        <f>[2]main1!Z193</f>
        <v>2.1715465465465473</v>
      </c>
      <c r="I154" s="33">
        <f>[2]main1!AA193</f>
        <v>0</v>
      </c>
      <c r="J154" s="33">
        <f>[2]main1!AB193</f>
        <v>115.70000000000005</v>
      </c>
      <c r="K154" s="33" t="str">
        <f>[2]main1!AC193</f>
        <v xml:space="preserve"> </v>
      </c>
    </row>
    <row r="155" spans="1:11" ht="15.75">
      <c r="A155" s="319" t="s">
        <v>290</v>
      </c>
      <c r="B155" s="153" t="s">
        <v>208</v>
      </c>
      <c r="C155" s="406">
        <f>[2]main1!U194</f>
        <v>6538.6</v>
      </c>
      <c r="D155" s="406">
        <f>[2]main1!V194</f>
        <v>700</v>
      </c>
      <c r="E155" s="406">
        <f>[2]main1!W194</f>
        <v>253.60000000000002</v>
      </c>
      <c r="F155" s="406">
        <f>[2]main1!X194</f>
        <v>446.4</v>
      </c>
      <c r="G155" s="406">
        <f>[2]main1!Y194</f>
        <v>0</v>
      </c>
      <c r="H155" s="406">
        <f>[2]main1!Z194</f>
        <v>0</v>
      </c>
      <c r="I155" s="131">
        <f>[2]main1!AA194</f>
        <v>0</v>
      </c>
      <c r="J155" s="131">
        <f>[2]main1!AB194</f>
        <v>0</v>
      </c>
      <c r="K155" s="131">
        <f>[2]main1!AC194</f>
        <v>0</v>
      </c>
    </row>
    <row r="156" spans="1:11">
      <c r="A156" s="66" t="s">
        <v>291</v>
      </c>
      <c r="B156" s="153" t="s">
        <v>208</v>
      </c>
      <c r="C156" s="406">
        <f>[2]main1!U195</f>
        <v>-1210.5999999999999</v>
      </c>
      <c r="D156" s="406">
        <f>[2]main1!V195</f>
        <v>-584.29999999999995</v>
      </c>
      <c r="E156" s="406">
        <f>[2]main1!W195</f>
        <v>-584.29999999999995</v>
      </c>
      <c r="F156" s="406">
        <f>[2]main1!X195</f>
        <v>0</v>
      </c>
      <c r="G156" s="406">
        <f>[2]main1!Y195</f>
        <v>626.29999999999995</v>
      </c>
      <c r="H156" s="406">
        <f>[2]main1!Z195</f>
        <v>48.265322980340322</v>
      </c>
      <c r="I156" s="131"/>
      <c r="J156" s="131"/>
      <c r="K156" s="131"/>
    </row>
    <row r="157" spans="1:11" ht="17.25">
      <c r="A157" s="463" t="s">
        <v>212</v>
      </c>
      <c r="B157" s="464" t="s">
        <v>209</v>
      </c>
      <c r="C157" s="465">
        <f>[2]main1!U196</f>
        <v>-835.8999999999869</v>
      </c>
      <c r="D157" s="465">
        <f>[2]main1!V196</f>
        <v>263.29999999999927</v>
      </c>
      <c r="E157" s="465">
        <f>[2]main1!W196</f>
        <v>259.59999999999945</v>
      </c>
      <c r="F157" s="465">
        <f>[2]main1!X196</f>
        <v>3.7000000000000455</v>
      </c>
      <c r="G157" s="465">
        <f>[2]main1!Y196</f>
        <v>1099.1999999999862</v>
      </c>
      <c r="H157" s="465" t="str">
        <f>[2]main1!Z196</f>
        <v>&lt;0</v>
      </c>
      <c r="I157" s="34">
        <f>[2]main1!AA196</f>
        <v>0</v>
      </c>
      <c r="J157" s="34">
        <f>[2]main1!AB196</f>
        <v>263.29999999999927</v>
      </c>
      <c r="K157" s="34" t="str">
        <f>[2]main1!AC196</f>
        <v xml:space="preserve"> </v>
      </c>
    </row>
    <row r="158" spans="1:11" ht="21.75" customHeight="1">
      <c r="A158" s="466" t="s">
        <v>213</v>
      </c>
      <c r="B158" s="467" t="s">
        <v>210</v>
      </c>
      <c r="C158" s="468">
        <f>[2]main1!U197</f>
        <v>2302.1999999999998</v>
      </c>
      <c r="D158" s="468">
        <f>[2]main1!V197</f>
        <v>2306.4</v>
      </c>
      <c r="E158" s="468">
        <f>[2]main1!W197</f>
        <v>1219.5</v>
      </c>
      <c r="F158" s="468">
        <f>[2]main1!X197</f>
        <v>1086.9000000000001</v>
      </c>
      <c r="G158" s="468">
        <f>[2]main1!Y197</f>
        <v>4.2000000000002728</v>
      </c>
      <c r="H158" s="468">
        <f>[2]main1!Z197</f>
        <v>100.18243419338026</v>
      </c>
      <c r="I158" s="33">
        <f>[2]main1!AA197</f>
        <v>0</v>
      </c>
      <c r="J158" s="33">
        <f>[2]main1!AB197</f>
        <v>2306.4</v>
      </c>
      <c r="K158" s="33" t="str">
        <f>[2]main1!AC197</f>
        <v xml:space="preserve"> </v>
      </c>
    </row>
    <row r="159" spans="1:11" ht="23.25" customHeight="1">
      <c r="A159" s="469" t="s">
        <v>214</v>
      </c>
      <c r="B159" s="470" t="s">
        <v>211</v>
      </c>
      <c r="C159" s="468">
        <f>[2]main1!U198</f>
        <v>-3138.0999999999867</v>
      </c>
      <c r="D159" s="468">
        <f>[2]main1!V198</f>
        <v>-2043.1000000000008</v>
      </c>
      <c r="E159" s="468">
        <f>[2]main1!W198</f>
        <v>-959.90000000000055</v>
      </c>
      <c r="F159" s="468">
        <f>[2]main1!X198</f>
        <v>-1083.2</v>
      </c>
      <c r="G159" s="468">
        <f>[2]main1!Y198</f>
        <v>1094.9999999999859</v>
      </c>
      <c r="H159" s="468">
        <f>[2]main1!Z198</f>
        <v>65.106274497307595</v>
      </c>
      <c r="I159" s="33">
        <f>[2]main1!AA198</f>
        <v>0</v>
      </c>
      <c r="J159" s="33">
        <f>[2]main1!AB198</f>
        <v>-2043.1000000000008</v>
      </c>
      <c r="K159" s="33" t="str">
        <f>[2]main1!AC198</f>
        <v xml:space="preserve"> </v>
      </c>
    </row>
    <row r="160" spans="1:11" ht="15.75">
      <c r="I160" s="32"/>
    </row>
  </sheetData>
  <mergeCells count="12">
    <mergeCell ref="A5:H5"/>
    <mergeCell ref="E7:F7"/>
    <mergeCell ref="B7:B8"/>
    <mergeCell ref="J7:K7"/>
    <mergeCell ref="A2:K2"/>
    <mergeCell ref="A3:K3"/>
    <mergeCell ref="A4:K4"/>
    <mergeCell ref="I7:I8"/>
    <mergeCell ref="A7:A8"/>
    <mergeCell ref="C7:C8"/>
    <mergeCell ref="D7:D8"/>
    <mergeCell ref="G7:H7"/>
  </mergeCells>
  <printOptions horizontalCentered="1"/>
  <pageMargins left="0" right="0" top="0.39370078740157483" bottom="0.39370078740157483" header="0" footer="0"/>
  <pageSetup paperSize="9" scale="80" orientation="portrait" blackAndWhite="1" r:id="rId1"/>
  <headerFooter>
    <oddFooter>&amp;C&amp;P</oddFooter>
  </headerFooter>
  <rowBreaks count="1" manualBreakCount="1">
    <brk id="77" max="7" man="1"/>
  </rowBreaks>
  <colBreaks count="1" manualBreakCount="1">
    <brk id="8" max="157" man="1"/>
  </colBreaks>
</worksheet>
</file>

<file path=xl/worksheets/sheet6.xml><?xml version="1.0" encoding="utf-8"?>
<worksheet xmlns="http://schemas.openxmlformats.org/spreadsheetml/2006/main" xmlns:r="http://schemas.openxmlformats.org/officeDocument/2006/relationships">
  <dimension ref="A1:I45"/>
  <sheetViews>
    <sheetView showZeros="0" view="pageBreakPreview" topLeftCell="A2" zoomScaleSheetLayoutView="100" workbookViewId="0">
      <selection activeCell="F25" sqref="A1:IV65536"/>
    </sheetView>
  </sheetViews>
  <sheetFormatPr defaultRowHeight="15"/>
  <cols>
    <col min="1" max="1" width="52" customWidth="1"/>
    <col min="2" max="2" width="11.5703125" customWidth="1"/>
    <col min="3" max="3" width="12" customWidth="1"/>
    <col min="4" max="4" width="10.7109375" customWidth="1"/>
    <col min="5" max="5" width="11.28515625" customWidth="1"/>
    <col min="6" max="6" width="8" customWidth="1"/>
    <col min="7" max="7" width="10.28515625" hidden="1" customWidth="1"/>
    <col min="8" max="8" width="9.28515625" hidden="1" customWidth="1"/>
    <col min="9" max="9" width="3.7109375" hidden="1" customWidth="1"/>
  </cols>
  <sheetData>
    <row r="1" spans="1:9" ht="24.75" customHeight="1">
      <c r="C1" s="13"/>
      <c r="D1" s="13"/>
      <c r="E1" s="13"/>
      <c r="F1" s="403" t="s">
        <v>31</v>
      </c>
      <c r="G1" s="13"/>
      <c r="H1" s="13"/>
    </row>
    <row r="2" spans="1:9" ht="20.25">
      <c r="A2" s="814" t="s">
        <v>25</v>
      </c>
      <c r="B2" s="814"/>
      <c r="C2" s="814"/>
      <c r="D2" s="814"/>
      <c r="E2" s="814"/>
      <c r="F2" s="814"/>
      <c r="G2" s="814"/>
      <c r="H2" s="814"/>
      <c r="I2" s="814"/>
    </row>
    <row r="3" spans="1:9" ht="20.25">
      <c r="A3" s="814" t="s">
        <v>310</v>
      </c>
      <c r="B3" s="814"/>
      <c r="C3" s="814"/>
      <c r="D3" s="814"/>
      <c r="E3" s="814"/>
      <c r="F3" s="814"/>
      <c r="G3" s="814"/>
      <c r="H3" s="814"/>
      <c r="I3" s="814"/>
    </row>
    <row r="4" spans="1:9" ht="18.75" customHeight="1">
      <c r="A4" s="825" t="str">
        <f>[2]main1!A4</f>
        <v>la situația din 31 iulie 2016</v>
      </c>
      <c r="B4" s="825"/>
      <c r="C4" s="825"/>
      <c r="D4" s="825"/>
      <c r="E4" s="825"/>
      <c r="F4" s="825"/>
      <c r="G4" s="825"/>
      <c r="H4" s="825"/>
      <c r="I4" s="825"/>
    </row>
    <row r="5" spans="1:9" ht="15" customHeight="1">
      <c r="A5" s="824"/>
      <c r="B5" s="824"/>
      <c r="C5" s="824"/>
      <c r="D5" s="824"/>
      <c r="E5" s="824"/>
      <c r="F5" s="824"/>
      <c r="G5" s="368"/>
      <c r="H5" s="368"/>
      <c r="I5" s="368"/>
    </row>
    <row r="6" spans="1:9" ht="21.75" customHeight="1">
      <c r="A6" s="13"/>
      <c r="B6" s="13"/>
      <c r="C6" s="13"/>
      <c r="D6" s="13"/>
      <c r="E6" s="13"/>
      <c r="F6" s="402" t="s">
        <v>26</v>
      </c>
      <c r="G6" s="13"/>
      <c r="H6" s="13"/>
    </row>
    <row r="7" spans="1:9" ht="26.25" customHeight="1">
      <c r="A7" s="816" t="s">
        <v>40</v>
      </c>
      <c r="B7" s="823" t="s">
        <v>244</v>
      </c>
      <c r="C7" s="826" t="s">
        <v>33</v>
      </c>
      <c r="D7" s="816" t="s">
        <v>41</v>
      </c>
      <c r="E7" s="816" t="s">
        <v>34</v>
      </c>
      <c r="F7" s="816"/>
      <c r="G7" s="816" t="s">
        <v>38</v>
      </c>
      <c r="H7" s="816" t="s">
        <v>39</v>
      </c>
      <c r="I7" s="816"/>
    </row>
    <row r="8" spans="1:9" ht="25.5">
      <c r="A8" s="816"/>
      <c r="B8" s="823"/>
      <c r="C8" s="826"/>
      <c r="D8" s="816"/>
      <c r="E8" s="26" t="s">
        <v>311</v>
      </c>
      <c r="F8" s="26" t="s">
        <v>36</v>
      </c>
      <c r="G8" s="816"/>
      <c r="H8" s="26" t="s">
        <v>37</v>
      </c>
      <c r="I8" s="26" t="s">
        <v>36</v>
      </c>
    </row>
    <row r="9" spans="1:9">
      <c r="A9" s="28">
        <v>1</v>
      </c>
      <c r="B9" s="28">
        <v>2</v>
      </c>
      <c r="C9" s="28">
        <v>3</v>
      </c>
      <c r="D9" s="28">
        <v>4</v>
      </c>
      <c r="E9" s="28">
        <v>5</v>
      </c>
      <c r="F9" s="28">
        <v>6</v>
      </c>
      <c r="G9" s="27">
        <v>6</v>
      </c>
      <c r="H9" s="27">
        <v>7</v>
      </c>
      <c r="I9" s="27">
        <v>8</v>
      </c>
    </row>
    <row r="10" spans="1:9" ht="20.25" customHeight="1">
      <c r="A10" s="456" t="s">
        <v>100</v>
      </c>
      <c r="B10" s="462">
        <v>1</v>
      </c>
      <c r="C10" s="458">
        <f>[2]main1!AD12</f>
        <v>14945.7</v>
      </c>
      <c r="D10" s="458">
        <f>[2]main1!AE12</f>
        <v>8893.9</v>
      </c>
      <c r="E10" s="458">
        <f>[2]main1!AF12</f>
        <v>-6051.8</v>
      </c>
      <c r="F10" s="458">
        <f>[2]main1!AG12</f>
        <v>59.508085937761358</v>
      </c>
      <c r="G10" s="134">
        <f>[2]main1!AH12</f>
        <v>0</v>
      </c>
      <c r="H10" s="134">
        <f>[2]main1!AI12</f>
        <v>8893.9</v>
      </c>
      <c r="I10" s="134" t="str">
        <f>[2]main1!AJ12</f>
        <v xml:space="preserve"> </v>
      </c>
    </row>
    <row r="11" spans="1:9" ht="18" customHeight="1">
      <c r="A11" s="59" t="s">
        <v>69</v>
      </c>
      <c r="B11" s="150">
        <v>12</v>
      </c>
      <c r="C11" s="410">
        <f>[2]main1!AD50</f>
        <v>10202.6</v>
      </c>
      <c r="D11" s="410">
        <f>[2]main1!AE50</f>
        <v>5567.5</v>
      </c>
      <c r="E11" s="410">
        <f>[2]main1!AF50</f>
        <v>-4635.1000000000004</v>
      </c>
      <c r="F11" s="410">
        <f>[2]main1!AG50</f>
        <v>54.569423480289338</v>
      </c>
      <c r="G11" s="33">
        <f>[2]main1!AH50</f>
        <v>0</v>
      </c>
      <c r="H11" s="33">
        <f>[2]main1!AI50</f>
        <v>5567.5</v>
      </c>
      <c r="I11" s="33">
        <f>[2]main1!AJ50</f>
        <v>0</v>
      </c>
    </row>
    <row r="12" spans="1:9" ht="17.25" customHeight="1">
      <c r="A12" s="57" t="s">
        <v>16</v>
      </c>
      <c r="B12" s="187">
        <v>121</v>
      </c>
      <c r="C12" s="406">
        <f>[2]main1!AD51</f>
        <v>10202.6</v>
      </c>
      <c r="D12" s="406">
        <f>[2]main1!AE51</f>
        <v>5567.5</v>
      </c>
      <c r="E12" s="406">
        <f>[2]main1!AF51</f>
        <v>-4635.1000000000004</v>
      </c>
      <c r="F12" s="406">
        <f>[2]main1!AG51</f>
        <v>54.569423480289338</v>
      </c>
      <c r="G12" s="131">
        <f>[2]main1!AH51</f>
        <v>0</v>
      </c>
      <c r="H12" s="131">
        <f>[2]main1!AI51</f>
        <v>5567.5</v>
      </c>
      <c r="I12" s="131" t="str">
        <f>[2]main1!AJ51</f>
        <v xml:space="preserve"> </v>
      </c>
    </row>
    <row r="13" spans="1:9" ht="15.75">
      <c r="A13" s="70" t="s">
        <v>52</v>
      </c>
      <c r="B13" s="146">
        <v>14</v>
      </c>
      <c r="C13" s="410">
        <f>[2]main1!AD56</f>
        <v>4.9000000000000004</v>
      </c>
      <c r="D13" s="410">
        <f>[2]main1!AE56</f>
        <v>3.7</v>
      </c>
      <c r="E13" s="410">
        <f>[2]main1!AF56</f>
        <v>-1.1999999999999997</v>
      </c>
      <c r="F13" s="410">
        <f>[2]main1!AG56</f>
        <v>75.510204081632651</v>
      </c>
      <c r="G13" s="33">
        <f>[2]main1!AH56</f>
        <v>0</v>
      </c>
      <c r="H13" s="33">
        <f>[2]main1!AI56</f>
        <v>3.7</v>
      </c>
      <c r="I13" s="33">
        <f>[2]main1!AJ56</f>
        <v>0</v>
      </c>
    </row>
    <row r="14" spans="1:9" ht="17.25" customHeight="1">
      <c r="A14" s="64" t="s">
        <v>53</v>
      </c>
      <c r="B14" s="187">
        <v>141</v>
      </c>
      <c r="C14" s="406">
        <f>[2]main1!AD57</f>
        <v>1.5</v>
      </c>
      <c r="D14" s="406">
        <f>[2]main1!AE57</f>
        <v>0</v>
      </c>
      <c r="E14" s="406">
        <f>[2]main1!AF57</f>
        <v>-1.5</v>
      </c>
      <c r="F14" s="406">
        <f>[2]main1!AG57</f>
        <v>0</v>
      </c>
      <c r="G14" s="131">
        <f>[2]main1!AH57</f>
        <v>0</v>
      </c>
      <c r="H14" s="131">
        <f>[2]main1!AI57</f>
        <v>0</v>
      </c>
      <c r="I14" s="131" t="str">
        <f>[2]main1!AJ57</f>
        <v xml:space="preserve"> </v>
      </c>
    </row>
    <row r="15" spans="1:9" hidden="1">
      <c r="A15" s="241" t="s">
        <v>23</v>
      </c>
      <c r="B15" s="187"/>
      <c r="C15" s="406"/>
      <c r="D15" s="406"/>
      <c r="E15" s="406"/>
      <c r="F15" s="406"/>
      <c r="G15" s="131"/>
      <c r="H15" s="131"/>
      <c r="I15" s="131"/>
    </row>
    <row r="16" spans="1:9">
      <c r="A16" s="148" t="s">
        <v>282</v>
      </c>
      <c r="B16" s="184">
        <v>1411</v>
      </c>
      <c r="C16" s="407">
        <f>[2]main1!AD59</f>
        <v>1.5</v>
      </c>
      <c r="D16" s="407">
        <f>[2]main1!AE59</f>
        <v>0</v>
      </c>
      <c r="E16" s="407">
        <f>[2]main1!AF59</f>
        <v>-1.5</v>
      </c>
      <c r="F16" s="407">
        <f>[2]main1!AG59</f>
        <v>0</v>
      </c>
      <c r="G16" s="131"/>
      <c r="H16" s="131"/>
      <c r="I16" s="131"/>
    </row>
    <row r="17" spans="1:9" ht="18.75" customHeight="1">
      <c r="A17" s="64" t="s">
        <v>64</v>
      </c>
      <c r="B17" s="187">
        <v>143</v>
      </c>
      <c r="C17" s="406">
        <f>[2]main1!AD66</f>
        <v>0</v>
      </c>
      <c r="D17" s="406">
        <f>[2]main1!AE66</f>
        <v>1.6</v>
      </c>
      <c r="E17" s="406">
        <f>[2]main1!AF66</f>
        <v>1.6</v>
      </c>
      <c r="F17" s="406" t="str">
        <f>[2]main1!AG66</f>
        <v xml:space="preserve"> </v>
      </c>
      <c r="G17" s="131">
        <f>[2]main1!AH66</f>
        <v>0</v>
      </c>
      <c r="H17" s="131">
        <f>[2]main1!AI66</f>
        <v>1.6</v>
      </c>
      <c r="I17" s="131" t="str">
        <f>[2]main1!AJ66</f>
        <v xml:space="preserve"> </v>
      </c>
    </row>
    <row r="18" spans="1:9" ht="18" customHeight="1">
      <c r="A18" s="64" t="s">
        <v>55</v>
      </c>
      <c r="B18" s="187">
        <v>145</v>
      </c>
      <c r="C18" s="406">
        <f>[2]main1!AD68</f>
        <v>3.4</v>
      </c>
      <c r="D18" s="406">
        <f>[2]main1!AE68</f>
        <v>2.1</v>
      </c>
      <c r="E18" s="406">
        <f>[2]main1!AF68</f>
        <v>-1.2999999999999998</v>
      </c>
      <c r="F18" s="406">
        <f>[2]main1!AG68</f>
        <v>61.764705882352942</v>
      </c>
      <c r="G18" s="131">
        <f>[2]main1!AH68</f>
        <v>0</v>
      </c>
      <c r="H18" s="131">
        <f>[2]main1!AI68</f>
        <v>2.1</v>
      </c>
      <c r="I18" s="131" t="str">
        <f>[2]main1!AJ68</f>
        <v xml:space="preserve"> </v>
      </c>
    </row>
    <row r="19" spans="1:9" ht="31.5">
      <c r="A19" s="41" t="s">
        <v>58</v>
      </c>
      <c r="B19" s="146">
        <v>19</v>
      </c>
      <c r="C19" s="410">
        <f>[2]main1!AD70</f>
        <v>4738.2</v>
      </c>
      <c r="D19" s="410">
        <f>[2]main1!AE70</f>
        <v>3322.7</v>
      </c>
      <c r="E19" s="410">
        <f>[2]main1!AF70</f>
        <v>-1415.5</v>
      </c>
      <c r="F19" s="410">
        <f>[2]main1!AG70</f>
        <v>70.125786163522008</v>
      </c>
      <c r="G19" s="33">
        <f>[2]main1!AH70</f>
        <v>0</v>
      </c>
      <c r="H19" s="33">
        <f>[2]main1!AI70</f>
        <v>3322.7</v>
      </c>
      <c r="I19" s="33" t="str">
        <f>[2]main1!AJ70</f>
        <v xml:space="preserve"> </v>
      </c>
    </row>
    <row r="20" spans="1:9" ht="22.5" customHeight="1">
      <c r="A20" s="66" t="s">
        <v>60</v>
      </c>
      <c r="B20" s="252">
        <v>192</v>
      </c>
      <c r="C20" s="406">
        <f>[2]main1!AD72</f>
        <v>4738.2</v>
      </c>
      <c r="D20" s="406">
        <f>[2]main1!AE72</f>
        <v>3322.7</v>
      </c>
      <c r="E20" s="406">
        <f>[2]main1!AF72</f>
        <v>-1415.5</v>
      </c>
      <c r="F20" s="406">
        <f>[2]main1!AG72</f>
        <v>70.125786163522008</v>
      </c>
      <c r="G20" s="131">
        <f>[2]main1!AH72</f>
        <v>0</v>
      </c>
      <c r="H20" s="131">
        <f>[2]main1!AI72</f>
        <v>3322.7</v>
      </c>
      <c r="I20" s="131" t="str">
        <f>[2]main1!AJ72</f>
        <v xml:space="preserve"> </v>
      </c>
    </row>
    <row r="21" spans="1:9" ht="30">
      <c r="A21" s="66" t="s">
        <v>254</v>
      </c>
      <c r="B21" s="252">
        <v>1921</v>
      </c>
      <c r="C21" s="406">
        <f>[2]main1!AD73</f>
        <v>4738.2</v>
      </c>
      <c r="D21" s="406">
        <f>[2]main1!AE73</f>
        <v>3322.7</v>
      </c>
      <c r="E21" s="406">
        <f>[2]main1!AF73</f>
        <v>-1415.5</v>
      </c>
      <c r="F21" s="406">
        <f>[2]main1!AG73</f>
        <v>70.125786163522008</v>
      </c>
      <c r="G21" s="131">
        <f>[2]main1!AH73</f>
        <v>0</v>
      </c>
      <c r="H21" s="131">
        <f>[2]main1!AI73</f>
        <v>3322.7</v>
      </c>
      <c r="I21" s="131">
        <f>[2]main1!AJ73</f>
        <v>0</v>
      </c>
    </row>
    <row r="22" spans="1:9" ht="21.75" customHeight="1">
      <c r="A22" s="456" t="s">
        <v>67</v>
      </c>
      <c r="B22" s="462" t="s">
        <v>66</v>
      </c>
      <c r="C22" s="458">
        <f>[2]main1!AD77</f>
        <v>14976.1</v>
      </c>
      <c r="D22" s="458">
        <f>[2]main1!AE77</f>
        <v>8686.7000000000007</v>
      </c>
      <c r="E22" s="458">
        <f>[2]main1!AF77</f>
        <v>-6289.4</v>
      </c>
      <c r="F22" s="458">
        <f>[2]main1!AG77</f>
        <v>58.003752645882443</v>
      </c>
      <c r="G22" s="134">
        <f>[2]main1!AH77</f>
        <v>0</v>
      </c>
      <c r="H22" s="134">
        <f>[2]main1!AI77</f>
        <v>8686.7000000000007</v>
      </c>
      <c r="I22" s="134" t="str">
        <f>[2]main1!AJ77</f>
        <v xml:space="preserve"> </v>
      </c>
    </row>
    <row r="23" spans="1:9" ht="15.75" customHeight="1">
      <c r="A23" s="551" t="s">
        <v>324</v>
      </c>
      <c r="B23" s="546"/>
      <c r="C23" s="547"/>
      <c r="D23" s="547"/>
      <c r="E23" s="547"/>
      <c r="F23" s="547"/>
      <c r="G23" s="134"/>
      <c r="H23" s="134"/>
      <c r="I23" s="134"/>
    </row>
    <row r="24" spans="1:9" ht="21.75" customHeight="1">
      <c r="A24" s="319" t="s">
        <v>90</v>
      </c>
      <c r="B24" s="493" t="s">
        <v>89</v>
      </c>
      <c r="C24" s="494">
        <f>[2]main1!AD127</f>
        <v>14976.1</v>
      </c>
      <c r="D24" s="494">
        <f>[2]main1!AE127</f>
        <v>8686.7000000000007</v>
      </c>
      <c r="E24" s="494">
        <f>[2]main1!AF127</f>
        <v>-6289.4</v>
      </c>
      <c r="F24" s="494">
        <f>[2]main1!AG127</f>
        <v>58.003752645882443</v>
      </c>
      <c r="G24" s="33">
        <f>[2]main1!AH127</f>
        <v>0</v>
      </c>
      <c r="H24" s="33">
        <f>[2]main1!AI127</f>
        <v>8686.7000000000007</v>
      </c>
      <c r="I24" s="33" t="str">
        <f>[2]main1!AJ127</f>
        <v xml:space="preserve"> </v>
      </c>
    </row>
    <row r="25" spans="1:9" ht="21.75" customHeight="1">
      <c r="A25" s="456" t="s">
        <v>259</v>
      </c>
      <c r="B25" s="457" t="s">
        <v>240</v>
      </c>
      <c r="C25" s="458">
        <f>[2]main1!AD130</f>
        <v>-30.399999999999636</v>
      </c>
      <c r="D25" s="458">
        <f>[2]main1!AE130</f>
        <v>207.19999999999891</v>
      </c>
      <c r="E25" s="458">
        <f>[2]main1!AF130</f>
        <v>237.59999999999854</v>
      </c>
      <c r="F25" s="458" t="str">
        <f>[2]main1!AG130</f>
        <v>&lt;0</v>
      </c>
      <c r="G25" s="134">
        <f>[2]main1!AH130</f>
        <v>0</v>
      </c>
      <c r="H25" s="134">
        <f>[2]main1!AI130</f>
        <v>207.19999999999891</v>
      </c>
      <c r="I25" s="134" t="str">
        <f>[2]main1!AJ130</f>
        <v xml:space="preserve"> </v>
      </c>
    </row>
    <row r="26" spans="1:9" ht="21.75" customHeight="1">
      <c r="A26" s="459" t="s">
        <v>215</v>
      </c>
      <c r="B26" s="544" t="s">
        <v>323</v>
      </c>
      <c r="C26" s="460">
        <f>[2]main1!AD131</f>
        <v>30.399999999999636</v>
      </c>
      <c r="D26" s="460">
        <f>[2]main1!AE131</f>
        <v>-207.19999999999891</v>
      </c>
      <c r="E26" s="460">
        <f>[2]main1!AF131</f>
        <v>-237.59999999999854</v>
      </c>
      <c r="F26" s="460" t="str">
        <f>[2]main1!AG131</f>
        <v>&lt;0</v>
      </c>
      <c r="G26" s="135">
        <f>[2]main1!AH131</f>
        <v>0</v>
      </c>
      <c r="H26" s="135">
        <f>[2]main1!AI131</f>
        <v>-207.19999999999891</v>
      </c>
      <c r="I26" s="135" t="str">
        <f>[2]main1!AJ131</f>
        <v xml:space="preserve"> </v>
      </c>
    </row>
    <row r="27" spans="1:9" ht="17.25" hidden="1">
      <c r="A27" s="456" t="s">
        <v>159</v>
      </c>
      <c r="B27" s="457" t="s">
        <v>104</v>
      </c>
      <c r="C27" s="472">
        <f>[2]main1!AD144</f>
        <v>0</v>
      </c>
      <c r="D27" s="472">
        <f>[2]main1!AE144</f>
        <v>0</v>
      </c>
      <c r="E27" s="472">
        <f>[2]main1!AF144</f>
        <v>0</v>
      </c>
      <c r="F27" s="473"/>
      <c r="G27" s="131"/>
      <c r="H27" s="131"/>
      <c r="I27" s="131"/>
    </row>
    <row r="28" spans="1:9" ht="16.5" hidden="1">
      <c r="A28" s="474" t="s">
        <v>161</v>
      </c>
      <c r="B28" s="475" t="s">
        <v>162</v>
      </c>
      <c r="C28" s="472">
        <f>[2]main1!AD145</f>
        <v>0</v>
      </c>
      <c r="D28" s="472">
        <f>[2]main1!AE145</f>
        <v>0</v>
      </c>
      <c r="E28" s="472">
        <f>[2]main1!AF145</f>
        <v>0</v>
      </c>
      <c r="F28" s="473"/>
      <c r="G28" s="131"/>
      <c r="H28" s="131"/>
      <c r="I28" s="131"/>
    </row>
    <row r="29" spans="1:9" ht="16.5" hidden="1">
      <c r="A29" s="476" t="s">
        <v>160</v>
      </c>
      <c r="B29" s="475" t="s">
        <v>163</v>
      </c>
      <c r="C29" s="472">
        <f>[2]main1!AD146</f>
        <v>0</v>
      </c>
      <c r="D29" s="472">
        <f>[2]main1!AE146</f>
        <v>0</v>
      </c>
      <c r="E29" s="472">
        <f>[2]main1!AF146</f>
        <v>0</v>
      </c>
      <c r="F29" s="473"/>
      <c r="G29" s="131"/>
      <c r="H29" s="131"/>
      <c r="I29" s="131"/>
    </row>
    <row r="30" spans="1:9" ht="16.5" hidden="1">
      <c r="A30" s="476" t="s">
        <v>99</v>
      </c>
      <c r="B30" s="475" t="s">
        <v>164</v>
      </c>
      <c r="C30" s="472">
        <f>[2]main1!AD147</f>
        <v>0</v>
      </c>
      <c r="D30" s="472">
        <f>[2]main1!AE147</f>
        <v>0</v>
      </c>
      <c r="E30" s="472">
        <f>[2]main1!AF147</f>
        <v>0</v>
      </c>
      <c r="F30" s="473"/>
      <c r="G30" s="131"/>
      <c r="H30" s="131"/>
      <c r="I30" s="131"/>
    </row>
    <row r="31" spans="1:9" ht="16.5" hidden="1">
      <c r="A31" s="476" t="s">
        <v>165</v>
      </c>
      <c r="B31" s="475" t="s">
        <v>166</v>
      </c>
      <c r="C31" s="472">
        <f>[2]main1!AD148</f>
        <v>0</v>
      </c>
      <c r="D31" s="472">
        <f>[2]main1!AE148</f>
        <v>0</v>
      </c>
      <c r="E31" s="472">
        <f>[2]main1!AF148</f>
        <v>0</v>
      </c>
      <c r="F31" s="473"/>
      <c r="G31" s="131"/>
      <c r="H31" s="131"/>
      <c r="I31" s="131"/>
    </row>
    <row r="32" spans="1:9" ht="16.5" hidden="1">
      <c r="A32" s="477" t="s">
        <v>169</v>
      </c>
      <c r="B32" s="475" t="s">
        <v>167</v>
      </c>
      <c r="C32" s="472">
        <f>[2]main1!AD149</f>
        <v>0</v>
      </c>
      <c r="D32" s="472">
        <f>[2]main1!AE149</f>
        <v>0</v>
      </c>
      <c r="E32" s="472">
        <f>[2]main1!AF149</f>
        <v>0</v>
      </c>
      <c r="F32" s="473"/>
      <c r="G32" s="131"/>
      <c r="H32" s="131"/>
      <c r="I32" s="131"/>
    </row>
    <row r="33" spans="1:9" ht="33" hidden="1">
      <c r="A33" s="476" t="s">
        <v>168</v>
      </c>
      <c r="B33" s="475" t="s">
        <v>170</v>
      </c>
      <c r="C33" s="472">
        <f>[2]main1!AD150</f>
        <v>0</v>
      </c>
      <c r="D33" s="472">
        <f>[2]main1!AE150</f>
        <v>0</v>
      </c>
      <c r="E33" s="472">
        <f>[2]main1!AF150</f>
        <v>0</v>
      </c>
      <c r="F33" s="473"/>
      <c r="G33" s="131"/>
      <c r="H33" s="131"/>
      <c r="I33" s="131"/>
    </row>
    <row r="34" spans="1:9" ht="33" hidden="1">
      <c r="A34" s="476" t="s">
        <v>171</v>
      </c>
      <c r="B34" s="475" t="s">
        <v>172</v>
      </c>
      <c r="C34" s="472">
        <f>[2]main1!AD151</f>
        <v>0</v>
      </c>
      <c r="D34" s="472">
        <f>[2]main1!AE151</f>
        <v>0</v>
      </c>
      <c r="E34" s="472">
        <f>[2]main1!AF151</f>
        <v>0</v>
      </c>
      <c r="F34" s="473"/>
      <c r="G34" s="131"/>
      <c r="H34" s="131"/>
      <c r="I34" s="131"/>
    </row>
    <row r="35" spans="1:9" ht="33" hidden="1">
      <c r="A35" s="476" t="s">
        <v>175</v>
      </c>
      <c r="B35" s="475" t="s">
        <v>173</v>
      </c>
      <c r="C35" s="472">
        <f>[2]main1!AD152</f>
        <v>0</v>
      </c>
      <c r="D35" s="472">
        <f>[2]main1!AE152</f>
        <v>0</v>
      </c>
      <c r="E35" s="472">
        <f>[2]main1!AF152</f>
        <v>0</v>
      </c>
      <c r="F35" s="473"/>
      <c r="G35" s="131"/>
      <c r="H35" s="131"/>
      <c r="I35" s="131"/>
    </row>
    <row r="36" spans="1:9" ht="33" hidden="1">
      <c r="A36" s="476" t="s">
        <v>176</v>
      </c>
      <c r="B36" s="475" t="s">
        <v>174</v>
      </c>
      <c r="C36" s="472">
        <f>[2]main1!AD153</f>
        <v>0</v>
      </c>
      <c r="D36" s="472">
        <f>[2]main1!AE153</f>
        <v>0</v>
      </c>
      <c r="E36" s="472">
        <f>[2]main1!AF153</f>
        <v>0</v>
      </c>
      <c r="F36" s="473"/>
      <c r="G36" s="131"/>
      <c r="H36" s="131"/>
      <c r="I36" s="131"/>
    </row>
    <row r="37" spans="1:9" ht="33" hidden="1">
      <c r="A37" s="478" t="s">
        <v>180</v>
      </c>
      <c r="B37" s="475" t="s">
        <v>178</v>
      </c>
      <c r="C37" s="472">
        <f>[2]main1!AD154</f>
        <v>0</v>
      </c>
      <c r="D37" s="472">
        <f>[2]main1!AE154</f>
        <v>0</v>
      </c>
      <c r="E37" s="472">
        <f>[2]main1!AF154</f>
        <v>0</v>
      </c>
      <c r="F37" s="473"/>
      <c r="G37" s="131"/>
      <c r="H37" s="131"/>
      <c r="I37" s="131"/>
    </row>
    <row r="38" spans="1:9" ht="16.5" hidden="1">
      <c r="A38" s="479" t="s">
        <v>177</v>
      </c>
      <c r="B38" s="475" t="s">
        <v>179</v>
      </c>
      <c r="C38" s="472">
        <f>[2]main1!AD155</f>
        <v>0</v>
      </c>
      <c r="D38" s="472">
        <f>[2]main1!AE155</f>
        <v>0</v>
      </c>
      <c r="E38" s="472">
        <f>[2]main1!AF155</f>
        <v>0</v>
      </c>
      <c r="F38" s="473"/>
      <c r="G38" s="131"/>
      <c r="H38" s="131"/>
      <c r="I38" s="131"/>
    </row>
    <row r="39" spans="1:9" ht="16.5" hidden="1">
      <c r="A39" s="476" t="s">
        <v>181</v>
      </c>
      <c r="B39" s="475" t="s">
        <v>182</v>
      </c>
      <c r="C39" s="472">
        <f>[2]main1!AD156</f>
        <v>0</v>
      </c>
      <c r="D39" s="472">
        <f>[2]main1!AE156</f>
        <v>0</v>
      </c>
      <c r="E39" s="472">
        <f>[2]main1!AF156</f>
        <v>0</v>
      </c>
      <c r="F39" s="473"/>
      <c r="G39" s="131"/>
      <c r="H39" s="131"/>
      <c r="I39" s="131"/>
    </row>
    <row r="40" spans="1:9" ht="33" hidden="1">
      <c r="A40" s="476" t="s">
        <v>183</v>
      </c>
      <c r="B40" s="475" t="s">
        <v>184</v>
      </c>
      <c r="C40" s="472">
        <f>[2]main1!AD157</f>
        <v>0</v>
      </c>
      <c r="D40" s="472">
        <f>[2]main1!AE157</f>
        <v>0</v>
      </c>
      <c r="E40" s="472">
        <f>[2]main1!AF157</f>
        <v>0</v>
      </c>
      <c r="F40" s="473"/>
      <c r="G40" s="131"/>
      <c r="H40" s="131"/>
      <c r="I40" s="131"/>
    </row>
    <row r="41" spans="1:9" ht="16.5" hidden="1">
      <c r="A41" s="476" t="s">
        <v>185</v>
      </c>
      <c r="B41" s="475" t="s">
        <v>186</v>
      </c>
      <c r="C41" s="472">
        <f>[2]main1!AD158</f>
        <v>0</v>
      </c>
      <c r="D41" s="472">
        <f>[2]main1!AE158</f>
        <v>0</v>
      </c>
      <c r="E41" s="472">
        <f>[2]main1!AF158</f>
        <v>0</v>
      </c>
      <c r="F41" s="473"/>
      <c r="G41" s="131"/>
      <c r="H41" s="131"/>
      <c r="I41" s="131"/>
    </row>
    <row r="42" spans="1:9" ht="33" hidden="1">
      <c r="A42" s="476" t="s">
        <v>187</v>
      </c>
      <c r="B42" s="475" t="s">
        <v>188</v>
      </c>
      <c r="C42" s="472">
        <f>[2]main1!AD159</f>
        <v>0</v>
      </c>
      <c r="D42" s="472">
        <f>[2]main1!AE159</f>
        <v>0</v>
      </c>
      <c r="E42" s="472">
        <f>[2]main1!AF159</f>
        <v>0</v>
      </c>
      <c r="F42" s="473"/>
      <c r="G42" s="131"/>
      <c r="H42" s="131"/>
      <c r="I42" s="131"/>
    </row>
    <row r="43" spans="1:9" ht="20.25" customHeight="1">
      <c r="A43" s="463" t="s">
        <v>212</v>
      </c>
      <c r="B43" s="471" t="s">
        <v>209</v>
      </c>
      <c r="C43" s="465">
        <f>[2]main1!AD196</f>
        <v>30.399999999999636</v>
      </c>
      <c r="D43" s="465">
        <f>[2]main1!AE196</f>
        <v>-207.19999999999891</v>
      </c>
      <c r="E43" s="465">
        <f>[2]main1!AF196</f>
        <v>-237.59999999999854</v>
      </c>
      <c r="F43" s="465" t="str">
        <f>[2]main1!AG196</f>
        <v>&lt;0</v>
      </c>
      <c r="G43" s="31">
        <f>[2]main1!AH196</f>
        <v>0</v>
      </c>
      <c r="H43" s="31">
        <f>[2]main1!AI196</f>
        <v>-207.19999999999891</v>
      </c>
      <c r="I43" s="31" t="str">
        <f>[2]main1!AJ196</f>
        <v xml:space="preserve"> </v>
      </c>
    </row>
    <row r="44" spans="1:9" ht="20.25" customHeight="1">
      <c r="A44" s="466" t="s">
        <v>213</v>
      </c>
      <c r="B44" s="467" t="s">
        <v>210</v>
      </c>
      <c r="C44" s="468">
        <f>[2]main1!AD197</f>
        <v>33.5</v>
      </c>
      <c r="D44" s="468">
        <f>[2]main1!AE197</f>
        <v>30.4</v>
      </c>
      <c r="E44" s="468">
        <f>[2]main1!AF197</f>
        <v>-3.1000000000000014</v>
      </c>
      <c r="F44" s="468">
        <f>[2]main1!AG197</f>
        <v>90.74626865671641</v>
      </c>
      <c r="G44" s="135">
        <f>[2]main1!AH197</f>
        <v>0</v>
      </c>
      <c r="H44" s="135">
        <f>[2]main1!AI197</f>
        <v>30.4</v>
      </c>
      <c r="I44" s="135" t="str">
        <f>[2]main1!AJ197</f>
        <v xml:space="preserve"> </v>
      </c>
    </row>
    <row r="45" spans="1:9" ht="22.5" customHeight="1">
      <c r="A45" s="469" t="s">
        <v>214</v>
      </c>
      <c r="B45" s="470" t="s">
        <v>211</v>
      </c>
      <c r="C45" s="468">
        <f>[2]main1!AD198</f>
        <v>-3.1000000000003638</v>
      </c>
      <c r="D45" s="468">
        <f>[2]main1!AE198</f>
        <v>-237.59999999999891</v>
      </c>
      <c r="E45" s="468">
        <f>[2]main1!AF198</f>
        <v>-234.49999999999855</v>
      </c>
      <c r="F45" s="468" t="str">
        <f>[2]main1!AG198</f>
        <v>&gt;200</v>
      </c>
      <c r="G45" s="135">
        <f>[2]main1!AH198</f>
        <v>0</v>
      </c>
      <c r="H45" s="135">
        <f>[2]main1!AI198</f>
        <v>-237.59999999999891</v>
      </c>
      <c r="I45" s="135" t="str">
        <f>[2]main1!AJ198</f>
        <v xml:space="preserve"> </v>
      </c>
    </row>
  </sheetData>
  <mergeCells count="11">
    <mergeCell ref="C7:C8"/>
    <mergeCell ref="D7:D8"/>
    <mergeCell ref="E7:F7"/>
    <mergeCell ref="A5:F5"/>
    <mergeCell ref="A2:I2"/>
    <mergeCell ref="A3:I3"/>
    <mergeCell ref="A4:I4"/>
    <mergeCell ref="H7:I7"/>
    <mergeCell ref="G7:G8"/>
    <mergeCell ref="A7:A8"/>
    <mergeCell ref="B7:B8"/>
  </mergeCells>
  <printOptions horizontalCentered="1"/>
  <pageMargins left="0" right="0" top="0.39370078740157483" bottom="0.19685039370078741" header="0" footer="0"/>
  <pageSetup paperSize="9" scale="80" orientation="portrait" blackAndWhite="1" r:id="rId1"/>
  <headerFooter>
    <oddFooter>&amp;C&amp;P</oddFooter>
  </headerFooter>
</worksheet>
</file>

<file path=xl/worksheets/sheet7.xml><?xml version="1.0" encoding="utf-8"?>
<worksheet xmlns="http://schemas.openxmlformats.org/spreadsheetml/2006/main" xmlns:r="http://schemas.openxmlformats.org/officeDocument/2006/relationships">
  <dimension ref="A1:I29"/>
  <sheetViews>
    <sheetView showZeros="0" view="pageBreakPreview" zoomScaleSheetLayoutView="100" workbookViewId="0">
      <selection activeCell="B21" sqref="A1:IV65536"/>
    </sheetView>
  </sheetViews>
  <sheetFormatPr defaultRowHeight="15"/>
  <cols>
    <col min="1" max="1" width="51.85546875" customWidth="1"/>
    <col min="2" max="2" width="11" customWidth="1"/>
    <col min="3" max="3" width="11.7109375" customWidth="1"/>
    <col min="4" max="4" width="11" customWidth="1"/>
    <col min="5" max="5" width="10.42578125" customWidth="1"/>
    <col min="7" max="9" width="0" hidden="1" customWidth="1"/>
  </cols>
  <sheetData>
    <row r="1" spans="1:9" ht="24" customHeight="1">
      <c r="C1" s="13"/>
      <c r="D1" s="13"/>
      <c r="E1" s="13"/>
      <c r="F1" s="403" t="s">
        <v>32</v>
      </c>
      <c r="G1" s="13"/>
      <c r="H1" s="13"/>
    </row>
    <row r="2" spans="1:9" ht="20.25">
      <c r="A2" s="814" t="s">
        <v>25</v>
      </c>
      <c r="B2" s="814"/>
      <c r="C2" s="814"/>
      <c r="D2" s="814"/>
      <c r="E2" s="814"/>
      <c r="F2" s="814"/>
      <c r="G2" s="814"/>
      <c r="H2" s="814"/>
      <c r="I2" s="814"/>
    </row>
    <row r="3" spans="1:9" ht="20.25">
      <c r="A3" s="814" t="s">
        <v>312</v>
      </c>
      <c r="B3" s="814"/>
      <c r="C3" s="814"/>
      <c r="D3" s="814"/>
      <c r="E3" s="814"/>
      <c r="F3" s="814"/>
      <c r="G3" s="814"/>
      <c r="H3" s="814"/>
      <c r="I3" s="814"/>
    </row>
    <row r="4" spans="1:9" ht="21" customHeight="1">
      <c r="A4" s="815" t="str">
        <f>[2]main1!A4</f>
        <v>la situația din 31 iulie 2016</v>
      </c>
      <c r="B4" s="815"/>
      <c r="C4" s="815"/>
      <c r="D4" s="815"/>
      <c r="E4" s="815"/>
      <c r="F4" s="815"/>
      <c r="G4" s="815"/>
      <c r="H4" s="815"/>
      <c r="I4" s="815"/>
    </row>
    <row r="5" spans="1:9" ht="15.75">
      <c r="A5" s="824"/>
      <c r="B5" s="824"/>
      <c r="C5" s="824"/>
      <c r="D5" s="824"/>
      <c r="E5" s="824"/>
      <c r="F5" s="824"/>
      <c r="G5" s="367"/>
      <c r="H5" s="367"/>
      <c r="I5" s="367"/>
    </row>
    <row r="6" spans="1:9" ht="22.5" customHeight="1">
      <c r="A6" s="18"/>
      <c r="B6" s="18"/>
      <c r="C6" s="18"/>
      <c r="D6" s="18"/>
      <c r="E6" s="18" t="s">
        <v>1</v>
      </c>
      <c r="F6" s="402" t="s">
        <v>26</v>
      </c>
      <c r="G6" s="18"/>
      <c r="H6" s="18"/>
    </row>
    <row r="7" spans="1:9" ht="26.25" customHeight="1">
      <c r="A7" s="817" t="s">
        <v>40</v>
      </c>
      <c r="B7" s="819" t="s">
        <v>244</v>
      </c>
      <c r="C7" s="828" t="s">
        <v>33</v>
      </c>
      <c r="D7" s="817" t="s">
        <v>41</v>
      </c>
      <c r="E7" s="827" t="s">
        <v>34</v>
      </c>
      <c r="F7" s="822"/>
      <c r="G7" s="816" t="s">
        <v>38</v>
      </c>
      <c r="H7" s="816" t="s">
        <v>39</v>
      </c>
      <c r="I7" s="816"/>
    </row>
    <row r="8" spans="1:9" ht="25.5">
      <c r="A8" s="818"/>
      <c r="B8" s="820"/>
      <c r="C8" s="829"/>
      <c r="D8" s="818"/>
      <c r="E8" s="26" t="s">
        <v>35</v>
      </c>
      <c r="F8" s="26" t="s">
        <v>36</v>
      </c>
      <c r="G8" s="816"/>
      <c r="H8" s="26" t="s">
        <v>37</v>
      </c>
      <c r="I8" s="26" t="s">
        <v>36</v>
      </c>
    </row>
    <row r="9" spans="1:9">
      <c r="A9" s="28">
        <v>1</v>
      </c>
      <c r="B9" s="259">
        <v>2</v>
      </c>
      <c r="C9" s="28">
        <v>3</v>
      </c>
      <c r="D9" s="28">
        <v>4</v>
      </c>
      <c r="E9" s="28">
        <v>5</v>
      </c>
      <c r="F9" s="28">
        <v>6</v>
      </c>
      <c r="G9" s="27">
        <v>6</v>
      </c>
      <c r="H9" s="27">
        <v>7</v>
      </c>
      <c r="I9" s="27">
        <v>8</v>
      </c>
    </row>
    <row r="10" spans="1:9" ht="17.25">
      <c r="A10" s="456" t="s">
        <v>100</v>
      </c>
      <c r="B10" s="462">
        <v>1</v>
      </c>
      <c r="C10" s="458">
        <f>[2]main1!AK12</f>
        <v>5838.5</v>
      </c>
      <c r="D10" s="458">
        <f>[2]main1!AL12</f>
        <v>2957.7</v>
      </c>
      <c r="E10" s="458">
        <f>[2]main1!AM12</f>
        <v>-2880.8</v>
      </c>
      <c r="F10" s="458">
        <f>[2]main1!AN12</f>
        <v>50.658559561531213</v>
      </c>
      <c r="G10" s="134">
        <f>[2]main1!AO12</f>
        <v>0</v>
      </c>
      <c r="H10" s="134">
        <f>[2]main1!AP12</f>
        <v>2957.7</v>
      </c>
      <c r="I10" s="134" t="str">
        <f>[2]main1!AQ12</f>
        <v xml:space="preserve"> </v>
      </c>
    </row>
    <row r="11" spans="1:9" ht="15.75">
      <c r="A11" s="59" t="s">
        <v>69</v>
      </c>
      <c r="B11" s="150">
        <v>12</v>
      </c>
      <c r="C11" s="410">
        <f>[2]main1!AK50</f>
        <v>3259.9</v>
      </c>
      <c r="D11" s="410">
        <f>[2]main1!AL50</f>
        <v>1814</v>
      </c>
      <c r="E11" s="410">
        <f>[2]main1!AM50</f>
        <v>-1445.9</v>
      </c>
      <c r="F11" s="410">
        <f>[2]main1!AN50</f>
        <v>55.645878707935822</v>
      </c>
      <c r="G11" s="33">
        <f>[2]main1!AO50</f>
        <v>0</v>
      </c>
      <c r="H11" s="33">
        <f>[2]main1!AP50</f>
        <v>1814</v>
      </c>
      <c r="I11" s="33" t="str">
        <f>[2]main1!AQ50</f>
        <v xml:space="preserve"> </v>
      </c>
    </row>
    <row r="12" spans="1:9">
      <c r="A12" s="57" t="s">
        <v>17</v>
      </c>
      <c r="B12" s="187">
        <v>122</v>
      </c>
      <c r="C12" s="406">
        <f>[2]main1!AK52</f>
        <v>3259.9</v>
      </c>
      <c r="D12" s="406">
        <f>[2]main1!AL52</f>
        <v>1814</v>
      </c>
      <c r="E12" s="406">
        <f>[2]main1!AM52</f>
        <v>-1445.9</v>
      </c>
      <c r="F12" s="406">
        <f>[2]main1!AN52</f>
        <v>55.645878707935822</v>
      </c>
      <c r="G12" s="131">
        <f>[2]main1!AO52</f>
        <v>0</v>
      </c>
      <c r="H12" s="131">
        <f>[2]main1!AP52</f>
        <v>1814</v>
      </c>
      <c r="I12" s="131" t="str">
        <f>[2]main1!AQ52</f>
        <v xml:space="preserve"> </v>
      </c>
    </row>
    <row r="13" spans="1:9" ht="15.75">
      <c r="A13" s="70" t="s">
        <v>52</v>
      </c>
      <c r="B13" s="146">
        <v>14</v>
      </c>
      <c r="C13" s="410">
        <f>[2]main1!AK56</f>
        <v>6.6999999999999993</v>
      </c>
      <c r="D13" s="410">
        <f>[2]main1!AL56</f>
        <v>3.3</v>
      </c>
      <c r="E13" s="410">
        <f>[2]main1!AM56</f>
        <v>-3.4</v>
      </c>
      <c r="F13" s="410">
        <f>[2]main1!AN56</f>
        <v>49.253731343283583</v>
      </c>
      <c r="G13" s="33">
        <f>[2]main1!AO56</f>
        <v>0</v>
      </c>
      <c r="H13" s="33">
        <f>[2]main1!AP56</f>
        <v>3.3</v>
      </c>
      <c r="I13" s="33" t="str">
        <f>[2]main1!AQ56</f>
        <v xml:space="preserve"> </v>
      </c>
    </row>
    <row r="14" spans="1:9" ht="17.25" customHeight="1">
      <c r="A14" s="64" t="s">
        <v>53</v>
      </c>
      <c r="B14" s="187">
        <v>141</v>
      </c>
      <c r="C14" s="406">
        <f>[2]main1!AK57</f>
        <v>2.5</v>
      </c>
      <c r="D14" s="406">
        <f>[2]main1!AL57</f>
        <v>0</v>
      </c>
      <c r="E14" s="406">
        <f>[2]main1!AM57</f>
        <v>-2.5</v>
      </c>
      <c r="F14" s="406">
        <f>[2]main1!AN57</f>
        <v>0</v>
      </c>
      <c r="G14" s="131">
        <f>[2]main1!AO57</f>
        <v>0</v>
      </c>
      <c r="H14" s="131">
        <f>[2]main1!AP57</f>
        <v>0</v>
      </c>
      <c r="I14" s="131" t="str">
        <f>[2]main1!AQ57</f>
        <v xml:space="preserve"> </v>
      </c>
    </row>
    <row r="15" spans="1:9" ht="17.25" customHeight="1">
      <c r="A15" s="148" t="s">
        <v>282</v>
      </c>
      <c r="B15" s="184">
        <v>1411</v>
      </c>
      <c r="C15" s="407">
        <f>[2]main1!AK59</f>
        <v>2.5</v>
      </c>
      <c r="D15" s="407">
        <f>[2]main1!AL59</f>
        <v>0</v>
      </c>
      <c r="E15" s="407">
        <f>[2]main1!AM59</f>
        <v>-2.5</v>
      </c>
      <c r="F15" s="407">
        <f>[2]main1!AN59</f>
        <v>0</v>
      </c>
      <c r="G15" s="131"/>
      <c r="H15" s="131"/>
      <c r="I15" s="131"/>
    </row>
    <row r="16" spans="1:9" ht="16.5" customHeight="1">
      <c r="A16" s="64" t="s">
        <v>64</v>
      </c>
      <c r="B16" s="187">
        <v>143</v>
      </c>
      <c r="C16" s="406">
        <f>[2]main1!AK66</f>
        <v>1.4</v>
      </c>
      <c r="D16" s="406">
        <f>[2]main1!AL66</f>
        <v>1.4</v>
      </c>
      <c r="E16" s="406">
        <f>[2]main1!AM66</f>
        <v>0</v>
      </c>
      <c r="F16" s="406">
        <f>[2]main1!AN66</f>
        <v>100</v>
      </c>
      <c r="G16" s="131">
        <f>[2]main1!AO66</f>
        <v>0</v>
      </c>
      <c r="H16" s="131">
        <f>[2]main1!AP66</f>
        <v>1.4</v>
      </c>
      <c r="I16" s="131" t="str">
        <f>[2]main1!AQ66</f>
        <v xml:space="preserve"> </v>
      </c>
    </row>
    <row r="17" spans="1:9" ht="18.75" customHeight="1">
      <c r="A17" s="64" t="s">
        <v>55</v>
      </c>
      <c r="B17" s="187">
        <v>145</v>
      </c>
      <c r="C17" s="406">
        <f>[2]main1!AK68</f>
        <v>2.8</v>
      </c>
      <c r="D17" s="406">
        <f>[2]main1!AL68</f>
        <v>1.9</v>
      </c>
      <c r="E17" s="406">
        <f>[2]main1!AM68</f>
        <v>-0.89999999999999991</v>
      </c>
      <c r="F17" s="406">
        <f>[2]main1!AN68</f>
        <v>67.857142857142861</v>
      </c>
      <c r="G17" s="131">
        <f>[2]main1!AO68</f>
        <v>0</v>
      </c>
      <c r="H17" s="131">
        <f>[2]main1!AP68</f>
        <v>1.9</v>
      </c>
      <c r="I17" s="131" t="str">
        <f>[2]main1!AQ68</f>
        <v xml:space="preserve"> </v>
      </c>
    </row>
    <row r="18" spans="1:9" ht="21.75" customHeight="1">
      <c r="A18" s="41" t="s">
        <v>58</v>
      </c>
      <c r="B18" s="146">
        <v>19</v>
      </c>
      <c r="C18" s="410">
        <f>[2]main1!AK70</f>
        <v>2571.9</v>
      </c>
      <c r="D18" s="410">
        <f>[2]main1!AL70</f>
        <v>1140.4000000000001</v>
      </c>
      <c r="E18" s="410">
        <f>[2]main1!AM70</f>
        <v>-1431.5</v>
      </c>
      <c r="F18" s="410">
        <f>[2]main1!AN70</f>
        <v>44.340759749601467</v>
      </c>
      <c r="G18" s="33">
        <f>[2]main1!AO70</f>
        <v>0</v>
      </c>
      <c r="H18" s="33">
        <f>[2]main1!AP70</f>
        <v>1140.4000000000001</v>
      </c>
      <c r="I18" s="33" t="str">
        <f>[2]main1!AQ70</f>
        <v xml:space="preserve"> </v>
      </c>
    </row>
    <row r="19" spans="1:9" ht="23.25" customHeight="1">
      <c r="A19" s="66" t="s">
        <v>60</v>
      </c>
      <c r="B19" s="252">
        <v>192</v>
      </c>
      <c r="C19" s="406">
        <f>[2]main1!AK74</f>
        <v>2571.9</v>
      </c>
      <c r="D19" s="406">
        <f>[2]main1!AL74</f>
        <v>1140.4000000000001</v>
      </c>
      <c r="E19" s="406">
        <f>[2]main1!AM74</f>
        <v>-1431.5</v>
      </c>
      <c r="F19" s="406">
        <f>[2]main1!AN74</f>
        <v>44.340759749601467</v>
      </c>
      <c r="G19" s="131">
        <f>[2]main1!AO74</f>
        <v>0</v>
      </c>
      <c r="H19" s="131">
        <f>[2]main1!AP74</f>
        <v>1140.4000000000001</v>
      </c>
      <c r="I19" s="131" t="str">
        <f>[2]main1!AQ74</f>
        <v xml:space="preserve"> </v>
      </c>
    </row>
    <row r="20" spans="1:9" ht="32.25" customHeight="1">
      <c r="A20" s="66" t="s">
        <v>253</v>
      </c>
      <c r="B20" s="252">
        <v>1922</v>
      </c>
      <c r="C20" s="406">
        <f>[2]main1!AK74</f>
        <v>2571.9</v>
      </c>
      <c r="D20" s="406">
        <f>[2]main1!AL74</f>
        <v>1140.4000000000001</v>
      </c>
      <c r="E20" s="406">
        <f>[2]main1!AM74</f>
        <v>-1431.5</v>
      </c>
      <c r="F20" s="406">
        <f>[2]main1!AN74</f>
        <v>44.340759749601467</v>
      </c>
      <c r="G20" s="131">
        <f>[2]main1!AO74</f>
        <v>0</v>
      </c>
      <c r="H20" s="131">
        <f>[2]main1!AP74</f>
        <v>1140.4000000000001</v>
      </c>
      <c r="I20" s="131" t="str">
        <f>[2]main1!AQ74</f>
        <v xml:space="preserve"> </v>
      </c>
    </row>
    <row r="21" spans="1:9" ht="23.25" customHeight="1">
      <c r="A21" s="456" t="s">
        <v>67</v>
      </c>
      <c r="B21" s="462" t="s">
        <v>66</v>
      </c>
      <c r="C21" s="458">
        <f>[2]main1!AK77</f>
        <v>5838.5</v>
      </c>
      <c r="D21" s="458">
        <f>[2]main1!AL77</f>
        <v>2801.7000000000003</v>
      </c>
      <c r="E21" s="458">
        <f>[2]main1!AM77</f>
        <v>-3036.7999999999997</v>
      </c>
      <c r="F21" s="458">
        <f>[2]main1!AN77</f>
        <v>47.986640404213418</v>
      </c>
      <c r="G21" s="134">
        <f>[2]main1!AO77</f>
        <v>0</v>
      </c>
      <c r="H21" s="134">
        <f>[2]main1!AP77</f>
        <v>2801.7000000000003</v>
      </c>
      <c r="I21" s="134" t="str">
        <f>[2]main1!AQ77</f>
        <v xml:space="preserve"> </v>
      </c>
    </row>
    <row r="22" spans="1:9" ht="16.5" customHeight="1">
      <c r="A22" s="551" t="s">
        <v>324</v>
      </c>
      <c r="B22" s="546"/>
      <c r="C22" s="547"/>
      <c r="D22" s="547"/>
      <c r="E22" s="547"/>
      <c r="F22" s="547"/>
      <c r="G22" s="134"/>
      <c r="H22" s="134"/>
      <c r="I22" s="134"/>
    </row>
    <row r="23" spans="1:9" ht="21.75" customHeight="1">
      <c r="A23" s="319" t="s">
        <v>83</v>
      </c>
      <c r="B23" s="493" t="s">
        <v>84</v>
      </c>
      <c r="C23" s="494">
        <f>[2]main1!AK120</f>
        <v>5838.5</v>
      </c>
      <c r="D23" s="494">
        <f>[2]main1!AL120</f>
        <v>2801.7</v>
      </c>
      <c r="E23" s="494">
        <f>[2]main1!AM120</f>
        <v>-3036.8</v>
      </c>
      <c r="F23" s="494">
        <f>[2]main1!AN120</f>
        <v>47.986640404213411</v>
      </c>
      <c r="G23" s="33">
        <f>[2]main1!AO120</f>
        <v>0</v>
      </c>
      <c r="H23" s="33">
        <f>[2]main1!AP120</f>
        <v>2801.7</v>
      </c>
      <c r="I23" s="33" t="str">
        <f>[2]main1!AQ120</f>
        <v xml:space="preserve"> </v>
      </c>
    </row>
    <row r="24" spans="1:9" ht="21" hidden="1" customHeight="1">
      <c r="A24" s="86" t="s">
        <v>218</v>
      </c>
      <c r="B24" s="251" t="s">
        <v>217</v>
      </c>
      <c r="C24" s="406"/>
      <c r="D24" s="406"/>
      <c r="E24" s="406"/>
      <c r="F24" s="406"/>
      <c r="G24" s="131"/>
      <c r="H24" s="131"/>
      <c r="I24" s="131"/>
    </row>
    <row r="25" spans="1:9" ht="25.5" customHeight="1">
      <c r="A25" s="456" t="s">
        <v>259</v>
      </c>
      <c r="B25" s="457" t="s">
        <v>240</v>
      </c>
      <c r="C25" s="458">
        <f>[2]main1!AK130</f>
        <v>0</v>
      </c>
      <c r="D25" s="458">
        <f>[2]main1!AL130</f>
        <v>155.99999999999955</v>
      </c>
      <c r="E25" s="458">
        <f>[2]main1!AM130</f>
        <v>155.99999999999955</v>
      </c>
      <c r="F25" s="458" t="str">
        <f>[2]main1!AN130</f>
        <v xml:space="preserve"> </v>
      </c>
      <c r="G25" s="134">
        <f>[2]main1!AO130</f>
        <v>0</v>
      </c>
      <c r="H25" s="134">
        <f>[2]main1!AP130</f>
        <v>155.99999999999955</v>
      </c>
      <c r="I25" s="134" t="str">
        <f>[2]main1!AQ130</f>
        <v xml:space="preserve"> </v>
      </c>
    </row>
    <row r="26" spans="1:9" ht="20.25" customHeight="1">
      <c r="A26" s="459" t="s">
        <v>215</v>
      </c>
      <c r="B26" s="544" t="s">
        <v>323</v>
      </c>
      <c r="C26" s="460">
        <f>[2]main1!AK131</f>
        <v>0</v>
      </c>
      <c r="D26" s="460">
        <f>[2]main1!AL131</f>
        <v>-155.99999999999955</v>
      </c>
      <c r="E26" s="460">
        <f>[2]main1!AM131</f>
        <v>-155.99999999999955</v>
      </c>
      <c r="F26" s="460" t="str">
        <f>[2]main1!AN131</f>
        <v xml:space="preserve"> </v>
      </c>
      <c r="G26" s="33">
        <f>[2]main1!AO131</f>
        <v>0</v>
      </c>
      <c r="H26" s="33">
        <f>[2]main1!AP131</f>
        <v>-155.99999999999955</v>
      </c>
      <c r="I26" s="33" t="str">
        <f>[2]main1!AQ131</f>
        <v xml:space="preserve"> </v>
      </c>
    </row>
    <row r="27" spans="1:9" ht="23.25" customHeight="1">
      <c r="A27" s="463" t="s">
        <v>212</v>
      </c>
      <c r="B27" s="471" t="s">
        <v>209</v>
      </c>
      <c r="C27" s="465">
        <f>[2]main1!AK196</f>
        <v>0</v>
      </c>
      <c r="D27" s="465">
        <f>[2]main1!AL196</f>
        <v>-155.99999999999955</v>
      </c>
      <c r="E27" s="465">
        <f>[2]main1!AM196</f>
        <v>-155.99999999999955</v>
      </c>
      <c r="F27" s="465" t="str">
        <f>[2]main1!AN196</f>
        <v xml:space="preserve"> </v>
      </c>
      <c r="G27" s="31">
        <f>[2]main1!AO196</f>
        <v>0</v>
      </c>
      <c r="H27" s="31">
        <f>[2]main1!AP196</f>
        <v>-155.99999999999955</v>
      </c>
      <c r="I27" s="31" t="str">
        <f>[2]main1!AQ196</f>
        <v xml:space="preserve"> </v>
      </c>
    </row>
    <row r="28" spans="1:9" ht="22.5" customHeight="1">
      <c r="A28" s="466" t="s">
        <v>213</v>
      </c>
      <c r="B28" s="467" t="s">
        <v>210</v>
      </c>
      <c r="C28" s="468">
        <f>[2]main1!AK197</f>
        <v>153.1</v>
      </c>
      <c r="D28" s="468">
        <f>[2]main1!AL197</f>
        <v>153.1</v>
      </c>
      <c r="E28" s="468">
        <f>[2]main1!AM197</f>
        <v>0</v>
      </c>
      <c r="F28" s="468">
        <f>[2]main1!AN197</f>
        <v>100</v>
      </c>
      <c r="G28" s="33">
        <f>[2]main1!AO197</f>
        <v>0</v>
      </c>
      <c r="H28" s="33">
        <f>[2]main1!AP197</f>
        <v>153.1</v>
      </c>
      <c r="I28" s="33" t="str">
        <f>[2]main1!AQ197</f>
        <v xml:space="preserve"> </v>
      </c>
    </row>
    <row r="29" spans="1:9" ht="24.75" customHeight="1">
      <c r="A29" s="469" t="s">
        <v>214</v>
      </c>
      <c r="B29" s="470" t="s">
        <v>211</v>
      </c>
      <c r="C29" s="468">
        <f>[2]main1!AK198</f>
        <v>-153.1</v>
      </c>
      <c r="D29" s="468">
        <f>[2]main1!AL198</f>
        <v>-309.09999999999957</v>
      </c>
      <c r="E29" s="468">
        <f>[2]main1!AM198</f>
        <v>-155.99999999999957</v>
      </c>
      <c r="F29" s="468" t="str">
        <f>[2]main1!AN198</f>
        <v>&gt;200</v>
      </c>
      <c r="G29" s="33">
        <f>[2]main1!AO198</f>
        <v>0</v>
      </c>
      <c r="H29" s="33">
        <f>[2]main1!AP198</f>
        <v>-309.09999999999957</v>
      </c>
      <c r="I29" s="33" t="str">
        <f>[2]main1!AQ198</f>
        <v xml:space="preserve"> </v>
      </c>
    </row>
  </sheetData>
  <mergeCells count="11">
    <mergeCell ref="C7:C8"/>
    <mergeCell ref="D7:D8"/>
    <mergeCell ref="E7:F7"/>
    <mergeCell ref="A5:F5"/>
    <mergeCell ref="A3:I3"/>
    <mergeCell ref="A2:I2"/>
    <mergeCell ref="G7:G8"/>
    <mergeCell ref="H7:I7"/>
    <mergeCell ref="A4:I4"/>
    <mergeCell ref="A7:A8"/>
    <mergeCell ref="B7:B8"/>
  </mergeCells>
  <printOptions horizontalCentered="1"/>
  <pageMargins left="0" right="0" top="0.39370078740157483" bottom="0.19685039370078741" header="0" footer="0"/>
  <pageSetup paperSize="9" scale="80" orientation="portrait" blackAndWhite="1" r:id="rId1"/>
  <headerFooter>
    <oddFooter>&amp;C&amp;P</oddFooter>
  </headerFooter>
</worksheet>
</file>

<file path=xl/worksheets/sheet8.xml><?xml version="1.0" encoding="utf-8"?>
<worksheet xmlns="http://schemas.openxmlformats.org/spreadsheetml/2006/main" xmlns:r="http://schemas.openxmlformats.org/officeDocument/2006/relationships">
  <dimension ref="A1:H77"/>
  <sheetViews>
    <sheetView view="pageBreakPreview" zoomScaleSheetLayoutView="100" workbookViewId="0">
      <selection activeCell="E25" sqref="E25"/>
    </sheetView>
  </sheetViews>
  <sheetFormatPr defaultRowHeight="15"/>
  <cols>
    <col min="1" max="1" width="58" customWidth="1"/>
    <col min="2" max="2" width="11.28515625" customWidth="1"/>
    <col min="3" max="3" width="11.5703125" customWidth="1"/>
    <col min="4" max="4" width="11.7109375" customWidth="1"/>
    <col min="5" max="5" width="12.42578125" customWidth="1"/>
    <col min="6" max="6" width="9.85546875" customWidth="1"/>
  </cols>
  <sheetData>
    <row r="1" spans="1:8" ht="28.5" customHeight="1">
      <c r="F1" s="403" t="s">
        <v>300</v>
      </c>
    </row>
    <row r="2" spans="1:8" ht="21" customHeight="1">
      <c r="A2" s="830" t="s">
        <v>260</v>
      </c>
      <c r="B2" s="830"/>
      <c r="C2" s="830"/>
      <c r="D2" s="830"/>
      <c r="E2" s="830"/>
      <c r="F2" s="830"/>
    </row>
    <row r="3" spans="1:8" ht="20.25" customHeight="1">
      <c r="A3" s="830" t="str">
        <f>main1!A4</f>
        <v>la situația din 30 iunie 2016</v>
      </c>
      <c r="B3" s="830"/>
      <c r="C3" s="830"/>
      <c r="D3" s="830"/>
      <c r="E3" s="830"/>
      <c r="F3" s="830"/>
    </row>
    <row r="4" spans="1:8" ht="26.25" customHeight="1">
      <c r="A4" s="12"/>
      <c r="B4" s="12"/>
      <c r="C4" s="12"/>
      <c r="D4" s="12"/>
      <c r="E4" s="12" t="s">
        <v>1</v>
      </c>
      <c r="F4" s="402" t="s">
        <v>26</v>
      </c>
    </row>
    <row r="5" spans="1:8" ht="15" customHeight="1">
      <c r="A5" s="817" t="s">
        <v>40</v>
      </c>
      <c r="B5" s="817" t="s">
        <v>244</v>
      </c>
      <c r="C5" s="817" t="s">
        <v>33</v>
      </c>
      <c r="D5" s="817" t="s">
        <v>41</v>
      </c>
      <c r="E5" s="827" t="s">
        <v>34</v>
      </c>
      <c r="F5" s="822"/>
    </row>
    <row r="6" spans="1:8">
      <c r="A6" s="818"/>
      <c r="B6" s="818"/>
      <c r="C6" s="818"/>
      <c r="D6" s="818"/>
      <c r="E6" s="26" t="s">
        <v>262</v>
      </c>
      <c r="F6" s="26" t="s">
        <v>36</v>
      </c>
    </row>
    <row r="7" spans="1:8">
      <c r="A7" s="28">
        <v>1</v>
      </c>
      <c r="B7" s="28">
        <v>2</v>
      </c>
      <c r="C7" s="28">
        <v>3</v>
      </c>
      <c r="D7" s="28">
        <v>4</v>
      </c>
      <c r="E7" s="28">
        <v>5</v>
      </c>
      <c r="F7" s="28">
        <v>6</v>
      </c>
    </row>
    <row r="8" spans="1:8" ht="20.100000000000001" customHeight="1">
      <c r="A8" s="181" t="s">
        <v>261</v>
      </c>
      <c r="B8" s="181"/>
      <c r="C8" s="411">
        <f>main1!C106</f>
        <v>47824.899999999994</v>
      </c>
      <c r="D8" s="411">
        <f>main1!D106</f>
        <v>21709.4</v>
      </c>
      <c r="E8" s="411">
        <f>main1!G106</f>
        <v>-26115.499999999993</v>
      </c>
      <c r="F8" s="411">
        <f>main1!H106</f>
        <v>45.393508402526727</v>
      </c>
      <c r="G8" s="432">
        <f>G9+G10+G11+G12+G13+G14+G15+G17+G16+G18</f>
        <v>100</v>
      </c>
    </row>
    <row r="9" spans="1:8" ht="20.100000000000001" customHeight="1">
      <c r="A9" s="319" t="s">
        <v>74</v>
      </c>
      <c r="B9" s="437" t="s">
        <v>72</v>
      </c>
      <c r="C9" s="422">
        <f>main1!C107</f>
        <v>4527.8</v>
      </c>
      <c r="D9" s="422">
        <f>main1!D107</f>
        <v>2320.9</v>
      </c>
      <c r="E9" s="422">
        <f>main1!G107</f>
        <v>-2206.9</v>
      </c>
      <c r="F9" s="422">
        <f>main1!H107</f>
        <v>51.258889526922566</v>
      </c>
      <c r="G9" s="432">
        <f>D9/D8*100</f>
        <v>10.690760684311865</v>
      </c>
    </row>
    <row r="10" spans="1:8" ht="20.100000000000001" customHeight="1">
      <c r="A10" s="319" t="s">
        <v>75</v>
      </c>
      <c r="B10" s="437" t="s">
        <v>73</v>
      </c>
      <c r="C10" s="422">
        <f>main1!C109</f>
        <v>466.90000000000003</v>
      </c>
      <c r="D10" s="422">
        <f>main1!D109</f>
        <v>229.6</v>
      </c>
      <c r="E10" s="422">
        <f>main1!G109</f>
        <v>-237.30000000000004</v>
      </c>
      <c r="F10" s="422">
        <f>main1!H109</f>
        <v>49.175412293853071</v>
      </c>
      <c r="G10" s="432">
        <f>D10/D8*100</f>
        <v>1.0576063824886914</v>
      </c>
      <c r="H10">
        <f>(D10+D11)/D8*100</f>
        <v>7.3820556993744635</v>
      </c>
    </row>
    <row r="11" spans="1:8" ht="20.100000000000001" customHeight="1">
      <c r="A11" s="319" t="s">
        <v>76</v>
      </c>
      <c r="B11" s="437" t="s">
        <v>77</v>
      </c>
      <c r="C11" s="422">
        <f>main1!C111</f>
        <v>2938</v>
      </c>
      <c r="D11" s="422">
        <f>main1!D111</f>
        <v>1373</v>
      </c>
      <c r="E11" s="422">
        <f>main1!G111</f>
        <v>-1565</v>
      </c>
      <c r="F11" s="422">
        <f>main1!H111</f>
        <v>46.732471068754258</v>
      </c>
      <c r="G11" s="432">
        <f>D11/D8*100</f>
        <v>6.3244493168857732</v>
      </c>
    </row>
    <row r="12" spans="1:8" ht="20.100000000000001" customHeight="1">
      <c r="A12" s="319" t="s">
        <v>71</v>
      </c>
      <c r="B12" s="437" t="s">
        <v>78</v>
      </c>
      <c r="C12" s="422">
        <f>main1!C113</f>
        <v>5866.9</v>
      </c>
      <c r="D12" s="422">
        <f>main1!D113</f>
        <v>1652.3</v>
      </c>
      <c r="E12" s="422">
        <f>main1!G113</f>
        <v>-4214.5999999999995</v>
      </c>
      <c r="F12" s="422">
        <f>main1!H113</f>
        <v>28.163084422778638</v>
      </c>
      <c r="G12" s="432">
        <f>D12/D8*100</f>
        <v>7.610988788266833</v>
      </c>
    </row>
    <row r="13" spans="1:8" ht="20.100000000000001" customHeight="1">
      <c r="A13" s="319" t="s">
        <v>80</v>
      </c>
      <c r="B13" s="437" t="s">
        <v>79</v>
      </c>
      <c r="C13" s="422">
        <f>main1!C115</f>
        <v>212.1</v>
      </c>
      <c r="D13" s="422">
        <f>main1!D115</f>
        <v>68.600000000000009</v>
      </c>
      <c r="E13" s="422">
        <f>main1!G115</f>
        <v>-143.5</v>
      </c>
      <c r="F13" s="422">
        <f>main1!H115</f>
        <v>32.343234323432348</v>
      </c>
      <c r="G13" s="432">
        <f>D13/D8*100</f>
        <v>0.31599215086552374</v>
      </c>
    </row>
    <row r="14" spans="1:8" ht="20.100000000000001" customHeight="1">
      <c r="A14" s="319" t="s">
        <v>82</v>
      </c>
      <c r="B14" s="437" t="s">
        <v>81</v>
      </c>
      <c r="C14" s="422">
        <f>main1!C117</f>
        <v>1619.6</v>
      </c>
      <c r="D14" s="422">
        <f>main1!D117</f>
        <v>392.79999999999995</v>
      </c>
      <c r="E14" s="422">
        <f>main1!G117</f>
        <v>-1226.8</v>
      </c>
      <c r="F14" s="422">
        <f>main1!H117</f>
        <v>24.252901951099034</v>
      </c>
      <c r="G14" s="432">
        <f>D14/D8*100</f>
        <v>1.8093544731775171</v>
      </c>
    </row>
    <row r="15" spans="1:8" ht="20.100000000000001" customHeight="1">
      <c r="A15" s="319" t="s">
        <v>83</v>
      </c>
      <c r="B15" s="437" t="s">
        <v>84</v>
      </c>
      <c r="C15" s="422">
        <f>main1!C119</f>
        <v>5975.3</v>
      </c>
      <c r="D15" s="422">
        <f>main1!D119</f>
        <v>2533.4</v>
      </c>
      <c r="E15" s="422">
        <f>main1!G119</f>
        <v>-3441.9</v>
      </c>
      <c r="F15" s="422">
        <f>main1!H119</f>
        <v>42.397871236590632</v>
      </c>
      <c r="G15" s="432">
        <f>D15/D8*100</f>
        <v>11.66959934406294</v>
      </c>
      <c r="H15">
        <f>(D15+D16+D17+D18)/D8*100</f>
        <v>72.190848204003785</v>
      </c>
    </row>
    <row r="16" spans="1:8" ht="20.100000000000001" customHeight="1">
      <c r="A16" s="319" t="s">
        <v>86</v>
      </c>
      <c r="B16" s="437" t="s">
        <v>85</v>
      </c>
      <c r="C16" s="422">
        <f>main1!C122</f>
        <v>1206.5999999999999</v>
      </c>
      <c r="D16" s="422">
        <f>main1!D122</f>
        <v>506</v>
      </c>
      <c r="E16" s="422">
        <f>main1!G122</f>
        <v>-700.59999999999991</v>
      </c>
      <c r="F16" s="422">
        <f>main1!H122</f>
        <v>41.936018564561586</v>
      </c>
      <c r="G16" s="432">
        <f>D16/D8*100</f>
        <v>2.3307875851013846</v>
      </c>
    </row>
    <row r="17" spans="1:7" ht="20.100000000000001" customHeight="1">
      <c r="A17" s="319" t="s">
        <v>88</v>
      </c>
      <c r="B17" s="437" t="s">
        <v>87</v>
      </c>
      <c r="C17" s="422">
        <f>main1!C124</f>
        <v>9058.7999999999993</v>
      </c>
      <c r="D17" s="422">
        <f>main1!D124</f>
        <v>4128.8999999999996</v>
      </c>
      <c r="E17" s="422">
        <f>main1!G124</f>
        <v>-4929.8999999999996</v>
      </c>
      <c r="F17" s="422">
        <f>main1!H124</f>
        <v>45.578884620479535</v>
      </c>
      <c r="G17" s="432">
        <f>D17/D8*100</f>
        <v>19.018950316452781</v>
      </c>
    </row>
    <row r="18" spans="1:7" ht="20.100000000000001" customHeight="1">
      <c r="A18" s="319" t="s">
        <v>90</v>
      </c>
      <c r="B18" s="437" t="s">
        <v>89</v>
      </c>
      <c r="C18" s="422">
        <f>main1!C126</f>
        <v>15952.900000000001</v>
      </c>
      <c r="D18" s="422">
        <f>main1!D126</f>
        <v>8503.9</v>
      </c>
      <c r="E18" s="422">
        <f>main1!G126</f>
        <v>-7449.0000000000018</v>
      </c>
      <c r="F18" s="422">
        <f>main1!H126</f>
        <v>53.306295407104656</v>
      </c>
      <c r="G18" s="432">
        <f>D18/D8*100</f>
        <v>39.171510958386683</v>
      </c>
    </row>
    <row r="19" spans="1:7" ht="18" customHeight="1">
      <c r="A19" s="442" t="s">
        <v>15</v>
      </c>
      <c r="B19" s="182"/>
      <c r="C19" s="440"/>
      <c r="D19" s="440"/>
      <c r="E19" s="440"/>
      <c r="F19" s="441"/>
    </row>
    <row r="20" spans="1:7" ht="24.75" customHeight="1">
      <c r="A20" s="831" t="s">
        <v>5</v>
      </c>
      <c r="B20" s="832"/>
      <c r="C20" s="832"/>
      <c r="D20" s="832"/>
      <c r="E20" s="832"/>
      <c r="F20" s="833"/>
    </row>
    <row r="21" spans="1:7" ht="20.100000000000001" hidden="1" customHeight="1">
      <c r="A21" s="433"/>
      <c r="B21" s="433"/>
      <c r="C21" s="434"/>
      <c r="D21" s="434"/>
      <c r="E21" s="434"/>
      <c r="F21" s="435" t="s">
        <v>26</v>
      </c>
    </row>
    <row r="22" spans="1:7" ht="20.100000000000001" hidden="1" customHeight="1">
      <c r="A22" s="816" t="s">
        <v>40</v>
      </c>
      <c r="B22" s="816"/>
      <c r="C22" s="816" t="s">
        <v>33</v>
      </c>
      <c r="D22" s="816" t="s">
        <v>41</v>
      </c>
      <c r="E22" s="816" t="s">
        <v>34</v>
      </c>
      <c r="F22" s="816"/>
    </row>
    <row r="23" spans="1:7" ht="20.100000000000001" hidden="1" customHeight="1">
      <c r="A23" s="816"/>
      <c r="B23" s="816"/>
      <c r="C23" s="816"/>
      <c r="D23" s="816"/>
      <c r="E23" s="26" t="s">
        <v>262</v>
      </c>
      <c r="F23" s="26" t="s">
        <v>36</v>
      </c>
    </row>
    <row r="24" spans="1:7" ht="20.100000000000001" hidden="1" customHeight="1">
      <c r="A24" s="26"/>
      <c r="B24" s="26"/>
      <c r="C24" s="26"/>
      <c r="D24" s="26"/>
      <c r="E24" s="26"/>
      <c r="F24" s="26"/>
    </row>
    <row r="25" spans="1:7" ht="20.100000000000001" customHeight="1">
      <c r="A25" s="181" t="s">
        <v>261</v>
      </c>
      <c r="B25" s="181"/>
      <c r="C25" s="411">
        <f>main1!U106</f>
        <v>31254.5</v>
      </c>
      <c r="D25" s="411">
        <f>main1!V106</f>
        <v>15074.5</v>
      </c>
      <c r="E25" s="411">
        <f>main1!Y106</f>
        <v>-16180</v>
      </c>
      <c r="F25" s="411">
        <f>main1!Z106</f>
        <v>48.231454670527448</v>
      </c>
    </row>
    <row r="26" spans="1:7" ht="20.100000000000001" customHeight="1">
      <c r="A26" s="319" t="s">
        <v>74</v>
      </c>
      <c r="B26" s="437" t="s">
        <v>72</v>
      </c>
      <c r="C26" s="422">
        <f>main1!U107</f>
        <v>4300</v>
      </c>
      <c r="D26" s="422">
        <f>main1!V107</f>
        <v>2313.3000000000002</v>
      </c>
      <c r="E26" s="422">
        <f>main1!Y107</f>
        <v>-1986.6999999999998</v>
      </c>
      <c r="F26" s="422">
        <f>main1!Z107</f>
        <v>53.797674418604657</v>
      </c>
    </row>
    <row r="27" spans="1:7" ht="20.100000000000001" customHeight="1">
      <c r="A27" s="319" t="s">
        <v>75</v>
      </c>
      <c r="B27" s="437" t="s">
        <v>73</v>
      </c>
      <c r="C27" s="422">
        <f>main1!U109</f>
        <v>457.1</v>
      </c>
      <c r="D27" s="422">
        <f>main1!V109</f>
        <v>225.5</v>
      </c>
      <c r="E27" s="422">
        <f>main1!Y109</f>
        <v>-231.60000000000002</v>
      </c>
      <c r="F27" s="422">
        <f>main1!Z109</f>
        <v>49.33274994530737</v>
      </c>
    </row>
    <row r="28" spans="1:7" ht="20.100000000000001" customHeight="1">
      <c r="A28" s="319" t="s">
        <v>76</v>
      </c>
      <c r="B28" s="437" t="s">
        <v>77</v>
      </c>
      <c r="C28" s="422">
        <f>main1!U111</f>
        <v>2914</v>
      </c>
      <c r="D28" s="422">
        <f>main1!V111</f>
        <v>1368.3</v>
      </c>
      <c r="E28" s="422">
        <f>main1!Y111</f>
        <v>-1545.7</v>
      </c>
      <c r="F28" s="422">
        <f>main1!Z111</f>
        <v>46.956074124914203</v>
      </c>
    </row>
    <row r="29" spans="1:7" ht="20.100000000000001" customHeight="1">
      <c r="A29" s="319" t="s">
        <v>71</v>
      </c>
      <c r="B29" s="437" t="s">
        <v>78</v>
      </c>
      <c r="C29" s="422">
        <f>main1!U113</f>
        <v>5078.2</v>
      </c>
      <c r="D29" s="422">
        <f>main1!V113</f>
        <v>1381</v>
      </c>
      <c r="E29" s="422">
        <f>main1!Y113</f>
        <v>-3697.2</v>
      </c>
      <c r="F29" s="422">
        <f>main1!Z113</f>
        <v>27.194675278642038</v>
      </c>
    </row>
    <row r="30" spans="1:7" ht="20.100000000000001" customHeight="1">
      <c r="A30" s="319" t="s">
        <v>80</v>
      </c>
      <c r="B30" s="437" t="s">
        <v>79</v>
      </c>
      <c r="C30" s="422">
        <f>main1!U115</f>
        <v>191.4</v>
      </c>
      <c r="D30" s="422">
        <f>main1!V115</f>
        <v>63.5</v>
      </c>
      <c r="E30" s="422">
        <f>main1!Y115</f>
        <v>-127.9</v>
      </c>
      <c r="F30" s="422">
        <f>main1!Z115</f>
        <v>33.176593521421104</v>
      </c>
    </row>
    <row r="31" spans="1:7" ht="20.100000000000001" customHeight="1">
      <c r="A31" s="319" t="s">
        <v>82</v>
      </c>
      <c r="B31" s="437" t="s">
        <v>81</v>
      </c>
      <c r="C31" s="422">
        <f>main1!U117</f>
        <v>510.6</v>
      </c>
      <c r="D31" s="422">
        <f>main1!V117</f>
        <v>94.4</v>
      </c>
      <c r="E31" s="422">
        <f>main1!Y117</f>
        <v>-416.20000000000005</v>
      </c>
      <c r="F31" s="422">
        <f>main1!Z117</f>
        <v>18.488053270661968</v>
      </c>
    </row>
    <row r="32" spans="1:7" ht="20.100000000000001" customHeight="1">
      <c r="A32" s="319" t="s">
        <v>83</v>
      </c>
      <c r="B32" s="437" t="s">
        <v>84</v>
      </c>
      <c r="C32" s="422">
        <f>main1!U119</f>
        <v>3041.4</v>
      </c>
      <c r="D32" s="422">
        <f>main1!V119</f>
        <v>1412.4</v>
      </c>
      <c r="E32" s="422">
        <f>main1!Y119</f>
        <v>-1629</v>
      </c>
      <c r="F32" s="422">
        <f>main1!Z119</f>
        <v>46.439139869796811</v>
      </c>
    </row>
    <row r="33" spans="1:6" ht="20.100000000000001" customHeight="1">
      <c r="A33" s="319" t="s">
        <v>86</v>
      </c>
      <c r="B33" s="437" t="s">
        <v>85</v>
      </c>
      <c r="C33" s="422">
        <f>main1!U122</f>
        <v>586</v>
      </c>
      <c r="D33" s="422">
        <f>main1!V122</f>
        <v>280</v>
      </c>
      <c r="E33" s="422">
        <f>main1!Y122</f>
        <v>-306</v>
      </c>
      <c r="F33" s="422">
        <f>main1!Z122</f>
        <v>47.781569965870304</v>
      </c>
    </row>
    <row r="34" spans="1:6" ht="20.100000000000001" customHeight="1">
      <c r="A34" s="319" t="s">
        <v>88</v>
      </c>
      <c r="B34" s="437" t="s">
        <v>87</v>
      </c>
      <c r="C34" s="422">
        <f>main1!U124</f>
        <v>8115.2</v>
      </c>
      <c r="D34" s="422">
        <f>main1!V124</f>
        <v>4091</v>
      </c>
      <c r="E34" s="422">
        <f>main1!Y124</f>
        <v>-4024.2</v>
      </c>
      <c r="F34" s="422">
        <f>main1!Z124</f>
        <v>50.41157334384858</v>
      </c>
    </row>
    <row r="35" spans="1:6" ht="20.100000000000001" customHeight="1">
      <c r="A35" s="319" t="s">
        <v>90</v>
      </c>
      <c r="B35" s="437" t="s">
        <v>89</v>
      </c>
      <c r="C35" s="422">
        <f>main1!U126</f>
        <v>6060.6</v>
      </c>
      <c r="D35" s="422">
        <f>main1!V126</f>
        <v>3845.1</v>
      </c>
      <c r="E35" s="422">
        <f>main1!Y126</f>
        <v>-2215.5000000000005</v>
      </c>
      <c r="F35" s="422">
        <f>main1!Z126</f>
        <v>63.444213444213439</v>
      </c>
    </row>
    <row r="36" spans="1:6" ht="20.100000000000001" hidden="1" customHeight="1">
      <c r="A36" s="434"/>
      <c r="B36" s="434"/>
      <c r="C36" s="434"/>
      <c r="D36" s="434"/>
      <c r="E36" s="434"/>
      <c r="F36" s="434"/>
    </row>
    <row r="37" spans="1:6" ht="35.25" customHeight="1">
      <c r="A37" s="834" t="s">
        <v>264</v>
      </c>
      <c r="B37" s="835"/>
      <c r="C37" s="835"/>
      <c r="D37" s="835"/>
      <c r="E37" s="835"/>
      <c r="F37" s="836"/>
    </row>
    <row r="38" spans="1:6" ht="20.100000000000001" hidden="1" customHeight="1">
      <c r="A38" s="434"/>
      <c r="B38" s="434"/>
      <c r="C38" s="434"/>
      <c r="D38" s="434"/>
      <c r="E38" s="434"/>
      <c r="F38" s="435" t="s">
        <v>26</v>
      </c>
    </row>
    <row r="39" spans="1:6" ht="20.100000000000001" hidden="1" customHeight="1">
      <c r="A39" s="816" t="s">
        <v>40</v>
      </c>
      <c r="B39" s="816"/>
      <c r="C39" s="816" t="s">
        <v>33</v>
      </c>
      <c r="D39" s="816" t="s">
        <v>41</v>
      </c>
      <c r="E39" s="816" t="s">
        <v>34</v>
      </c>
      <c r="F39" s="816"/>
    </row>
    <row r="40" spans="1:6" ht="20.100000000000001" hidden="1" customHeight="1">
      <c r="A40" s="816"/>
      <c r="B40" s="816"/>
      <c r="C40" s="816"/>
      <c r="D40" s="816"/>
      <c r="E40" s="26" t="s">
        <v>262</v>
      </c>
      <c r="F40" s="26" t="s">
        <v>36</v>
      </c>
    </row>
    <row r="41" spans="1:6" ht="20.100000000000001" hidden="1" customHeight="1">
      <c r="A41" s="26"/>
      <c r="B41" s="26"/>
      <c r="C41" s="26"/>
      <c r="D41" s="26"/>
      <c r="E41" s="26"/>
      <c r="F41" s="26"/>
    </row>
    <row r="42" spans="1:6" ht="20.100000000000001" customHeight="1">
      <c r="A42" s="181" t="s">
        <v>261</v>
      </c>
      <c r="B42" s="181"/>
      <c r="C42" s="411">
        <f>main1!AD106</f>
        <v>13649.3</v>
      </c>
      <c r="D42" s="411">
        <f>main1!AE106</f>
        <v>7431.8</v>
      </c>
      <c r="E42" s="411">
        <f>main1!AF106</f>
        <v>-6217.4999999999991</v>
      </c>
      <c r="F42" s="411">
        <f>main1!AG106</f>
        <v>54.448213461496195</v>
      </c>
    </row>
    <row r="43" spans="1:6" ht="20.100000000000001" customHeight="1">
      <c r="A43" s="319" t="s">
        <v>90</v>
      </c>
      <c r="B43" s="438">
        <v>10</v>
      </c>
      <c r="C43" s="422">
        <f>main1!AD126</f>
        <v>13649.3</v>
      </c>
      <c r="D43" s="422">
        <f>main1!AE126</f>
        <v>7431.8</v>
      </c>
      <c r="E43" s="422">
        <f>main1!AF126</f>
        <v>-6217.4999999999991</v>
      </c>
      <c r="F43" s="422">
        <f>main1!AG126</f>
        <v>54.448213461496195</v>
      </c>
    </row>
    <row r="44" spans="1:6" ht="20.100000000000001" hidden="1" customHeight="1">
      <c r="A44" s="434"/>
      <c r="B44" s="434"/>
      <c r="C44" s="434"/>
      <c r="D44" s="434"/>
      <c r="E44" s="434"/>
      <c r="F44" s="434"/>
    </row>
    <row r="45" spans="1:6" ht="33" customHeight="1">
      <c r="A45" s="837" t="s">
        <v>265</v>
      </c>
      <c r="B45" s="838"/>
      <c r="C45" s="838"/>
      <c r="D45" s="838"/>
      <c r="E45" s="838"/>
      <c r="F45" s="839"/>
    </row>
    <row r="46" spans="1:6" ht="20.100000000000001" hidden="1" customHeight="1">
      <c r="A46" s="434"/>
      <c r="B46" s="434"/>
      <c r="C46" s="434"/>
      <c r="D46" s="434"/>
      <c r="E46" s="434"/>
      <c r="F46" s="435" t="s">
        <v>26</v>
      </c>
    </row>
    <row r="47" spans="1:6" ht="20.100000000000001" hidden="1" customHeight="1">
      <c r="A47" s="817" t="s">
        <v>40</v>
      </c>
      <c r="B47" s="817"/>
      <c r="C47" s="817" t="s">
        <v>33</v>
      </c>
      <c r="D47" s="817" t="s">
        <v>41</v>
      </c>
      <c r="E47" s="827" t="s">
        <v>34</v>
      </c>
      <c r="F47" s="822"/>
    </row>
    <row r="48" spans="1:6" ht="20.100000000000001" hidden="1" customHeight="1">
      <c r="A48" s="818"/>
      <c r="B48" s="818"/>
      <c r="C48" s="818"/>
      <c r="D48" s="818"/>
      <c r="E48" s="26" t="s">
        <v>262</v>
      </c>
      <c r="F48" s="26" t="s">
        <v>36</v>
      </c>
    </row>
    <row r="49" spans="1:6" ht="20.100000000000001" hidden="1" customHeight="1">
      <c r="A49" s="26"/>
      <c r="B49" s="26"/>
      <c r="C49" s="26"/>
      <c r="D49" s="26"/>
      <c r="E49" s="26"/>
      <c r="F49" s="26"/>
    </row>
    <row r="50" spans="1:6" ht="20.100000000000001" customHeight="1">
      <c r="A50" s="181" t="s">
        <v>261</v>
      </c>
      <c r="B50" s="181"/>
      <c r="C50" s="411">
        <f>main1!AK106</f>
        <v>5160.1000000000004</v>
      </c>
      <c r="D50" s="411">
        <f>main1!AL106</f>
        <v>2243</v>
      </c>
      <c r="E50" s="411">
        <f>main1!AM106</f>
        <v>-2917.1000000000004</v>
      </c>
      <c r="F50" s="411">
        <f>main1!AN106</f>
        <v>43.468149842057322</v>
      </c>
    </row>
    <row r="51" spans="1:6" ht="20.100000000000001" customHeight="1">
      <c r="A51" s="322" t="s">
        <v>83</v>
      </c>
      <c r="B51" s="439" t="s">
        <v>84</v>
      </c>
      <c r="C51" s="422">
        <f>main1!AK119</f>
        <v>5160.1000000000004</v>
      </c>
      <c r="D51" s="422">
        <f>main1!AL119</f>
        <v>2243</v>
      </c>
      <c r="E51" s="422">
        <f>main1!AM119</f>
        <v>-2917.1000000000004</v>
      </c>
      <c r="F51" s="422">
        <f>main1!AN119</f>
        <v>43.468149842057322</v>
      </c>
    </row>
    <row r="52" spans="1:6" ht="20.100000000000001" hidden="1" customHeight="1">
      <c r="A52" s="93"/>
      <c r="B52" s="93"/>
      <c r="C52" s="436"/>
      <c r="D52" s="436"/>
      <c r="E52" s="436"/>
      <c r="F52" s="436"/>
    </row>
    <row r="53" spans="1:6" ht="31.5" customHeight="1">
      <c r="A53" s="840" t="s">
        <v>263</v>
      </c>
      <c r="B53" s="840"/>
      <c r="C53" s="840"/>
      <c r="D53" s="840"/>
      <c r="E53" s="840"/>
      <c r="F53" s="840"/>
    </row>
    <row r="54" spans="1:6" ht="20.100000000000001" hidden="1" customHeight="1">
      <c r="A54" s="433"/>
      <c r="B54" s="433"/>
      <c r="C54" s="434"/>
      <c r="D54" s="434"/>
      <c r="E54" s="434"/>
      <c r="F54" s="435" t="s">
        <v>26</v>
      </c>
    </row>
    <row r="55" spans="1:6" ht="20.100000000000001" hidden="1" customHeight="1">
      <c r="A55" s="816" t="s">
        <v>40</v>
      </c>
      <c r="B55" s="816"/>
      <c r="C55" s="816" t="s">
        <v>33</v>
      </c>
      <c r="D55" s="816" t="s">
        <v>41</v>
      </c>
      <c r="E55" s="816" t="s">
        <v>34</v>
      </c>
      <c r="F55" s="816"/>
    </row>
    <row r="56" spans="1:6" ht="20.100000000000001" hidden="1" customHeight="1">
      <c r="A56" s="816"/>
      <c r="B56" s="816"/>
      <c r="C56" s="816"/>
      <c r="D56" s="816"/>
      <c r="E56" s="26" t="s">
        <v>262</v>
      </c>
      <c r="F56" s="26" t="s">
        <v>36</v>
      </c>
    </row>
    <row r="57" spans="1:6" ht="20.100000000000001" customHeight="1">
      <c r="A57" s="181" t="s">
        <v>261</v>
      </c>
      <c r="B57" s="181"/>
      <c r="C57" s="411">
        <f>main1!AR106</f>
        <v>11888.9</v>
      </c>
      <c r="D57" s="411">
        <f>main1!AS106</f>
        <v>5146.5</v>
      </c>
      <c r="E57" s="411">
        <f>main1!AV106</f>
        <v>-6742.4</v>
      </c>
      <c r="F57" s="411">
        <f>main1!AW106</f>
        <v>43.288277300675418</v>
      </c>
    </row>
    <row r="58" spans="1:6" ht="20.100000000000001" customHeight="1">
      <c r="A58" s="319" t="s">
        <v>74</v>
      </c>
      <c r="B58" s="437" t="s">
        <v>72</v>
      </c>
      <c r="C58" s="422">
        <f>main1!AR107</f>
        <v>1270.0999999999999</v>
      </c>
      <c r="D58" s="422">
        <f>main1!AS107</f>
        <v>528.70000000000005</v>
      </c>
      <c r="E58" s="422">
        <f>main1!AV107</f>
        <v>-741.39999999999986</v>
      </c>
      <c r="F58" s="422">
        <f>main1!AW107</f>
        <v>41.626643571372341</v>
      </c>
    </row>
    <row r="59" spans="1:6" ht="20.100000000000001" customHeight="1">
      <c r="A59" s="319"/>
      <c r="B59" s="437"/>
      <c r="C59" s="422"/>
      <c r="D59" s="422"/>
      <c r="E59" s="422"/>
      <c r="F59" s="422"/>
    </row>
    <row r="60" spans="1:6" ht="20.100000000000001" customHeight="1">
      <c r="A60" s="319" t="s">
        <v>75</v>
      </c>
      <c r="B60" s="437" t="s">
        <v>73</v>
      </c>
      <c r="C60" s="422">
        <f>main1!AR109</f>
        <v>9.8000000000000007</v>
      </c>
      <c r="D60" s="422">
        <f>main1!AS109</f>
        <v>4.0999999999999996</v>
      </c>
      <c r="E60" s="422">
        <f>main1!AV109</f>
        <v>-5.7000000000000011</v>
      </c>
      <c r="F60" s="422">
        <f>main1!AW109</f>
        <v>41.836734693877546</v>
      </c>
    </row>
    <row r="61" spans="1:6" ht="20.100000000000001" customHeight="1">
      <c r="A61" s="319"/>
      <c r="B61" s="437"/>
      <c r="C61" s="422"/>
      <c r="D61" s="422"/>
      <c r="E61" s="422"/>
      <c r="F61" s="422"/>
    </row>
    <row r="62" spans="1:6" ht="20.100000000000001" customHeight="1">
      <c r="A62" s="319" t="s">
        <v>76</v>
      </c>
      <c r="B62" s="437" t="s">
        <v>77</v>
      </c>
      <c r="C62" s="422">
        <f>main1!AR111</f>
        <v>24</v>
      </c>
      <c r="D62" s="422">
        <f>main1!AS111</f>
        <v>4.7</v>
      </c>
      <c r="E62" s="422">
        <f>main1!AV111</f>
        <v>-19.3</v>
      </c>
      <c r="F62" s="422">
        <f>main1!AW111</f>
        <v>19.583333333333332</v>
      </c>
    </row>
    <row r="63" spans="1:6" ht="20.100000000000001" customHeight="1">
      <c r="A63" s="319"/>
      <c r="B63" s="437"/>
      <c r="C63" s="422"/>
      <c r="D63" s="422"/>
      <c r="E63" s="422"/>
      <c r="F63" s="422"/>
    </row>
    <row r="64" spans="1:6" ht="20.100000000000001" customHeight="1">
      <c r="A64" s="319" t="s">
        <v>71</v>
      </c>
      <c r="B64" s="437" t="s">
        <v>78</v>
      </c>
      <c r="C64" s="422">
        <f>main1!AR113</f>
        <v>788.7</v>
      </c>
      <c r="D64" s="422">
        <f>main1!AS113</f>
        <v>271.3</v>
      </c>
      <c r="E64" s="422">
        <f>main1!AV113</f>
        <v>-517.40000000000009</v>
      </c>
      <c r="F64" s="422">
        <f>main1!AW113</f>
        <v>34.398377076201342</v>
      </c>
    </row>
    <row r="65" spans="1:6" ht="20.100000000000001" customHeight="1">
      <c r="A65" s="319"/>
      <c r="B65" s="437"/>
      <c r="C65" s="422"/>
      <c r="D65" s="422"/>
      <c r="E65" s="422"/>
      <c r="F65" s="422"/>
    </row>
    <row r="66" spans="1:6" ht="20.100000000000001" customHeight="1">
      <c r="A66" s="319" t="s">
        <v>80</v>
      </c>
      <c r="B66" s="437" t="s">
        <v>79</v>
      </c>
      <c r="C66" s="422">
        <f>main1!AR115</f>
        <v>21.6</v>
      </c>
      <c r="D66" s="422">
        <f>main1!AS115</f>
        <v>5.4</v>
      </c>
      <c r="E66" s="422">
        <f>main1!AV115</f>
        <v>-16.200000000000003</v>
      </c>
      <c r="F66" s="422">
        <f>main1!AW115</f>
        <v>25</v>
      </c>
    </row>
    <row r="67" spans="1:6" ht="20.100000000000001" customHeight="1">
      <c r="A67" s="319"/>
      <c r="B67" s="437"/>
      <c r="C67" s="422"/>
      <c r="D67" s="422"/>
      <c r="E67" s="422"/>
      <c r="F67" s="422"/>
    </row>
    <row r="68" spans="1:6" ht="20.100000000000001" customHeight="1">
      <c r="A68" s="319" t="s">
        <v>82</v>
      </c>
      <c r="B68" s="437" t="s">
        <v>81</v>
      </c>
      <c r="C68" s="422">
        <f>main1!AR117</f>
        <v>1145.5</v>
      </c>
      <c r="D68" s="422">
        <f>main1!AS117</f>
        <v>351</v>
      </c>
      <c r="E68" s="422">
        <f>main1!AV117</f>
        <v>-794.5</v>
      </c>
      <c r="F68" s="422">
        <f>main1!AW117</f>
        <v>30.641641204714098</v>
      </c>
    </row>
    <row r="69" spans="1:6" ht="20.100000000000001" customHeight="1">
      <c r="A69" s="319"/>
      <c r="B69" s="437"/>
      <c r="C69" s="422"/>
      <c r="D69" s="422"/>
      <c r="E69" s="422"/>
      <c r="F69" s="422"/>
    </row>
    <row r="70" spans="1:6" ht="20.100000000000001" customHeight="1">
      <c r="A70" s="319" t="s">
        <v>83</v>
      </c>
      <c r="B70" s="437" t="s">
        <v>84</v>
      </c>
      <c r="C70" s="422">
        <f>main1!AR119</f>
        <v>93.3</v>
      </c>
      <c r="D70" s="422">
        <f>main1!AS119</f>
        <v>18.399999999999999</v>
      </c>
      <c r="E70" s="422">
        <f>main1!AV119</f>
        <v>-74.900000000000006</v>
      </c>
      <c r="F70" s="422">
        <f>main1!AW119</f>
        <v>19.721329046087888</v>
      </c>
    </row>
    <row r="71" spans="1:6" ht="20.100000000000001" customHeight="1">
      <c r="A71" s="319"/>
      <c r="B71" s="437"/>
      <c r="C71" s="422"/>
      <c r="D71" s="422"/>
      <c r="E71" s="422"/>
      <c r="F71" s="422"/>
    </row>
    <row r="72" spans="1:6" ht="20.100000000000001" customHeight="1">
      <c r="A72" s="319" t="s">
        <v>86</v>
      </c>
      <c r="B72" s="437" t="s">
        <v>85</v>
      </c>
      <c r="C72" s="422">
        <f>main1!AR122</f>
        <v>766.3</v>
      </c>
      <c r="D72" s="422">
        <f>main1!AS122</f>
        <v>304.60000000000002</v>
      </c>
      <c r="E72" s="422">
        <f>main1!AV122</f>
        <v>-461.69999999999993</v>
      </c>
      <c r="F72" s="422">
        <f>main1!AW122</f>
        <v>39.749445386924187</v>
      </c>
    </row>
    <row r="73" spans="1:6" ht="20.100000000000001" customHeight="1">
      <c r="A73" s="319"/>
      <c r="B73" s="437"/>
      <c r="C73" s="422"/>
      <c r="D73" s="422"/>
      <c r="E73" s="422"/>
      <c r="F73" s="422"/>
    </row>
    <row r="74" spans="1:6" ht="20.100000000000001" customHeight="1">
      <c r="A74" s="319" t="s">
        <v>88</v>
      </c>
      <c r="B74" s="437" t="s">
        <v>87</v>
      </c>
      <c r="C74" s="422">
        <f>main1!AR124</f>
        <v>6848</v>
      </c>
      <c r="D74" s="422">
        <f>main1!AS124</f>
        <v>3236.4</v>
      </c>
      <c r="E74" s="422">
        <f>main1!AV124</f>
        <v>-3611.6</v>
      </c>
      <c r="F74" s="422">
        <f>main1!AW124</f>
        <v>47.260514018691588</v>
      </c>
    </row>
    <row r="75" spans="1:6" ht="20.100000000000001" customHeight="1">
      <c r="A75" s="319"/>
      <c r="B75" s="437"/>
      <c r="C75" s="422"/>
      <c r="D75" s="422"/>
      <c r="E75" s="422"/>
      <c r="F75" s="422"/>
    </row>
    <row r="76" spans="1:6" ht="20.100000000000001" customHeight="1">
      <c r="A76" s="319" t="s">
        <v>90</v>
      </c>
      <c r="B76" s="437" t="s">
        <v>89</v>
      </c>
      <c r="C76" s="422">
        <f>main1!AR126</f>
        <v>921.6</v>
      </c>
      <c r="D76" s="422">
        <f>main1!AS126</f>
        <v>421.9</v>
      </c>
      <c r="E76" s="422">
        <f>main1!AV126</f>
        <v>-499.70000000000005</v>
      </c>
      <c r="F76" s="422">
        <f>main1!AW126</f>
        <v>45.779079861111107</v>
      </c>
    </row>
    <row r="77" spans="1:6">
      <c r="A77" s="434"/>
      <c r="B77" s="434"/>
      <c r="C77" s="434"/>
      <c r="D77" s="434"/>
      <c r="E77" s="434"/>
      <c r="F77" s="434"/>
    </row>
  </sheetData>
  <mergeCells count="31">
    <mergeCell ref="B5:B6"/>
    <mergeCell ref="B22:B23"/>
    <mergeCell ref="B39:B40"/>
    <mergeCell ref="B47:B48"/>
    <mergeCell ref="A22:A23"/>
    <mergeCell ref="C22:C23"/>
    <mergeCell ref="D22:D23"/>
    <mergeCell ref="E22:F22"/>
    <mergeCell ref="E47:F47"/>
    <mergeCell ref="D47:D48"/>
    <mergeCell ref="C47:C48"/>
    <mergeCell ref="B55:B56"/>
    <mergeCell ref="A55:A56"/>
    <mergeCell ref="C55:C56"/>
    <mergeCell ref="D55:D56"/>
    <mergeCell ref="E55:F55"/>
    <mergeCell ref="A39:A40"/>
    <mergeCell ref="C39:C40"/>
    <mergeCell ref="A45:F45"/>
    <mergeCell ref="A53:F53"/>
    <mergeCell ref="A47:A48"/>
    <mergeCell ref="A2:F2"/>
    <mergeCell ref="A3:F3"/>
    <mergeCell ref="A20:F20"/>
    <mergeCell ref="D39:D40"/>
    <mergeCell ref="E39:F39"/>
    <mergeCell ref="A37:F37"/>
    <mergeCell ref="A5:A6"/>
    <mergeCell ref="C5:C6"/>
    <mergeCell ref="D5:D6"/>
    <mergeCell ref="E5:F5"/>
  </mergeCells>
  <printOptions horizontalCentered="1"/>
  <pageMargins left="0" right="0" top="0.39370078740157483" bottom="0" header="0" footer="0"/>
  <pageSetup paperSize="9" scale="69" orientation="portrait" r:id="rId1"/>
</worksheet>
</file>

<file path=xl/worksheets/sheet9.xml><?xml version="1.0" encoding="utf-8"?>
<worksheet xmlns="http://schemas.openxmlformats.org/spreadsheetml/2006/main" xmlns:r="http://schemas.openxmlformats.org/officeDocument/2006/relationships">
  <dimension ref="A1:K134"/>
  <sheetViews>
    <sheetView showZeros="0" view="pageBreakPreview" zoomScaleSheetLayoutView="100" workbookViewId="0">
      <selection activeCell="D12" sqref="A1:IV65536"/>
    </sheetView>
  </sheetViews>
  <sheetFormatPr defaultRowHeight="15"/>
  <cols>
    <col min="1" max="1" width="51.140625" customWidth="1"/>
    <col min="2" max="2" width="9.7109375" customWidth="1"/>
    <col min="3" max="3" width="11.85546875" customWidth="1"/>
    <col min="4" max="6" width="10.28515625" customWidth="1"/>
    <col min="7" max="7" width="11.5703125" customWidth="1"/>
    <col min="9" max="9" width="9.5703125" hidden="1" customWidth="1"/>
    <col min="10" max="11" width="9.140625" hidden="1" customWidth="1"/>
    <col min="13" max="13" width="21" customWidth="1"/>
  </cols>
  <sheetData>
    <row r="1" spans="1:11" ht="21.75" customHeight="1">
      <c r="A1" s="29"/>
      <c r="B1" s="29"/>
      <c r="C1" s="13"/>
      <c r="D1" s="13"/>
      <c r="E1" s="13"/>
      <c r="F1" s="13"/>
      <c r="G1" s="13"/>
      <c r="H1" s="403" t="s">
        <v>29</v>
      </c>
      <c r="I1" s="13"/>
      <c r="J1" s="13"/>
    </row>
    <row r="2" spans="1:11" ht="20.25">
      <c r="A2" s="814" t="s">
        <v>25</v>
      </c>
      <c r="B2" s="814"/>
      <c r="C2" s="814"/>
      <c r="D2" s="814"/>
      <c r="E2" s="814"/>
      <c r="F2" s="814"/>
      <c r="G2" s="814"/>
      <c r="H2" s="814"/>
      <c r="I2" s="814"/>
      <c r="J2" s="814"/>
      <c r="K2" s="814"/>
    </row>
    <row r="3" spans="1:11" ht="20.25">
      <c r="A3" s="814" t="s">
        <v>313</v>
      </c>
      <c r="B3" s="814"/>
      <c r="C3" s="814"/>
      <c r="D3" s="814"/>
      <c r="E3" s="814"/>
      <c r="F3" s="814"/>
      <c r="G3" s="814"/>
      <c r="H3" s="814"/>
      <c r="I3" s="814"/>
      <c r="J3" s="814"/>
      <c r="K3" s="814"/>
    </row>
    <row r="4" spans="1:11" ht="20.25" customHeight="1">
      <c r="A4" s="815" t="str">
        <f>[2]main1!A4</f>
        <v>la situația din 31 iulie 2016</v>
      </c>
      <c r="B4" s="815"/>
      <c r="C4" s="815"/>
      <c r="D4" s="815"/>
      <c r="E4" s="815"/>
      <c r="F4" s="815"/>
      <c r="G4" s="815"/>
      <c r="H4" s="815"/>
      <c r="I4" s="815"/>
      <c r="J4" s="815"/>
      <c r="K4" s="815"/>
    </row>
    <row r="5" spans="1:11">
      <c r="A5" s="12"/>
      <c r="B5" s="12"/>
      <c r="C5" s="12"/>
      <c r="D5" s="12"/>
      <c r="E5" s="12"/>
      <c r="F5" s="12"/>
      <c r="G5" s="12" t="s">
        <v>1</v>
      </c>
      <c r="H5" s="15" t="s">
        <v>26</v>
      </c>
      <c r="I5" s="12"/>
      <c r="J5" s="12"/>
    </row>
    <row r="6" spans="1:11" ht="31.5" customHeight="1">
      <c r="A6" s="816" t="s">
        <v>40</v>
      </c>
      <c r="B6" s="823" t="s">
        <v>244</v>
      </c>
      <c r="C6" s="816" t="s">
        <v>33</v>
      </c>
      <c r="D6" s="816" t="s">
        <v>41</v>
      </c>
      <c r="E6" s="812" t="s">
        <v>330</v>
      </c>
      <c r="F6" s="812"/>
      <c r="G6" s="816" t="s">
        <v>34</v>
      </c>
      <c r="H6" s="816"/>
      <c r="I6" s="816" t="s">
        <v>38</v>
      </c>
      <c r="J6" s="816" t="s">
        <v>39</v>
      </c>
      <c r="K6" s="816"/>
    </row>
    <row r="7" spans="1:11" ht="30.75" customHeight="1">
      <c r="A7" s="816"/>
      <c r="B7" s="823"/>
      <c r="C7" s="816"/>
      <c r="D7" s="816"/>
      <c r="E7" s="620" t="s">
        <v>332</v>
      </c>
      <c r="F7" s="620" t="s">
        <v>331</v>
      </c>
      <c r="G7" s="26" t="s">
        <v>301</v>
      </c>
      <c r="H7" s="26" t="s">
        <v>36</v>
      </c>
      <c r="I7" s="816"/>
      <c r="J7" s="26" t="s">
        <v>37</v>
      </c>
      <c r="K7" s="26" t="s">
        <v>36</v>
      </c>
    </row>
    <row r="8" spans="1:11">
      <c r="A8" s="28">
        <v>1</v>
      </c>
      <c r="B8" s="259">
        <v>2</v>
      </c>
      <c r="C8" s="28">
        <v>3</v>
      </c>
      <c r="D8" s="28">
        <v>4</v>
      </c>
      <c r="E8" s="28">
        <v>5</v>
      </c>
      <c r="F8" s="28">
        <v>6</v>
      </c>
      <c r="G8" s="28">
        <v>7</v>
      </c>
      <c r="H8" s="28">
        <v>8</v>
      </c>
      <c r="I8" s="28">
        <v>6</v>
      </c>
      <c r="J8" s="28">
        <v>7</v>
      </c>
      <c r="K8" s="28">
        <v>8</v>
      </c>
    </row>
    <row r="9" spans="1:11" ht="17.25">
      <c r="A9" s="456" t="s">
        <v>100</v>
      </c>
      <c r="B9" s="462">
        <v>1</v>
      </c>
      <c r="C9" s="458">
        <f>[2]main1!AR12</f>
        <v>11634.8</v>
      </c>
      <c r="D9" s="458">
        <f>[2]main1!AS12</f>
        <v>6555.6</v>
      </c>
      <c r="E9" s="458">
        <f>[2]main1!AT12</f>
        <v>6473.5</v>
      </c>
      <c r="F9" s="458">
        <f>[2]main1!AU12</f>
        <v>82.1</v>
      </c>
      <c r="G9" s="458">
        <f>[2]main1!AV12</f>
        <v>-5079.1999999999989</v>
      </c>
      <c r="H9" s="458">
        <f>[2]main1!AW12</f>
        <v>56.344758826967379</v>
      </c>
      <c r="I9" s="134">
        <f>[2]main1!AX12</f>
        <v>0</v>
      </c>
      <c r="J9" s="134">
        <f>[2]main1!AY12</f>
        <v>6555.6</v>
      </c>
      <c r="K9" s="134" t="str">
        <f>[2]main1!AZ12</f>
        <v xml:space="preserve"> </v>
      </c>
    </row>
    <row r="10" spans="1:11">
      <c r="A10" s="158" t="s">
        <v>43</v>
      </c>
      <c r="B10" s="242">
        <v>11</v>
      </c>
      <c r="C10" s="410">
        <f>[2]main1!AR13</f>
        <v>2752.7</v>
      </c>
      <c r="D10" s="410">
        <f>[2]main1!AS13</f>
        <v>1823</v>
      </c>
      <c r="E10" s="410">
        <f>[2]main1!AT13</f>
        <v>1823</v>
      </c>
      <c r="F10" s="410">
        <f>[2]main1!AU13</f>
        <v>0</v>
      </c>
      <c r="G10" s="410">
        <f>[2]main1!AV13</f>
        <v>-929.69999999999993</v>
      </c>
      <c r="H10" s="410">
        <f>[2]main1!AW13</f>
        <v>66.225887310640459</v>
      </c>
      <c r="I10" s="33">
        <f>[2]main1!AX13</f>
        <v>0</v>
      </c>
      <c r="J10" s="33">
        <f>[2]main1!AY13</f>
        <v>1823</v>
      </c>
      <c r="K10" s="33" t="str">
        <f>[2]main1!AZ13</f>
        <v xml:space="preserve"> </v>
      </c>
    </row>
    <row r="11" spans="1:11" ht="16.5" customHeight="1">
      <c r="A11" s="57" t="s">
        <v>44</v>
      </c>
      <c r="B11" s="243">
        <v>111</v>
      </c>
      <c r="C11" s="406">
        <f>[2]main1!AR14</f>
        <v>1545.1</v>
      </c>
      <c r="D11" s="406">
        <f>[2]main1!AS14</f>
        <v>1051.8999999999999</v>
      </c>
      <c r="E11" s="406">
        <f>[2]main1!AT14</f>
        <v>1051.8999999999999</v>
      </c>
      <c r="F11" s="406">
        <f>[2]main1!AU14</f>
        <v>0</v>
      </c>
      <c r="G11" s="406">
        <f>[2]main1!AV14</f>
        <v>-493.20000000000005</v>
      </c>
      <c r="H11" s="406">
        <f>[2]main1!AW14</f>
        <v>68.079735939421397</v>
      </c>
      <c r="I11" s="131">
        <f>[2]main1!AX14</f>
        <v>0</v>
      </c>
      <c r="J11" s="131">
        <f>[2]main1!AY14</f>
        <v>1051.8999999999999</v>
      </c>
      <c r="K11" s="131" t="str">
        <f>[2]main1!AZ14</f>
        <v xml:space="preserve"> </v>
      </c>
    </row>
    <row r="12" spans="1:11">
      <c r="A12" s="136" t="s">
        <v>15</v>
      </c>
      <c r="B12" s="147"/>
      <c r="C12" s="406"/>
      <c r="D12" s="406"/>
      <c r="E12" s="406"/>
      <c r="F12" s="406"/>
      <c r="G12" s="406"/>
      <c r="H12" s="406"/>
      <c r="I12" s="131"/>
      <c r="J12" s="131"/>
      <c r="K12" s="131"/>
    </row>
    <row r="13" spans="1:11">
      <c r="A13" s="249" t="s">
        <v>251</v>
      </c>
      <c r="B13" s="244">
        <v>1111</v>
      </c>
      <c r="C13" s="407">
        <f>[2]main1!AR16</f>
        <v>1510.5</v>
      </c>
      <c r="D13" s="407">
        <f>[2]main1!AS16</f>
        <v>1011.3</v>
      </c>
      <c r="E13" s="407">
        <f>[2]main1!AT16</f>
        <v>1011.3</v>
      </c>
      <c r="F13" s="407">
        <f>[2]main1!AU16</f>
        <v>0</v>
      </c>
      <c r="G13" s="407">
        <f>[2]main1!AV16</f>
        <v>-499.20000000000005</v>
      </c>
      <c r="H13" s="407">
        <f>[2]main1!AW16</f>
        <v>66.951340615690171</v>
      </c>
      <c r="I13" s="145">
        <f>[2]main1!AX16</f>
        <v>0</v>
      </c>
      <c r="J13" s="145">
        <f>[2]main1!AY16</f>
        <v>1011.3</v>
      </c>
      <c r="K13" s="145" t="str">
        <f>[2]main1!AZ16</f>
        <v xml:space="preserve"> </v>
      </c>
    </row>
    <row r="14" spans="1:11">
      <c r="A14" s="249" t="s">
        <v>252</v>
      </c>
      <c r="B14" s="244">
        <v>1112</v>
      </c>
      <c r="C14" s="407">
        <f>[2]main1!AR17</f>
        <v>34.6</v>
      </c>
      <c r="D14" s="407">
        <f>[2]main1!AS17</f>
        <v>40.6</v>
      </c>
      <c r="E14" s="407">
        <f>[2]main1!AT17</f>
        <v>40.6</v>
      </c>
      <c r="F14" s="407">
        <f>[2]main1!AU17</f>
        <v>0</v>
      </c>
      <c r="G14" s="407">
        <f>[2]main1!AV17</f>
        <v>6</v>
      </c>
      <c r="H14" s="407">
        <f>[2]main1!AW17</f>
        <v>117.34104046242774</v>
      </c>
      <c r="I14" s="145">
        <f>[2]main1!AX17</f>
        <v>0</v>
      </c>
      <c r="J14" s="145">
        <f>[2]main1!AY17</f>
        <v>40.6</v>
      </c>
      <c r="K14" s="145" t="str">
        <f>[2]main1!AZ17</f>
        <v xml:space="preserve"> </v>
      </c>
    </row>
    <row r="15" spans="1:11">
      <c r="A15" s="57" t="s">
        <v>45</v>
      </c>
      <c r="B15" s="187">
        <v>113</v>
      </c>
      <c r="C15" s="406">
        <f>[2]main1!AR18</f>
        <v>359.79999999999995</v>
      </c>
      <c r="D15" s="406">
        <f>[2]main1!AS18</f>
        <v>243.99999999999997</v>
      </c>
      <c r="E15" s="406">
        <f>[2]main1!AT18</f>
        <v>243.99999999999997</v>
      </c>
      <c r="F15" s="406">
        <f>[2]main1!AU18</f>
        <v>0</v>
      </c>
      <c r="G15" s="406">
        <f>[2]main1!AV18</f>
        <v>-115.79999999999998</v>
      </c>
      <c r="H15" s="406">
        <f>[2]main1!AW18</f>
        <v>67.815453029460812</v>
      </c>
      <c r="I15" s="131">
        <f>[2]main1!AX18</f>
        <v>0</v>
      </c>
      <c r="J15" s="131">
        <f>[2]main1!AY18</f>
        <v>243.99999999999997</v>
      </c>
      <c r="K15" s="131" t="str">
        <f>[2]main1!AZ18</f>
        <v xml:space="preserve"> </v>
      </c>
    </row>
    <row r="16" spans="1:11">
      <c r="A16" s="136" t="s">
        <v>4</v>
      </c>
      <c r="B16" s="187"/>
      <c r="C16" s="406"/>
      <c r="D16" s="406"/>
      <c r="E16" s="406"/>
      <c r="F16" s="406"/>
      <c r="G16" s="406"/>
      <c r="H16" s="406"/>
      <c r="I16" s="131"/>
      <c r="J16" s="131"/>
      <c r="K16" s="131"/>
    </row>
    <row r="17" spans="1:11" ht="16.5" customHeight="1">
      <c r="A17" s="138" t="s">
        <v>241</v>
      </c>
      <c r="B17" s="184">
        <v>1131</v>
      </c>
      <c r="C17" s="407">
        <f>[2]main1!AR20</f>
        <v>182.7</v>
      </c>
      <c r="D17" s="407">
        <f>[2]main1!AS20</f>
        <v>105.7</v>
      </c>
      <c r="E17" s="407">
        <f>[2]main1!AT20</f>
        <v>105.7</v>
      </c>
      <c r="F17" s="407">
        <f>[2]main1!AU20</f>
        <v>0</v>
      </c>
      <c r="G17" s="407">
        <f>[2]main1!AV20</f>
        <v>-76.999999999999986</v>
      </c>
      <c r="H17" s="407">
        <f>[2]main1!AW20</f>
        <v>57.854406130268202</v>
      </c>
      <c r="I17" s="145">
        <f>[2]main1!AX20</f>
        <v>0</v>
      </c>
      <c r="J17" s="145">
        <f>[2]main1!AY20</f>
        <v>0</v>
      </c>
      <c r="K17" s="145">
        <f>[2]main1!AZ20</f>
        <v>0</v>
      </c>
    </row>
    <row r="18" spans="1:11">
      <c r="A18" s="138" t="s">
        <v>242</v>
      </c>
      <c r="B18" s="184">
        <v>1132</v>
      </c>
      <c r="C18" s="407">
        <f>[2]main1!AR21</f>
        <v>176.2</v>
      </c>
      <c r="D18" s="407">
        <f>[2]main1!AS21</f>
        <v>137.69999999999999</v>
      </c>
      <c r="E18" s="407">
        <f>[2]main1!AT21</f>
        <v>137.69999999999999</v>
      </c>
      <c r="F18" s="407">
        <f>[2]main1!AU21</f>
        <v>0</v>
      </c>
      <c r="G18" s="407">
        <f>[2]main1!AV21</f>
        <v>-38.5</v>
      </c>
      <c r="H18" s="407">
        <f>[2]main1!AW21</f>
        <v>78.149829738933036</v>
      </c>
      <c r="I18" s="145">
        <f>[2]main1!AX21</f>
        <v>0</v>
      </c>
      <c r="J18" s="145">
        <f>[2]main1!AY21</f>
        <v>0</v>
      </c>
      <c r="K18" s="145">
        <f>[2]main1!AZ21</f>
        <v>0</v>
      </c>
    </row>
    <row r="19" spans="1:11">
      <c r="A19" s="138" t="s">
        <v>266</v>
      </c>
      <c r="B19" s="184">
        <v>1133</v>
      </c>
      <c r="C19" s="407">
        <f>[2]main1!AR22</f>
        <v>0.9</v>
      </c>
      <c r="D19" s="407">
        <f>[2]main1!AS22</f>
        <v>0.6</v>
      </c>
      <c r="E19" s="407">
        <f>[2]main1!AT22</f>
        <v>0.6</v>
      </c>
      <c r="F19" s="407">
        <f>[2]main1!AU22</f>
        <v>0</v>
      </c>
      <c r="G19" s="407">
        <f>[2]main1!AV22</f>
        <v>0</v>
      </c>
      <c r="H19" s="407">
        <f>[2]main1!AW22</f>
        <v>0</v>
      </c>
      <c r="I19" s="145"/>
      <c r="J19" s="145"/>
      <c r="K19" s="145"/>
    </row>
    <row r="20" spans="1:11">
      <c r="A20" s="64" t="s">
        <v>46</v>
      </c>
      <c r="B20" s="187">
        <v>114</v>
      </c>
      <c r="C20" s="406">
        <f>[2]main1!AR24</f>
        <v>847.8</v>
      </c>
      <c r="D20" s="406">
        <f>[2]main1!AS24</f>
        <v>527.1</v>
      </c>
      <c r="E20" s="406">
        <f>[2]main1!AT24</f>
        <v>527.1</v>
      </c>
      <c r="F20" s="406">
        <f>[2]main1!AU24</f>
        <v>0</v>
      </c>
      <c r="G20" s="406">
        <f>[2]main1!AV24</f>
        <v>-320.69999999999993</v>
      </c>
      <c r="H20" s="406">
        <f>[2]main1!AW24</f>
        <v>62.172682236376509</v>
      </c>
      <c r="I20" s="131">
        <f>[2]main1!AX24</f>
        <v>0</v>
      </c>
      <c r="J20" s="131">
        <f>[2]main1!AY24</f>
        <v>527.1</v>
      </c>
      <c r="K20" s="131" t="str">
        <f>[2]main1!AZ24</f>
        <v xml:space="preserve"> </v>
      </c>
    </row>
    <row r="21" spans="1:11">
      <c r="A21" s="136" t="s">
        <v>15</v>
      </c>
      <c r="B21" s="187"/>
      <c r="C21" s="406"/>
      <c r="D21" s="406"/>
      <c r="E21" s="406"/>
      <c r="F21" s="406"/>
      <c r="G21" s="406"/>
      <c r="H21" s="406"/>
      <c r="I21" s="131"/>
      <c r="J21" s="131"/>
      <c r="K21" s="131"/>
    </row>
    <row r="22" spans="1:11" ht="15.75" customHeight="1">
      <c r="A22" s="149" t="s">
        <v>328</v>
      </c>
      <c r="B22" s="245">
        <v>1141</v>
      </c>
      <c r="C22" s="408">
        <f>[2]main1!AR26</f>
        <v>39.799999999999997</v>
      </c>
      <c r="D22" s="408">
        <f>[2]main1!AS26</f>
        <v>31.4</v>
      </c>
      <c r="E22" s="408">
        <f>[2]main1!AT26</f>
        <v>31.4</v>
      </c>
      <c r="F22" s="408">
        <f>[2]main1!AU26</f>
        <v>0</v>
      </c>
      <c r="G22" s="408">
        <f>[2]main1!AV26</f>
        <v>-8.3999999999999986</v>
      </c>
      <c r="H22" s="408">
        <f>[2]main1!AW26</f>
        <v>78.894472361809036</v>
      </c>
      <c r="I22" s="145">
        <f>[2]main1!AX26</f>
        <v>0</v>
      </c>
      <c r="J22" s="145">
        <f>[2]main1!AY26</f>
        <v>31.4</v>
      </c>
      <c r="K22" s="145" t="str">
        <f>[2]main1!AZ26</f>
        <v xml:space="preserve"> </v>
      </c>
    </row>
    <row r="23" spans="1:11" ht="12.75" customHeight="1">
      <c r="A23" s="139" t="s">
        <v>4</v>
      </c>
      <c r="B23" s="187"/>
      <c r="C23" s="406"/>
      <c r="D23" s="406"/>
      <c r="E23" s="406"/>
      <c r="F23" s="406"/>
      <c r="G23" s="406"/>
      <c r="H23" s="406"/>
      <c r="I23" s="131"/>
      <c r="J23" s="131"/>
      <c r="K23" s="131"/>
    </row>
    <row r="24" spans="1:11" ht="25.5">
      <c r="A24" s="46" t="s">
        <v>51</v>
      </c>
      <c r="B24" s="238">
        <v>11411</v>
      </c>
      <c r="C24" s="409">
        <f>[2]main1!AR28</f>
        <v>39.799999999999997</v>
      </c>
      <c r="D24" s="409">
        <f>[2]main1!AS28</f>
        <v>31.4</v>
      </c>
      <c r="E24" s="409">
        <f>[2]main1!AT28</f>
        <v>31.4</v>
      </c>
      <c r="F24" s="409">
        <f>[2]main1!AU28</f>
        <v>0</v>
      </c>
      <c r="G24" s="409">
        <f>[2]main1!AV28</f>
        <v>-8.3999999999999986</v>
      </c>
      <c r="H24" s="409">
        <f>[2]main1!AW28</f>
        <v>78.894472361809036</v>
      </c>
      <c r="I24" s="131">
        <f>[2]main1!AX28</f>
        <v>0</v>
      </c>
      <c r="J24" s="131">
        <f>[2]main1!AY28</f>
        <v>31.4</v>
      </c>
      <c r="K24" s="131" t="str">
        <f>[2]main1!AZ28</f>
        <v xml:space="preserve"> </v>
      </c>
    </row>
    <row r="25" spans="1:11">
      <c r="A25" s="149" t="s">
        <v>21</v>
      </c>
      <c r="B25" s="240">
        <v>1142</v>
      </c>
      <c r="C25" s="408">
        <f>[2]main1!AR31</f>
        <v>0.8</v>
      </c>
      <c r="D25" s="408">
        <f>[2]main1!AS31</f>
        <v>0.4</v>
      </c>
      <c r="E25" s="408">
        <f>[2]main1!AT31</f>
        <v>0.4</v>
      </c>
      <c r="F25" s="408">
        <f>[2]main1!AU31</f>
        <v>0</v>
      </c>
      <c r="G25" s="408">
        <f>[2]main1!AV31</f>
        <v>-0.4</v>
      </c>
      <c r="H25" s="408">
        <f>[2]main1!AW31</f>
        <v>50</v>
      </c>
      <c r="I25" s="145">
        <f>[2]main1!AX31</f>
        <v>0</v>
      </c>
      <c r="J25" s="145">
        <f>[2]main1!AY31</f>
        <v>0.4</v>
      </c>
      <c r="K25" s="145" t="str">
        <f>[2]main1!AZ31</f>
        <v xml:space="preserve"> </v>
      </c>
    </row>
    <row r="26" spans="1:11">
      <c r="A26" s="139" t="s">
        <v>4</v>
      </c>
      <c r="B26" s="187"/>
      <c r="C26" s="423">
        <f>[2]main1!AR32</f>
        <v>0</v>
      </c>
      <c r="D26" s="423"/>
      <c r="E26" s="423"/>
      <c r="F26" s="423"/>
      <c r="G26" s="420"/>
      <c r="H26" s="420"/>
      <c r="I26" s="131"/>
      <c r="J26" s="131"/>
      <c r="K26" s="131"/>
    </row>
    <row r="27" spans="1:11">
      <c r="A27" s="46" t="s">
        <v>298</v>
      </c>
      <c r="B27" s="187"/>
      <c r="C27" s="419">
        <f>[2]main1!AR33</f>
        <v>0.8</v>
      </c>
      <c r="D27" s="419">
        <f>[2]main1!AS33</f>
        <v>0.4</v>
      </c>
      <c r="E27" s="419">
        <f>[2]main1!AT33</f>
        <v>0.4</v>
      </c>
      <c r="F27" s="419">
        <f>[2]main1!AU33</f>
        <v>0</v>
      </c>
      <c r="G27" s="419">
        <f>[2]main1!AV33</f>
        <v>-0.4</v>
      </c>
      <c r="H27" s="419">
        <f>[2]main1!AW33</f>
        <v>50</v>
      </c>
      <c r="I27" s="131"/>
      <c r="J27" s="131"/>
      <c r="K27" s="131"/>
    </row>
    <row r="28" spans="1:11" hidden="1">
      <c r="A28" s="46" t="s">
        <v>276</v>
      </c>
      <c r="B28" s="238">
        <v>11421</v>
      </c>
      <c r="C28" s="419">
        <f>[2]main1!AR35</f>
        <v>0.4</v>
      </c>
      <c r="D28" s="419">
        <f>[2]main1!AS35</f>
        <v>0</v>
      </c>
      <c r="E28" s="419">
        <f>[2]main1!AT35</f>
        <v>0</v>
      </c>
      <c r="F28" s="419">
        <f>[2]main1!AU35</f>
        <v>0</v>
      </c>
      <c r="G28" s="419">
        <f>[2]main1!AV35</f>
        <v>-0.4</v>
      </c>
      <c r="H28" s="419">
        <f>[2]main1!AW35</f>
        <v>0</v>
      </c>
      <c r="I28" s="131"/>
      <c r="J28" s="131"/>
      <c r="K28" s="131"/>
    </row>
    <row r="29" spans="1:11" hidden="1">
      <c r="A29" s="46" t="s">
        <v>279</v>
      </c>
      <c r="B29" s="238">
        <v>11424</v>
      </c>
      <c r="C29" s="419">
        <f>[2]main1!AR38</f>
        <v>0.3</v>
      </c>
      <c r="D29" s="419">
        <f>[2]main1!AS38</f>
        <v>0</v>
      </c>
      <c r="E29" s="419">
        <f>[2]main1!AT38</f>
        <v>0</v>
      </c>
      <c r="F29" s="419">
        <f>[2]main1!AU38</f>
        <v>0</v>
      </c>
      <c r="G29" s="419">
        <f>[2]main1!AV38</f>
        <v>-0.3</v>
      </c>
      <c r="H29" s="419">
        <f>[2]main1!AW38</f>
        <v>0</v>
      </c>
      <c r="I29" s="131"/>
      <c r="J29" s="131"/>
      <c r="K29" s="131"/>
    </row>
    <row r="30" spans="1:11" hidden="1">
      <c r="A30" s="46" t="s">
        <v>281</v>
      </c>
      <c r="B30" s="238">
        <v>11426</v>
      </c>
      <c r="C30" s="419">
        <f>[2]main1!AR40</f>
        <v>0</v>
      </c>
      <c r="D30" s="419">
        <f>[2]main1!AS40</f>
        <v>0</v>
      </c>
      <c r="E30" s="419">
        <f>[2]main1!AT40</f>
        <v>0</v>
      </c>
      <c r="F30" s="419">
        <f>[2]main1!AU40</f>
        <v>0</v>
      </c>
      <c r="G30" s="419">
        <f>[2]main1!AV40</f>
        <v>0</v>
      </c>
      <c r="H30" s="419" t="str">
        <f>[2]main1!AW40</f>
        <v xml:space="preserve"> </v>
      </c>
      <c r="I30" s="131">
        <f>[2]main1!AX40</f>
        <v>0</v>
      </c>
      <c r="J30" s="131">
        <f>[2]main1!AY40</f>
        <v>0</v>
      </c>
      <c r="K30" s="131" t="str">
        <f>[2]main1!AZ40</f>
        <v xml:space="preserve"> </v>
      </c>
    </row>
    <row r="31" spans="1:11" hidden="1">
      <c r="A31" s="46" t="s">
        <v>275</v>
      </c>
      <c r="B31" s="238">
        <v>11427</v>
      </c>
      <c r="C31" s="419">
        <f>[2]main1!AR41</f>
        <v>0.1</v>
      </c>
      <c r="D31" s="419">
        <f>[2]main1!AS41</f>
        <v>0</v>
      </c>
      <c r="E31" s="419">
        <f>[2]main1!AT41</f>
        <v>0</v>
      </c>
      <c r="F31" s="419">
        <f>[2]main1!AU41</f>
        <v>0</v>
      </c>
      <c r="G31" s="419">
        <f>[2]main1!AV41</f>
        <v>-0.1</v>
      </c>
      <c r="H31" s="419">
        <f>[2]main1!AW41</f>
        <v>0</v>
      </c>
      <c r="I31" s="186">
        <f>[2]main1!AX41</f>
        <v>0</v>
      </c>
      <c r="J31" s="186">
        <f>[2]main1!AY41</f>
        <v>0</v>
      </c>
      <c r="K31" s="186">
        <f>[2]main1!AZ41</f>
        <v>0</v>
      </c>
    </row>
    <row r="32" spans="1:11">
      <c r="A32" s="239" t="s">
        <v>267</v>
      </c>
      <c r="B32" s="240">
        <v>1144</v>
      </c>
      <c r="C32" s="408">
        <f>[2]main1!AR43</f>
        <v>410.2</v>
      </c>
      <c r="D32" s="408">
        <f>[2]main1!AS43</f>
        <v>256.60000000000002</v>
      </c>
      <c r="E32" s="408">
        <f>[2]main1!AT43</f>
        <v>256.60000000000002</v>
      </c>
      <c r="F32" s="408">
        <f>[2]main1!AU43</f>
        <v>0</v>
      </c>
      <c r="G32" s="408">
        <f>[2]main1!AV43</f>
        <v>-153.59999999999997</v>
      </c>
      <c r="H32" s="408">
        <f>[2]main1!AW43</f>
        <v>62.55485129205266</v>
      </c>
      <c r="I32" s="131"/>
      <c r="J32" s="131"/>
      <c r="K32" s="131"/>
    </row>
    <row r="33" spans="1:11" ht="30">
      <c r="A33" s="239" t="s">
        <v>286</v>
      </c>
      <c r="B33" s="240">
        <v>1145</v>
      </c>
      <c r="C33" s="408">
        <f>[2]main1!AR44</f>
        <v>38.1</v>
      </c>
      <c r="D33" s="408">
        <f>[2]main1!AS44</f>
        <v>24.5</v>
      </c>
      <c r="E33" s="408">
        <f>[2]main1!AT44</f>
        <v>24.5</v>
      </c>
      <c r="F33" s="408">
        <f>[2]main1!AU44</f>
        <v>0</v>
      </c>
      <c r="G33" s="408">
        <f>[2]main1!AV44</f>
        <v>-13.600000000000001</v>
      </c>
      <c r="H33" s="408">
        <f>[2]main1!AW44</f>
        <v>64.30446194225722</v>
      </c>
      <c r="I33" s="131"/>
      <c r="J33" s="131"/>
      <c r="K33" s="131"/>
    </row>
    <row r="34" spans="1:11">
      <c r="A34" s="239" t="s">
        <v>269</v>
      </c>
      <c r="B34" s="240">
        <v>1146</v>
      </c>
      <c r="C34" s="408">
        <f>[2]main1!AR45</f>
        <v>358.9</v>
      </c>
      <c r="D34" s="408">
        <f>[2]main1!AS45</f>
        <v>214.2</v>
      </c>
      <c r="E34" s="408">
        <f>[2]main1!AT45</f>
        <v>214.2</v>
      </c>
      <c r="F34" s="408">
        <f>[2]main1!AU45</f>
        <v>0</v>
      </c>
      <c r="G34" s="408">
        <f>[2]main1!AV45</f>
        <v>-144.69999999999999</v>
      </c>
      <c r="H34" s="408">
        <f>[2]main1!AW45</f>
        <v>59.682362775146281</v>
      </c>
      <c r="I34" s="131"/>
      <c r="J34" s="131"/>
      <c r="K34" s="131"/>
    </row>
    <row r="35" spans="1:11" ht="15.75">
      <c r="A35" s="159" t="s">
        <v>56</v>
      </c>
      <c r="B35" s="146">
        <v>13</v>
      </c>
      <c r="C35" s="410">
        <f>[2]main1!AR53</f>
        <v>160.9</v>
      </c>
      <c r="D35" s="410">
        <f>[2]main1!AS53</f>
        <v>83.4</v>
      </c>
      <c r="E35" s="410">
        <f>[2]main1!AT53</f>
        <v>1.3000000000000114</v>
      </c>
      <c r="F35" s="410">
        <f>[2]main1!AU53</f>
        <v>82.1</v>
      </c>
      <c r="G35" s="410">
        <f>[2]main1!AV53</f>
        <v>-77.5</v>
      </c>
      <c r="H35" s="410">
        <f>[2]main1!AW53</f>
        <v>51.833436917339959</v>
      </c>
      <c r="I35" s="33">
        <f>[2]main1!AX53</f>
        <v>0</v>
      </c>
      <c r="J35" s="33">
        <f>[2]main1!AY53</f>
        <v>83.4</v>
      </c>
      <c r="K35" s="33">
        <f>[2]main1!AZ53</f>
        <v>0</v>
      </c>
    </row>
    <row r="36" spans="1:11">
      <c r="A36" s="64" t="s">
        <v>57</v>
      </c>
      <c r="B36" s="187">
        <v>131</v>
      </c>
      <c r="C36" s="406">
        <f>[2]main1!AR54</f>
        <v>143.4</v>
      </c>
      <c r="D36" s="406">
        <f>[2]main1!AS54</f>
        <v>73</v>
      </c>
      <c r="E36" s="406">
        <f>[2]main1!AT54</f>
        <v>0.40000000000000568</v>
      </c>
      <c r="F36" s="406">
        <f>[2]main1!AU54</f>
        <v>72.599999999999994</v>
      </c>
      <c r="G36" s="406">
        <f>[2]main1!AV54</f>
        <v>-70.400000000000006</v>
      </c>
      <c r="H36" s="406">
        <f>[2]main1!AW54</f>
        <v>50.906555090655502</v>
      </c>
      <c r="I36" s="131">
        <f>[2]main1!AX54</f>
        <v>0</v>
      </c>
      <c r="J36" s="131">
        <f>[2]main1!AY54</f>
        <v>73</v>
      </c>
      <c r="K36" s="131">
        <f>[2]main1!AZ54</f>
        <v>0</v>
      </c>
    </row>
    <row r="37" spans="1:11">
      <c r="A37" s="142" t="s">
        <v>63</v>
      </c>
      <c r="B37" s="187">
        <v>132</v>
      </c>
      <c r="C37" s="406">
        <f>[2]main1!AR55</f>
        <v>17.5</v>
      </c>
      <c r="D37" s="406">
        <f>[2]main1!AS55</f>
        <v>10.4</v>
      </c>
      <c r="E37" s="406">
        <f>[2]main1!AT55</f>
        <v>0.90000000000000036</v>
      </c>
      <c r="F37" s="406">
        <f>[2]main1!AU55</f>
        <v>9.5</v>
      </c>
      <c r="G37" s="406">
        <f>[2]main1!AV55</f>
        <v>-7.1</v>
      </c>
      <c r="H37" s="406">
        <f>[2]main1!AW55</f>
        <v>59.428571428571431</v>
      </c>
      <c r="I37" s="131">
        <f>[2]main1!AX55</f>
        <v>0</v>
      </c>
      <c r="J37" s="131">
        <f>[2]main1!AY55</f>
        <v>10.4</v>
      </c>
      <c r="K37" s="131">
        <f>[2]main1!AZ55</f>
        <v>0</v>
      </c>
    </row>
    <row r="38" spans="1:11" ht="15.75">
      <c r="A38" s="160" t="s">
        <v>52</v>
      </c>
      <c r="B38" s="146">
        <v>14</v>
      </c>
      <c r="C38" s="410">
        <f>[2]main1!AR56</f>
        <v>753.7</v>
      </c>
      <c r="D38" s="410">
        <f>[2]main1!AS56</f>
        <v>303.3</v>
      </c>
      <c r="E38" s="410">
        <f>[2]main1!AT56</f>
        <v>303.3</v>
      </c>
      <c r="F38" s="410">
        <f>[2]main1!AU56</f>
        <v>0</v>
      </c>
      <c r="G38" s="410">
        <f>[2]main1!AV56</f>
        <v>-450.40000000000003</v>
      </c>
      <c r="H38" s="410">
        <f>[2]main1!AW56</f>
        <v>40.241475388085448</v>
      </c>
      <c r="I38" s="33">
        <f>[2]main1!AX56</f>
        <v>0</v>
      </c>
      <c r="J38" s="33">
        <f>[2]main1!AY56</f>
        <v>303.3</v>
      </c>
      <c r="K38" s="33">
        <f>[2]main1!AZ56</f>
        <v>0</v>
      </c>
    </row>
    <row r="39" spans="1:11">
      <c r="A39" s="64" t="s">
        <v>53</v>
      </c>
      <c r="B39" s="187">
        <v>141</v>
      </c>
      <c r="C39" s="406">
        <f>[2]main1!AR57</f>
        <v>97.7</v>
      </c>
      <c r="D39" s="406">
        <f>[2]main1!AS57</f>
        <v>51.699999999999996</v>
      </c>
      <c r="E39" s="406">
        <f>[2]main1!AT57</f>
        <v>51.699999999999996</v>
      </c>
      <c r="F39" s="406">
        <f>[2]main1!AU57</f>
        <v>0</v>
      </c>
      <c r="G39" s="406">
        <f>[2]main1!AV57</f>
        <v>-46.000000000000007</v>
      </c>
      <c r="H39" s="406">
        <f>[2]main1!AW57</f>
        <v>52.91709314227225</v>
      </c>
      <c r="I39" s="131">
        <f>[2]main1!AX57</f>
        <v>0</v>
      </c>
      <c r="J39" s="131">
        <f>[2]main1!AY57</f>
        <v>51.699999999999996</v>
      </c>
      <c r="K39" s="131" t="str">
        <f>[2]main1!AZ57</f>
        <v xml:space="preserve"> </v>
      </c>
    </row>
    <row r="40" spans="1:11">
      <c r="A40" s="148" t="s">
        <v>282</v>
      </c>
      <c r="B40" s="184">
        <v>1411</v>
      </c>
      <c r="C40" s="407">
        <f>[2]main1!AR59</f>
        <v>1.1000000000000001</v>
      </c>
      <c r="D40" s="407">
        <f>[2]main1!AS59</f>
        <v>0.2</v>
      </c>
      <c r="E40" s="407">
        <f>[2]main1!AT59</f>
        <v>0.2</v>
      </c>
      <c r="F40" s="407">
        <f>[2]main1!AU59</f>
        <v>0</v>
      </c>
      <c r="G40" s="407">
        <f>[2]main1!AV59</f>
        <v>-0.90000000000000013</v>
      </c>
      <c r="H40" s="407">
        <f>[2]main1!AW59</f>
        <v>18.181818181818183</v>
      </c>
      <c r="I40" s="131"/>
      <c r="J40" s="131"/>
      <c r="K40" s="131"/>
    </row>
    <row r="41" spans="1:11">
      <c r="A41" s="148" t="s">
        <v>283</v>
      </c>
      <c r="B41" s="184">
        <v>1412</v>
      </c>
      <c r="C41" s="407">
        <f>[2]main1!AR60</f>
        <v>4.4000000000000004</v>
      </c>
      <c r="D41" s="407">
        <f>[2]main1!AS60</f>
        <v>8.6</v>
      </c>
      <c r="E41" s="407">
        <f>[2]main1!AT60</f>
        <v>8.6</v>
      </c>
      <c r="F41" s="407">
        <f>[2]main1!AU60</f>
        <v>0</v>
      </c>
      <c r="G41" s="407">
        <f>[2]main1!AV60</f>
        <v>4.1999999999999993</v>
      </c>
      <c r="H41" s="407">
        <f>[2]main1!AW60</f>
        <v>195.45454545454544</v>
      </c>
      <c r="I41" s="131"/>
      <c r="J41" s="131"/>
      <c r="K41" s="131"/>
    </row>
    <row r="42" spans="1:11">
      <c r="A42" s="148" t="s">
        <v>327</v>
      </c>
      <c r="B42" s="184">
        <v>1415</v>
      </c>
      <c r="C42" s="407">
        <f>[2]main1!AR61</f>
        <v>92.2</v>
      </c>
      <c r="D42" s="407">
        <f>[2]main1!AS61</f>
        <v>42.9</v>
      </c>
      <c r="E42" s="407">
        <f>[2]main1!AT61</f>
        <v>42.9</v>
      </c>
      <c r="F42" s="407">
        <f>[2]main1!AU61</f>
        <v>0</v>
      </c>
      <c r="G42" s="407">
        <f>[2]main1!AV61</f>
        <v>-49.300000000000004</v>
      </c>
      <c r="H42" s="407">
        <f>[2]main1!AW61</f>
        <v>46.529284164859</v>
      </c>
      <c r="I42" s="131"/>
      <c r="J42" s="131"/>
      <c r="K42" s="131"/>
    </row>
    <row r="43" spans="1:11">
      <c r="A43" s="64" t="s">
        <v>65</v>
      </c>
      <c r="B43" s="187">
        <v>142</v>
      </c>
      <c r="C43" s="406">
        <f>[2]main1!AR62</f>
        <v>352.40000000000003</v>
      </c>
      <c r="D43" s="406">
        <f>[2]main1!AS62</f>
        <v>189.4</v>
      </c>
      <c r="E43" s="406">
        <f>[2]main1!AT62</f>
        <v>189.4</v>
      </c>
      <c r="F43" s="406">
        <f>[2]main1!AU62</f>
        <v>0</v>
      </c>
      <c r="G43" s="406">
        <f>[2]main1!AV62</f>
        <v>-163.00000000000003</v>
      </c>
      <c r="H43" s="406">
        <f>[2]main1!AW62</f>
        <v>53.74574347332576</v>
      </c>
      <c r="I43" s="131">
        <f>[2]main1!AX62</f>
        <v>0</v>
      </c>
      <c r="J43" s="131">
        <f>[2]main1!AY62</f>
        <v>189.4</v>
      </c>
      <c r="K43" s="131" t="str">
        <f>[2]main1!AZ62</f>
        <v xml:space="preserve"> </v>
      </c>
    </row>
    <row r="44" spans="1:11">
      <c r="A44" s="148" t="s">
        <v>284</v>
      </c>
      <c r="B44" s="184">
        <v>1422</v>
      </c>
      <c r="C44" s="407">
        <f>[2]main1!AR64</f>
        <v>34.1</v>
      </c>
      <c r="D44" s="407">
        <f>[2]main1!AS64</f>
        <v>18.600000000000001</v>
      </c>
      <c r="E44" s="407">
        <f>[2]main1!AT64</f>
        <v>18.600000000000001</v>
      </c>
      <c r="F44" s="407">
        <f>[2]main1!AU64</f>
        <v>0</v>
      </c>
      <c r="G44" s="407">
        <f>[2]main1!AV64</f>
        <v>-15.5</v>
      </c>
      <c r="H44" s="407">
        <f>[2]main1!AW64</f>
        <v>54.545454545454554</v>
      </c>
      <c r="I44" s="131"/>
      <c r="J44" s="131"/>
      <c r="K44" s="131"/>
    </row>
    <row r="45" spans="1:11" ht="25.5">
      <c r="A45" s="148" t="s">
        <v>285</v>
      </c>
      <c r="B45" s="184">
        <v>1423</v>
      </c>
      <c r="C45" s="407">
        <f>[2]main1!AR65</f>
        <v>318.3</v>
      </c>
      <c r="D45" s="407">
        <f>[2]main1!AS65</f>
        <v>170.8</v>
      </c>
      <c r="E45" s="407">
        <f>[2]main1!AT65</f>
        <v>170.8</v>
      </c>
      <c r="F45" s="407">
        <f>[2]main1!AU65</f>
        <v>0</v>
      </c>
      <c r="G45" s="407">
        <f>[2]main1!AV65</f>
        <v>-147.5</v>
      </c>
      <c r="H45" s="407">
        <f>[2]main1!AW65</f>
        <v>53.660069117185053</v>
      </c>
      <c r="I45" s="131"/>
      <c r="J45" s="131"/>
      <c r="K45" s="131"/>
    </row>
    <row r="46" spans="1:11">
      <c r="A46" s="64" t="s">
        <v>64</v>
      </c>
      <c r="B46" s="187">
        <v>143</v>
      </c>
      <c r="C46" s="406">
        <f>[2]main1!AR66</f>
        <v>50.1</v>
      </c>
      <c r="D46" s="406">
        <f>[2]main1!AS66</f>
        <v>6.1</v>
      </c>
      <c r="E46" s="406">
        <f>[2]main1!AT66</f>
        <v>6.1</v>
      </c>
      <c r="F46" s="406">
        <f>[2]main1!AU66</f>
        <v>0</v>
      </c>
      <c r="G46" s="406">
        <f>[2]main1!AV66</f>
        <v>-44</v>
      </c>
      <c r="H46" s="406">
        <f>[2]main1!AW66</f>
        <v>12.175648702594808</v>
      </c>
      <c r="I46" s="131">
        <f>[2]main1!AX66</f>
        <v>0</v>
      </c>
      <c r="J46" s="131">
        <f>[2]main1!AY66</f>
        <v>6.1</v>
      </c>
      <c r="K46" s="131" t="str">
        <f>[2]main1!AZ66</f>
        <v xml:space="preserve"> </v>
      </c>
    </row>
    <row r="47" spans="1:11">
      <c r="A47" s="64" t="s">
        <v>54</v>
      </c>
      <c r="B47" s="187">
        <v>144</v>
      </c>
      <c r="C47" s="406">
        <f>[2]main1!AR67</f>
        <v>151.9</v>
      </c>
      <c r="D47" s="406">
        <f>[2]main1!AS67</f>
        <v>38.6</v>
      </c>
      <c r="E47" s="406">
        <f>[2]main1!AT67</f>
        <v>38.6</v>
      </c>
      <c r="F47" s="406">
        <f>[2]main1!AU67</f>
        <v>0</v>
      </c>
      <c r="G47" s="406">
        <f>[2]main1!AV67</f>
        <v>-113.30000000000001</v>
      </c>
      <c r="H47" s="406">
        <f>[2]main1!AW67</f>
        <v>25.411454904542463</v>
      </c>
      <c r="I47" s="131">
        <f>[2]main1!AX67</f>
        <v>0</v>
      </c>
      <c r="J47" s="131">
        <f>[2]main1!AY67</f>
        <v>38.6</v>
      </c>
      <c r="K47" s="131">
        <f>[2]main1!AZ67</f>
        <v>0</v>
      </c>
    </row>
    <row r="48" spans="1:11">
      <c r="A48" s="64" t="s">
        <v>55</v>
      </c>
      <c r="B48" s="187">
        <v>145</v>
      </c>
      <c r="C48" s="406">
        <f>[2]main1!AR68</f>
        <v>12.4</v>
      </c>
      <c r="D48" s="406">
        <f>[2]main1!AS68</f>
        <v>17.5</v>
      </c>
      <c r="E48" s="406">
        <f>[2]main1!AT68</f>
        <v>17.5</v>
      </c>
      <c r="F48" s="406">
        <f>[2]main1!AU68</f>
        <v>0</v>
      </c>
      <c r="G48" s="406">
        <f>[2]main1!AV68</f>
        <v>5.0999999999999996</v>
      </c>
      <c r="H48" s="406">
        <f>[2]main1!AW68</f>
        <v>141.12903225806451</v>
      </c>
      <c r="I48" s="131">
        <f>[2]main1!AX68</f>
        <v>0</v>
      </c>
      <c r="J48" s="131">
        <f>[2]main1!AY68</f>
        <v>17.5</v>
      </c>
      <c r="K48" s="131" t="str">
        <f>[2]main1!AZ68</f>
        <v xml:space="preserve"> </v>
      </c>
    </row>
    <row r="49" spans="1:11" ht="18" customHeight="1">
      <c r="A49" s="158" t="s">
        <v>58</v>
      </c>
      <c r="B49" s="146">
        <v>19</v>
      </c>
      <c r="C49" s="410">
        <f>[2]main1!AR70</f>
        <v>7967.5</v>
      </c>
      <c r="D49" s="410">
        <f>[2]main1!AS70</f>
        <v>4345.8999999999996</v>
      </c>
      <c r="E49" s="410">
        <f>[2]main1!AT70</f>
        <v>4345.8999999999996</v>
      </c>
      <c r="F49" s="410">
        <f>[2]main1!AU70</f>
        <v>0</v>
      </c>
      <c r="G49" s="410">
        <f>[2]main1!AV70</f>
        <v>-3621.6000000000004</v>
      </c>
      <c r="H49" s="410">
        <f>[2]main1!AW70</f>
        <v>54.545340445560086</v>
      </c>
      <c r="I49" s="33">
        <f>[2]main1!AX70</f>
        <v>0</v>
      </c>
      <c r="J49" s="33">
        <f>[2]main1!AY70</f>
        <v>4345.8999999999996</v>
      </c>
      <c r="K49" s="33" t="str">
        <f>[2]main1!AZ70</f>
        <v xml:space="preserve"> </v>
      </c>
    </row>
    <row r="50" spans="1:11">
      <c r="A50" s="142" t="s">
        <v>59</v>
      </c>
      <c r="B50" s="187">
        <v>191</v>
      </c>
      <c r="C50" s="406">
        <f>[2]main1!AR71</f>
        <v>7967.5</v>
      </c>
      <c r="D50" s="406">
        <f>[2]main1!AS71</f>
        <v>4345.8999999999996</v>
      </c>
      <c r="E50" s="406">
        <f>[2]main1!AT71</f>
        <v>4345.8999999999996</v>
      </c>
      <c r="F50" s="406">
        <f>[2]main1!AU71</f>
        <v>0</v>
      </c>
      <c r="G50" s="406">
        <f>[2]main1!AV71</f>
        <v>-3621.6000000000004</v>
      </c>
      <c r="H50" s="406">
        <f>[2]main1!AW71</f>
        <v>54.545340445560086</v>
      </c>
      <c r="I50" s="131">
        <f>[2]main1!AX71</f>
        <v>0</v>
      </c>
      <c r="J50" s="131">
        <f>[2]main1!AY71</f>
        <v>4345.8999999999996</v>
      </c>
      <c r="K50" s="131" t="str">
        <f>[2]main1!AZ71</f>
        <v xml:space="preserve"> </v>
      </c>
    </row>
    <row r="51" spans="1:11" ht="17.25">
      <c r="A51" s="456" t="s">
        <v>67</v>
      </c>
      <c r="B51" s="462" t="s">
        <v>66</v>
      </c>
      <c r="C51" s="458">
        <f>[2]main1!AR77</f>
        <v>11951.4</v>
      </c>
      <c r="D51" s="458">
        <f>[2]main1!AS77</f>
        <v>5950.4999999999991</v>
      </c>
      <c r="E51" s="458">
        <f>[2]main1!AT77</f>
        <v>5848.8999999999987</v>
      </c>
      <c r="F51" s="458">
        <f>[2]main1!AU77</f>
        <v>101.6</v>
      </c>
      <c r="G51" s="458">
        <f>[2]main1!AV77</f>
        <v>-6000.9000000000005</v>
      </c>
      <c r="H51" s="458">
        <f>[2]main1!AW77</f>
        <v>49.789146041467944</v>
      </c>
      <c r="I51" s="134">
        <f>[2]main1!AX77</f>
        <v>0</v>
      </c>
      <c r="J51" s="134">
        <f>[2]main1!AY77</f>
        <v>5950.4999999999991</v>
      </c>
      <c r="K51" s="134" t="str">
        <f>[2]main1!AZ77</f>
        <v xml:space="preserve"> </v>
      </c>
    </row>
    <row r="52" spans="1:11" ht="17.25">
      <c r="A52" s="551" t="s">
        <v>324</v>
      </c>
      <c r="B52" s="546"/>
      <c r="C52" s="547"/>
      <c r="D52" s="547"/>
      <c r="E52" s="547"/>
      <c r="F52" s="547"/>
      <c r="G52" s="547"/>
      <c r="H52" s="547"/>
      <c r="I52" s="134"/>
      <c r="J52" s="134"/>
      <c r="K52" s="134"/>
    </row>
    <row r="53" spans="1:11" ht="15.75">
      <c r="A53" s="319" t="s">
        <v>74</v>
      </c>
      <c r="B53" s="493" t="s">
        <v>72</v>
      </c>
      <c r="C53" s="498">
        <f>[2]main1!AR108</f>
        <v>1270.7</v>
      </c>
      <c r="D53" s="498">
        <f>[2]main1!AS108</f>
        <v>612.29999999999995</v>
      </c>
      <c r="E53" s="498">
        <f>[2]main1!AT108</f>
        <v>612</v>
      </c>
      <c r="F53" s="498">
        <f>[2]main1!AU108</f>
        <v>0.3</v>
      </c>
      <c r="G53" s="498">
        <f>[2]main1!AV108</f>
        <v>-658.40000000000009</v>
      </c>
      <c r="H53" s="498">
        <f>[2]main1!AW108</f>
        <v>48.186039190997079</v>
      </c>
      <c r="I53" s="131">
        <f>[2]main1!AX108</f>
        <v>0</v>
      </c>
      <c r="J53" s="131">
        <f>[2]main1!AY108</f>
        <v>0</v>
      </c>
      <c r="K53" s="131" t="str">
        <f>[2]main1!AZ108</f>
        <v xml:space="preserve"> </v>
      </c>
    </row>
    <row r="54" spans="1:11" ht="15.75">
      <c r="A54" s="319" t="s">
        <v>75</v>
      </c>
      <c r="B54" s="493" t="s">
        <v>73</v>
      </c>
      <c r="C54" s="498">
        <f>[2]main1!AR110</f>
        <v>9.8000000000000007</v>
      </c>
      <c r="D54" s="498">
        <f>[2]main1!AS110</f>
        <v>4.5999999999999996</v>
      </c>
      <c r="E54" s="498">
        <f>[2]main1!AT110</f>
        <v>4.5999999999999996</v>
      </c>
      <c r="F54" s="498">
        <f>[2]main1!AU110</f>
        <v>0</v>
      </c>
      <c r="G54" s="498">
        <f>[2]main1!AV110</f>
        <v>-5.2000000000000011</v>
      </c>
      <c r="H54" s="498">
        <f>[2]main1!AW110</f>
        <v>46.938775510204074</v>
      </c>
      <c r="I54" s="131">
        <f>[2]main1!AX110</f>
        <v>0</v>
      </c>
      <c r="J54" s="131">
        <f>[2]main1!AY110</f>
        <v>0</v>
      </c>
      <c r="K54" s="131" t="str">
        <f>[2]main1!AZ110</f>
        <v xml:space="preserve"> </v>
      </c>
    </row>
    <row r="55" spans="1:11" ht="15.75">
      <c r="A55" s="319" t="s">
        <v>76</v>
      </c>
      <c r="B55" s="493" t="s">
        <v>77</v>
      </c>
      <c r="C55" s="498">
        <f>[2]main1!AR112</f>
        <v>24.7</v>
      </c>
      <c r="D55" s="498">
        <f>[2]main1!AS112</f>
        <v>5.2</v>
      </c>
      <c r="E55" s="498">
        <f>[2]main1!AT112</f>
        <v>5.2</v>
      </c>
      <c r="F55" s="498">
        <f>[2]main1!AU112</f>
        <v>0</v>
      </c>
      <c r="G55" s="498">
        <f>[2]main1!AV112</f>
        <v>-19.5</v>
      </c>
      <c r="H55" s="498">
        <f>[2]main1!AW112</f>
        <v>21.05263157894737</v>
      </c>
      <c r="I55" s="131">
        <f>[2]main1!AX112</f>
        <v>0</v>
      </c>
      <c r="J55" s="131">
        <f>[2]main1!AY112</f>
        <v>0</v>
      </c>
      <c r="K55" s="131" t="str">
        <f>[2]main1!AZ112</f>
        <v xml:space="preserve"> </v>
      </c>
    </row>
    <row r="56" spans="1:11" ht="15.75">
      <c r="A56" s="319" t="s">
        <v>71</v>
      </c>
      <c r="B56" s="493" t="s">
        <v>78</v>
      </c>
      <c r="C56" s="498">
        <f>[2]main1!AR114</f>
        <v>787.1</v>
      </c>
      <c r="D56" s="498">
        <f>[2]main1!AS114</f>
        <v>317.60000000000002</v>
      </c>
      <c r="E56" s="498">
        <f>[2]main1!AT114</f>
        <v>294.20000000000005</v>
      </c>
      <c r="F56" s="498">
        <f>[2]main1!AU114</f>
        <v>23.4</v>
      </c>
      <c r="G56" s="498">
        <f>[2]main1!AV114</f>
        <v>-469.5</v>
      </c>
      <c r="H56" s="498">
        <f>[2]main1!AW114</f>
        <v>40.350654300597135</v>
      </c>
      <c r="I56" s="131">
        <f>[2]main1!AX114</f>
        <v>0</v>
      </c>
      <c r="J56" s="131">
        <f>[2]main1!AY114</f>
        <v>0</v>
      </c>
      <c r="K56" s="131" t="str">
        <f>[2]main1!AZ114</f>
        <v xml:space="preserve"> </v>
      </c>
    </row>
    <row r="57" spans="1:11" ht="15.75" hidden="1" customHeight="1">
      <c r="A57" s="495" t="s">
        <v>219</v>
      </c>
      <c r="B57" s="497" t="s">
        <v>216</v>
      </c>
      <c r="C57" s="496">
        <f>[2]main1!AR115</f>
        <v>0</v>
      </c>
      <c r="D57" s="496">
        <f>[2]main1!AS115</f>
        <v>0</v>
      </c>
      <c r="E57" s="496">
        <f>[2]main1!AT115</f>
        <v>0</v>
      </c>
      <c r="F57" s="496">
        <f>[2]main1!AU115</f>
        <v>0</v>
      </c>
      <c r="G57" s="496">
        <f>[2]main1!AV115</f>
        <v>0</v>
      </c>
      <c r="H57" s="496" t="str">
        <f>[2]main1!AW115</f>
        <v xml:space="preserve"> </v>
      </c>
      <c r="I57" s="131"/>
      <c r="J57" s="131"/>
      <c r="K57" s="131"/>
    </row>
    <row r="58" spans="1:11" ht="15.75">
      <c r="A58" s="319" t="s">
        <v>80</v>
      </c>
      <c r="B58" s="493" t="s">
        <v>79</v>
      </c>
      <c r="C58" s="498">
        <f>[2]main1!AR116</f>
        <v>23.4</v>
      </c>
      <c r="D58" s="498">
        <f>[2]main1!AS116</f>
        <v>6.6</v>
      </c>
      <c r="E58" s="498">
        <f>[2]main1!AT116</f>
        <v>6.6</v>
      </c>
      <c r="F58" s="498">
        <f>[2]main1!AU116</f>
        <v>0</v>
      </c>
      <c r="G58" s="498">
        <f>[2]main1!AV116</f>
        <v>-16.799999999999997</v>
      </c>
      <c r="H58" s="498">
        <f>[2]main1!AW116</f>
        <v>28.205128205128204</v>
      </c>
      <c r="I58" s="131">
        <f>[2]main1!AX116</f>
        <v>0</v>
      </c>
      <c r="J58" s="131">
        <f>[2]main1!AY116</f>
        <v>0</v>
      </c>
      <c r="K58" s="131" t="str">
        <f>[2]main1!AZ116</f>
        <v xml:space="preserve"> </v>
      </c>
    </row>
    <row r="59" spans="1:11" ht="18" customHeight="1">
      <c r="A59" s="319" t="s">
        <v>82</v>
      </c>
      <c r="B59" s="493" t="s">
        <v>81</v>
      </c>
      <c r="C59" s="498">
        <f>[2]main1!AR118</f>
        <v>1153.0999999999999</v>
      </c>
      <c r="D59" s="498">
        <f>[2]main1!AS118</f>
        <v>457.5</v>
      </c>
      <c r="E59" s="498">
        <f>[2]main1!AT118</f>
        <v>381.6</v>
      </c>
      <c r="F59" s="498">
        <f>[2]main1!AU118</f>
        <v>75.900000000000006</v>
      </c>
      <c r="G59" s="498">
        <f>[2]main1!AV118</f>
        <v>-695.59999999999991</v>
      </c>
      <c r="H59" s="498">
        <f>[2]main1!AW118</f>
        <v>39.675656924811378</v>
      </c>
      <c r="I59" s="131">
        <f>[2]main1!AX118</f>
        <v>0</v>
      </c>
      <c r="J59" s="131">
        <f>[2]main1!AY118</f>
        <v>1.1000000000000001</v>
      </c>
      <c r="K59" s="131" t="str">
        <f>[2]main1!AZ118</f>
        <v xml:space="preserve"> </v>
      </c>
    </row>
    <row r="60" spans="1:11" ht="18" customHeight="1">
      <c r="A60" s="495" t="s">
        <v>219</v>
      </c>
      <c r="B60" s="497" t="s">
        <v>216</v>
      </c>
      <c r="C60" s="496">
        <f>[2]main1!AR119</f>
        <v>1.1000000000000001</v>
      </c>
      <c r="D60" s="496">
        <f>[2]main1!AS119</f>
        <v>1.1000000000000001</v>
      </c>
      <c r="E60" s="496">
        <f>[2]main1!AT119</f>
        <v>1.1000000000000001</v>
      </c>
      <c r="F60" s="496">
        <f>[2]main1!AU119</f>
        <v>0</v>
      </c>
      <c r="G60" s="496">
        <f>[2]main1!AV119</f>
        <v>0</v>
      </c>
      <c r="H60" s="496">
        <f>[2]main1!AW119</f>
        <v>100</v>
      </c>
      <c r="I60" s="131"/>
      <c r="J60" s="131"/>
      <c r="K60" s="131"/>
    </row>
    <row r="61" spans="1:11" ht="15.75">
      <c r="A61" s="319" t="s">
        <v>83</v>
      </c>
      <c r="B61" s="493" t="s">
        <v>84</v>
      </c>
      <c r="C61" s="498">
        <f>[2]main1!AR120</f>
        <v>94.7</v>
      </c>
      <c r="D61" s="498">
        <f>[2]main1!AS120</f>
        <v>21.3</v>
      </c>
      <c r="E61" s="498">
        <f>[2]main1!AT120</f>
        <v>21.3</v>
      </c>
      <c r="F61" s="498">
        <f>[2]main1!AU120</f>
        <v>0</v>
      </c>
      <c r="G61" s="498">
        <f>[2]main1!AV120</f>
        <v>-73.400000000000006</v>
      </c>
      <c r="H61" s="498">
        <f>[2]main1!AW120</f>
        <v>22.49208025343189</v>
      </c>
      <c r="I61" s="131">
        <f>[2]main1!AX120</f>
        <v>0</v>
      </c>
      <c r="J61" s="131">
        <f>[2]main1!AY120</f>
        <v>0</v>
      </c>
      <c r="K61" s="131" t="str">
        <f>[2]main1!AZ120</f>
        <v xml:space="preserve"> </v>
      </c>
    </row>
    <row r="62" spans="1:11" ht="15.75">
      <c r="A62" s="319" t="s">
        <v>86</v>
      </c>
      <c r="B62" s="493" t="s">
        <v>85</v>
      </c>
      <c r="C62" s="498">
        <f>[2]main1!AR123</f>
        <v>774</v>
      </c>
      <c r="D62" s="498">
        <f>[2]main1!AS123</f>
        <v>359.2</v>
      </c>
      <c r="E62" s="498">
        <f>[2]main1!AT123</f>
        <v>357.2</v>
      </c>
      <c r="F62" s="498">
        <f>[2]main1!AU123</f>
        <v>2</v>
      </c>
      <c r="G62" s="498">
        <f>[2]main1!AV123</f>
        <v>-414.8</v>
      </c>
      <c r="H62" s="498">
        <f>[2]main1!AW123</f>
        <v>46.408268733850129</v>
      </c>
      <c r="I62" s="131">
        <f>[2]main1!AX123</f>
        <v>0</v>
      </c>
      <c r="J62" s="131">
        <f>[2]main1!AY123</f>
        <v>0</v>
      </c>
      <c r="K62" s="131" t="str">
        <f>[2]main1!AZ123</f>
        <v xml:space="preserve"> </v>
      </c>
    </row>
    <row r="63" spans="1:11" ht="15.75">
      <c r="A63" s="319" t="s">
        <v>88</v>
      </c>
      <c r="B63" s="493" t="s">
        <v>87</v>
      </c>
      <c r="C63" s="498">
        <f>[2]main1!AR125</f>
        <v>6867.6</v>
      </c>
      <c r="D63" s="498">
        <f>[2]main1!AS125</f>
        <v>3686.1</v>
      </c>
      <c r="E63" s="498">
        <f>[2]main1!AT125</f>
        <v>3686.1</v>
      </c>
      <c r="F63" s="498">
        <f>[2]main1!AU125</f>
        <v>0</v>
      </c>
      <c r="G63" s="498">
        <f>[2]main1!AV125</f>
        <v>-3181.5000000000005</v>
      </c>
      <c r="H63" s="498">
        <f>[2]main1!AW125</f>
        <v>53.673772496942163</v>
      </c>
      <c r="I63" s="131">
        <f>[2]main1!AX125</f>
        <v>0</v>
      </c>
      <c r="J63" s="131">
        <f>[2]main1!AY125</f>
        <v>5.0999999999999996</v>
      </c>
      <c r="K63" s="131" t="str">
        <f>[2]main1!AZ125</f>
        <v xml:space="preserve"> </v>
      </c>
    </row>
    <row r="64" spans="1:11">
      <c r="A64" s="495" t="s">
        <v>219</v>
      </c>
      <c r="B64" s="497" t="s">
        <v>216</v>
      </c>
      <c r="C64" s="496">
        <f>[2]main1!AR126</f>
        <v>5.0999999999999996</v>
      </c>
      <c r="D64" s="496">
        <f>[2]main1!AS126</f>
        <v>5.0999999999999996</v>
      </c>
      <c r="E64" s="496">
        <f>[2]main1!AT126</f>
        <v>5.0999999999999996</v>
      </c>
      <c r="F64" s="496">
        <f>[2]main1!AU126</f>
        <v>0</v>
      </c>
      <c r="G64" s="496">
        <f>[2]main1!AV126</f>
        <v>0</v>
      </c>
      <c r="H64" s="496">
        <f>[2]main1!AW126</f>
        <v>100</v>
      </c>
      <c r="I64" s="131"/>
      <c r="J64" s="131"/>
      <c r="K64" s="131"/>
    </row>
    <row r="65" spans="1:11" ht="15.75">
      <c r="A65" s="319" t="s">
        <v>90</v>
      </c>
      <c r="B65" s="493" t="s">
        <v>89</v>
      </c>
      <c r="C65" s="498">
        <f>[2]main1!AR127</f>
        <v>946.3</v>
      </c>
      <c r="D65" s="498">
        <f>[2]main1!AS127</f>
        <v>480.1</v>
      </c>
      <c r="E65" s="498">
        <f>[2]main1!AT127</f>
        <v>480.1</v>
      </c>
      <c r="F65" s="498">
        <f>[2]main1!AU127</f>
        <v>0</v>
      </c>
      <c r="G65" s="498">
        <f>[2]main1!AV127</f>
        <v>-466.19999999999993</v>
      </c>
      <c r="H65" s="498">
        <f>[2]main1!AW127</f>
        <v>50.734439395540534</v>
      </c>
      <c r="I65" s="131">
        <f>[2]main1!AX127</f>
        <v>0</v>
      </c>
      <c r="J65" s="131">
        <f>[2]main1!AY127</f>
        <v>0</v>
      </c>
      <c r="K65" s="131" t="str">
        <f>[2]main1!AZ127</f>
        <v xml:space="preserve"> </v>
      </c>
    </row>
    <row r="66" spans="1:11" ht="17.25">
      <c r="A66" s="456" t="s">
        <v>259</v>
      </c>
      <c r="B66" s="457" t="s">
        <v>240</v>
      </c>
      <c r="C66" s="480">
        <f>[2]main1!AR130</f>
        <v>-316.60000000000036</v>
      </c>
      <c r="D66" s="480">
        <f>[2]main1!AS130</f>
        <v>605.10000000000127</v>
      </c>
      <c r="E66" s="480">
        <f>[2]main1!AT130</f>
        <v>624.60000000000127</v>
      </c>
      <c r="F66" s="480">
        <f>[2]main1!AU130</f>
        <v>-19.5</v>
      </c>
      <c r="G66" s="480">
        <f>[2]main1!AV130</f>
        <v>921.70000000000164</v>
      </c>
      <c r="H66" s="480" t="str">
        <f>[2]main1!AW130</f>
        <v>&lt;0</v>
      </c>
      <c r="I66" s="134">
        <f>[2]main1!AX130</f>
        <v>0</v>
      </c>
      <c r="J66" s="134">
        <f>[2]main1!AY130</f>
        <v>-605.10000000000127</v>
      </c>
      <c r="K66" s="134" t="str">
        <f>[2]main1!AZ130</f>
        <v xml:space="preserve"> </v>
      </c>
    </row>
    <row r="67" spans="1:11" ht="15.75" customHeight="1">
      <c r="A67" s="459" t="s">
        <v>215</v>
      </c>
      <c r="B67" s="544" t="s">
        <v>323</v>
      </c>
      <c r="C67" s="481">
        <f>[2]main1!AR131</f>
        <v>316.60000000000036</v>
      </c>
      <c r="D67" s="481">
        <f>[2]main1!AS131</f>
        <v>-605.10000000000127</v>
      </c>
      <c r="E67" s="481">
        <f>[2]main1!AT131</f>
        <v>-624.60000000000127</v>
      </c>
      <c r="F67" s="481">
        <f>[2]main1!AU131</f>
        <v>19.5</v>
      </c>
      <c r="G67" s="481">
        <f>[2]main1!AV131</f>
        <v>-921.70000000000164</v>
      </c>
      <c r="H67" s="481" t="str">
        <f>[2]main1!AW131</f>
        <v>&lt;0</v>
      </c>
      <c r="I67" s="131">
        <f>[2]main1!AX131</f>
        <v>0</v>
      </c>
      <c r="J67" s="131">
        <f>[2]main1!AY131</f>
        <v>16</v>
      </c>
      <c r="K67" s="131" t="str">
        <f>[2]main1!AZ131</f>
        <v xml:space="preserve"> </v>
      </c>
    </row>
    <row r="68" spans="1:11" ht="17.25">
      <c r="A68" s="461" t="s">
        <v>91</v>
      </c>
      <c r="B68" s="457" t="s">
        <v>92</v>
      </c>
      <c r="C68" s="482">
        <f>[2]main1!AR132</f>
        <v>16.399999999999999</v>
      </c>
      <c r="D68" s="482">
        <f>[2]main1!AS132</f>
        <v>16</v>
      </c>
      <c r="E68" s="482">
        <f>[2]main1!AT132</f>
        <v>14.399999999999999</v>
      </c>
      <c r="F68" s="482">
        <f>[2]main1!AU132</f>
        <v>1.6000000000000014</v>
      </c>
      <c r="G68" s="482">
        <f>[2]main1!AV132</f>
        <v>-0.39999999999999858</v>
      </c>
      <c r="H68" s="482">
        <f>[2]main1!AW132</f>
        <v>97.560975609756113</v>
      </c>
      <c r="I68" s="134">
        <f>[2]main1!AX132</f>
        <v>0</v>
      </c>
      <c r="J68" s="134">
        <f>[2]main1!AY132</f>
        <v>11.9</v>
      </c>
      <c r="K68" s="134" t="str">
        <f>[2]main1!AZ132</f>
        <v xml:space="preserve"> </v>
      </c>
    </row>
    <row r="69" spans="1:11">
      <c r="A69" s="161" t="s">
        <v>94</v>
      </c>
      <c r="B69" s="152" t="s">
        <v>93</v>
      </c>
      <c r="C69" s="425">
        <f>[2]main1!AR133</f>
        <v>3.3</v>
      </c>
      <c r="D69" s="425">
        <f>[2]main1!AS133</f>
        <v>11.9</v>
      </c>
      <c r="E69" s="425">
        <f>[2]main1!AT133</f>
        <v>11.9</v>
      </c>
      <c r="F69" s="425">
        <f>[2]main1!AU133</f>
        <v>0</v>
      </c>
      <c r="G69" s="425">
        <f>[2]main1!AV133</f>
        <v>8.6000000000000014</v>
      </c>
      <c r="H69" s="425" t="str">
        <f>[2]main1!AW133</f>
        <v>&gt;200</v>
      </c>
      <c r="I69" s="33">
        <f>[2]main1!AX133</f>
        <v>0</v>
      </c>
      <c r="J69" s="33">
        <f>[2]main1!AY133</f>
        <v>0</v>
      </c>
      <c r="K69" s="33" t="str">
        <f>[2]main1!AZ133</f>
        <v xml:space="preserve"> </v>
      </c>
    </row>
    <row r="70" spans="1:11" ht="30" hidden="1">
      <c r="A70" s="142" t="s">
        <v>98</v>
      </c>
      <c r="B70" s="153" t="s">
        <v>95</v>
      </c>
      <c r="C70" s="426">
        <f>[2]main1!AR134</f>
        <v>0</v>
      </c>
      <c r="D70" s="426">
        <f>[2]main1!AS134</f>
        <v>0</v>
      </c>
      <c r="E70" s="426">
        <f>[2]main1!AT134</f>
        <v>0</v>
      </c>
      <c r="F70" s="426">
        <f>[2]main1!AU134</f>
        <v>0</v>
      </c>
      <c r="G70" s="426">
        <f>[2]main1!AV134</f>
        <v>0</v>
      </c>
      <c r="H70" s="426" t="str">
        <f>[2]main1!AW134</f>
        <v xml:space="preserve"> </v>
      </c>
      <c r="I70" s="131">
        <f>[2]main1!AX134</f>
        <v>0</v>
      </c>
      <c r="J70" s="131">
        <f>[2]main1!AY134</f>
        <v>0</v>
      </c>
      <c r="K70" s="131" t="str">
        <f>[2]main1!AZ134</f>
        <v xml:space="preserve"> </v>
      </c>
    </row>
    <row r="71" spans="1:11" hidden="1">
      <c r="A71" s="142" t="s">
        <v>99</v>
      </c>
      <c r="B71" s="153" t="s">
        <v>96</v>
      </c>
      <c r="C71" s="426">
        <f>[2]main1!AR135</f>
        <v>0</v>
      </c>
      <c r="D71" s="426">
        <f>[2]main1!AS135</f>
        <v>0</v>
      </c>
      <c r="E71" s="426">
        <f>[2]main1!AT135</f>
        <v>0</v>
      </c>
      <c r="F71" s="426">
        <f>[2]main1!AU135</f>
        <v>0</v>
      </c>
      <c r="G71" s="426">
        <f>[2]main1!AV135</f>
        <v>0</v>
      </c>
      <c r="H71" s="426" t="str">
        <f>[2]main1!AW135</f>
        <v xml:space="preserve"> </v>
      </c>
      <c r="I71" s="131">
        <f>[2]main1!AX135</f>
        <v>0</v>
      </c>
      <c r="J71" s="131">
        <f>[2]main1!AY135</f>
        <v>11.9</v>
      </c>
      <c r="K71" s="131" t="str">
        <f>[2]main1!AZ135</f>
        <v xml:space="preserve"> </v>
      </c>
    </row>
    <row r="72" spans="1:11" ht="18.75" customHeight="1">
      <c r="A72" s="142" t="s">
        <v>101</v>
      </c>
      <c r="B72" s="153" t="s">
        <v>97</v>
      </c>
      <c r="C72" s="426">
        <f>[2]main1!AR136</f>
        <v>3.3</v>
      </c>
      <c r="D72" s="426">
        <f>[2]main1!AS136</f>
        <v>11.9</v>
      </c>
      <c r="E72" s="426">
        <f>[2]main1!AT136</f>
        <v>11.9</v>
      </c>
      <c r="F72" s="426">
        <f>[2]main1!AU136</f>
        <v>0</v>
      </c>
      <c r="G72" s="426">
        <f>[2]main1!AV136</f>
        <v>8.6000000000000014</v>
      </c>
      <c r="H72" s="426" t="str">
        <f>[2]main1!AW136</f>
        <v>&gt;200</v>
      </c>
      <c r="I72" s="131">
        <f>[2]main1!AX136</f>
        <v>0</v>
      </c>
      <c r="J72" s="131">
        <f>[2]main1!AY136</f>
        <v>0</v>
      </c>
      <c r="K72" s="131" t="str">
        <f>[2]main1!AZ136</f>
        <v xml:space="preserve"> </v>
      </c>
    </row>
    <row r="73" spans="1:11" hidden="1">
      <c r="A73" s="142" t="s">
        <v>102</v>
      </c>
      <c r="B73" s="153" t="s">
        <v>103</v>
      </c>
      <c r="C73" s="426">
        <f>[2]main1!AR137</f>
        <v>0</v>
      </c>
      <c r="D73" s="426">
        <f>[2]main1!AS137</f>
        <v>0</v>
      </c>
      <c r="E73" s="426">
        <f>[2]main1!AT137</f>
        <v>0</v>
      </c>
      <c r="F73" s="426">
        <f>[2]main1!AU137</f>
        <v>0</v>
      </c>
      <c r="G73" s="426">
        <f>[2]main1!AV137</f>
        <v>0</v>
      </c>
      <c r="H73" s="426" t="str">
        <f>[2]main1!AW137</f>
        <v xml:space="preserve"> </v>
      </c>
      <c r="I73" s="131">
        <f>[2]main1!AX137</f>
        <v>0</v>
      </c>
      <c r="J73" s="131">
        <f>[2]main1!AY137</f>
        <v>1.6000000000000014</v>
      </c>
      <c r="K73" s="131" t="str">
        <f>[2]main1!AZ137</f>
        <v xml:space="preserve"> </v>
      </c>
    </row>
    <row r="74" spans="1:11">
      <c r="A74" s="162" t="s">
        <v>107</v>
      </c>
      <c r="B74" s="152" t="s">
        <v>106</v>
      </c>
      <c r="C74" s="425">
        <f>[2]main1!AR138</f>
        <v>0</v>
      </c>
      <c r="D74" s="427">
        <f>[2]main1!AS138</f>
        <v>1.6000000000000014</v>
      </c>
      <c r="E74" s="427">
        <f>[2]main1!AT138</f>
        <v>0</v>
      </c>
      <c r="F74" s="427">
        <f>[2]main1!AU138</f>
        <v>1.6000000000000014</v>
      </c>
      <c r="G74" s="427">
        <f>[2]main1!AV138</f>
        <v>1.6000000000000014</v>
      </c>
      <c r="H74" s="425" t="str">
        <f>[2]main1!AW138</f>
        <v xml:space="preserve"> </v>
      </c>
      <c r="I74" s="33">
        <f>[2]main1!AX138</f>
        <v>0</v>
      </c>
      <c r="J74" s="33">
        <f>[2]main1!AY138</f>
        <v>23.8</v>
      </c>
      <c r="K74" s="33" t="str">
        <f>[2]main1!AZ138</f>
        <v xml:space="preserve"> </v>
      </c>
    </row>
    <row r="75" spans="1:11">
      <c r="A75" s="142" t="s">
        <v>105</v>
      </c>
      <c r="B75" s="153" t="s">
        <v>287</v>
      </c>
      <c r="C75" s="426">
        <f>[2]main1!AR139</f>
        <v>0</v>
      </c>
      <c r="D75" s="420">
        <f>[2]main1!AS139</f>
        <v>23.8</v>
      </c>
      <c r="E75" s="420">
        <f>[2]main1!AT139</f>
        <v>0.19999999999999929</v>
      </c>
      <c r="F75" s="420">
        <f>[2]main1!AU139</f>
        <v>23.6</v>
      </c>
      <c r="G75" s="420">
        <f>[2]main1!AV139</f>
        <v>23.8</v>
      </c>
      <c r="H75" s="426" t="str">
        <f>[2]main1!AW139</f>
        <v xml:space="preserve"> </v>
      </c>
      <c r="I75" s="131">
        <f>[2]main1!AX139</f>
        <v>0</v>
      </c>
      <c r="J75" s="131">
        <f>[2]main1!AY139</f>
        <v>-22.2</v>
      </c>
      <c r="K75" s="131" t="str">
        <f>[2]main1!AZ139</f>
        <v xml:space="preserve"> </v>
      </c>
    </row>
    <row r="76" spans="1:11">
      <c r="A76" s="142" t="s">
        <v>108</v>
      </c>
      <c r="B76" s="153" t="s">
        <v>288</v>
      </c>
      <c r="C76" s="426">
        <f>[2]main1!AR140</f>
        <v>0</v>
      </c>
      <c r="D76" s="420">
        <f>[2]main1!AS140</f>
        <v>-22.2</v>
      </c>
      <c r="E76" s="420">
        <f>[2]main1!AT140</f>
        <v>-0.19999999999999929</v>
      </c>
      <c r="F76" s="420">
        <f>[2]main1!AU140</f>
        <v>-22</v>
      </c>
      <c r="G76" s="420">
        <f>[2]main1!AV140</f>
        <v>-22.2</v>
      </c>
      <c r="H76" s="426" t="str">
        <f>[2]main1!AW140</f>
        <v xml:space="preserve"> </v>
      </c>
      <c r="I76" s="131">
        <f>[2]main1!AX140</f>
        <v>0</v>
      </c>
      <c r="J76" s="131">
        <f>[2]main1!AY140</f>
        <v>0</v>
      </c>
      <c r="K76" s="131" t="str">
        <f>[2]main1!AZ140</f>
        <v xml:space="preserve"> </v>
      </c>
    </row>
    <row r="77" spans="1:11" ht="15.75" hidden="1" customHeight="1">
      <c r="A77" s="161" t="s">
        <v>111</v>
      </c>
      <c r="B77" s="152" t="s">
        <v>109</v>
      </c>
      <c r="C77" s="425">
        <f>[2]main1!AR141</f>
        <v>0</v>
      </c>
      <c r="D77" s="425">
        <f>[2]main1!AS141</f>
        <v>0</v>
      </c>
      <c r="E77" s="425">
        <f>[2]main1!AT141</f>
        <v>0</v>
      </c>
      <c r="F77" s="425">
        <f>[2]main1!AU141</f>
        <v>0</v>
      </c>
      <c r="G77" s="425">
        <f>[2]main1!AV141</f>
        <v>0</v>
      </c>
      <c r="H77" s="425" t="str">
        <f>[2]main1!AW141</f>
        <v xml:space="preserve"> </v>
      </c>
      <c r="I77" s="143">
        <f>[2]main1!AX141</f>
        <v>0</v>
      </c>
      <c r="J77" s="143">
        <f>[2]main1!AY141</f>
        <v>0</v>
      </c>
      <c r="K77" s="143" t="str">
        <f>[2]main1!AZ141</f>
        <v xml:space="preserve"> </v>
      </c>
    </row>
    <row r="78" spans="1:11" ht="15.75" hidden="1" customHeight="1">
      <c r="A78" s="163" t="s">
        <v>113</v>
      </c>
      <c r="B78" s="153" t="s">
        <v>112</v>
      </c>
      <c r="C78" s="428">
        <f>[2]main1!AR142</f>
        <v>0</v>
      </c>
      <c r="D78" s="428">
        <f>[2]main1!AS142</f>
        <v>0</v>
      </c>
      <c r="E78" s="428">
        <f>[2]main1!AT142</f>
        <v>0</v>
      </c>
      <c r="F78" s="428">
        <f>[2]main1!AU142</f>
        <v>0</v>
      </c>
      <c r="G78" s="428">
        <f>[2]main1!AV142</f>
        <v>0</v>
      </c>
      <c r="H78" s="428" t="str">
        <f>[2]main1!AW142</f>
        <v xml:space="preserve"> </v>
      </c>
      <c r="I78" s="143">
        <f>[2]main1!AX142</f>
        <v>0</v>
      </c>
      <c r="J78" s="143">
        <f>[2]main1!AY142</f>
        <v>0</v>
      </c>
      <c r="K78" s="143" t="str">
        <f>[2]main1!AZ142</f>
        <v xml:space="preserve"> </v>
      </c>
    </row>
    <row r="79" spans="1:11" ht="15.75" hidden="1" customHeight="1">
      <c r="A79" s="163" t="s">
        <v>115</v>
      </c>
      <c r="B79" s="153" t="s">
        <v>114</v>
      </c>
      <c r="C79" s="428">
        <f>[2]main1!AR143</f>
        <v>0</v>
      </c>
      <c r="D79" s="428">
        <f>[2]main1!AS143</f>
        <v>0</v>
      </c>
      <c r="E79" s="428">
        <f>[2]main1!AT143</f>
        <v>0</v>
      </c>
      <c r="F79" s="428">
        <f>[2]main1!AU143</f>
        <v>0</v>
      </c>
      <c r="G79" s="428">
        <f>[2]main1!AV143</f>
        <v>0</v>
      </c>
      <c r="H79" s="428" t="str">
        <f>[2]main1!AW143</f>
        <v xml:space="preserve"> </v>
      </c>
      <c r="I79" s="143">
        <f>[2]main1!AX143</f>
        <v>0</v>
      </c>
      <c r="J79" s="143">
        <f>[2]main1!AY143</f>
        <v>0</v>
      </c>
      <c r="K79" s="143" t="str">
        <f>[2]main1!AZ143</f>
        <v xml:space="preserve"> </v>
      </c>
    </row>
    <row r="80" spans="1:11" ht="15.75" hidden="1" customHeight="1">
      <c r="A80" s="161" t="s">
        <v>118</v>
      </c>
      <c r="B80" s="152" t="s">
        <v>110</v>
      </c>
      <c r="C80" s="425">
        <f>[2]main1!AR144</f>
        <v>0</v>
      </c>
      <c r="D80" s="425">
        <f>[2]main1!AS144</f>
        <v>0</v>
      </c>
      <c r="E80" s="425">
        <f>[2]main1!AT144</f>
        <v>0</v>
      </c>
      <c r="F80" s="425">
        <f>[2]main1!AU144</f>
        <v>0</v>
      </c>
      <c r="G80" s="425">
        <f>[2]main1!AV144</f>
        <v>0</v>
      </c>
      <c r="H80" s="425" t="str">
        <f>[2]main1!AW144</f>
        <v xml:space="preserve"> </v>
      </c>
      <c r="I80" s="143">
        <f>[2]main1!AX144</f>
        <v>0</v>
      </c>
      <c r="J80" s="143">
        <f>[2]main1!AY144</f>
        <v>0</v>
      </c>
      <c r="K80" s="143" t="str">
        <f>[2]main1!AZ144</f>
        <v xml:space="preserve"> </v>
      </c>
    </row>
    <row r="81" spans="1:11" ht="15.75" hidden="1" customHeight="1">
      <c r="A81" s="142" t="s">
        <v>116</v>
      </c>
      <c r="B81" s="153" t="s">
        <v>117</v>
      </c>
      <c r="C81" s="426">
        <f>[2]main1!AR145</f>
        <v>0</v>
      </c>
      <c r="D81" s="426">
        <f>[2]main1!AS145</f>
        <v>0</v>
      </c>
      <c r="E81" s="426">
        <f>[2]main1!AT145</f>
        <v>0</v>
      </c>
      <c r="F81" s="426">
        <f>[2]main1!AU145</f>
        <v>0</v>
      </c>
      <c r="G81" s="426">
        <f>[2]main1!AV145</f>
        <v>0</v>
      </c>
      <c r="H81" s="426" t="str">
        <f>[2]main1!AW145</f>
        <v xml:space="preserve"> </v>
      </c>
      <c r="I81" s="143">
        <f>[2]main1!AX145</f>
        <v>0</v>
      </c>
      <c r="J81" s="143">
        <f>[2]main1!AY145</f>
        <v>0</v>
      </c>
      <c r="K81" s="143" t="str">
        <f>[2]main1!AZ145</f>
        <v xml:space="preserve"> </v>
      </c>
    </row>
    <row r="82" spans="1:11" ht="15.75" hidden="1" customHeight="1">
      <c r="A82" s="142" t="s">
        <v>120</v>
      </c>
      <c r="B82" s="153" t="s">
        <v>119</v>
      </c>
      <c r="C82" s="426">
        <f>[2]main1!AR146</f>
        <v>0</v>
      </c>
      <c r="D82" s="426">
        <f>[2]main1!AS146</f>
        <v>0</v>
      </c>
      <c r="E82" s="426">
        <f>[2]main1!AT146</f>
        <v>0</v>
      </c>
      <c r="F82" s="426">
        <f>[2]main1!AU146</f>
        <v>0</v>
      </c>
      <c r="G82" s="426">
        <f>[2]main1!AV146</f>
        <v>0</v>
      </c>
      <c r="H82" s="426" t="str">
        <f>[2]main1!AW146</f>
        <v xml:space="preserve"> </v>
      </c>
      <c r="I82" s="143">
        <f>[2]main1!AX146</f>
        <v>0</v>
      </c>
      <c r="J82" s="143">
        <f>[2]main1!AY146</f>
        <v>0</v>
      </c>
      <c r="K82" s="143" t="str">
        <f>[2]main1!AZ146</f>
        <v xml:space="preserve"> </v>
      </c>
    </row>
    <row r="83" spans="1:11" ht="30" hidden="1" customHeight="1">
      <c r="A83" s="142" t="s">
        <v>121</v>
      </c>
      <c r="B83" s="153" t="s">
        <v>122</v>
      </c>
      <c r="C83" s="426">
        <f>[2]main1!AR147</f>
        <v>0</v>
      </c>
      <c r="D83" s="426">
        <f>[2]main1!AS147</f>
        <v>0</v>
      </c>
      <c r="E83" s="426">
        <f>[2]main1!AT147</f>
        <v>0</v>
      </c>
      <c r="F83" s="426">
        <f>[2]main1!AU147</f>
        <v>0</v>
      </c>
      <c r="G83" s="426">
        <f>[2]main1!AV147</f>
        <v>0</v>
      </c>
      <c r="H83" s="426" t="str">
        <f>[2]main1!AW147</f>
        <v xml:space="preserve"> </v>
      </c>
      <c r="I83" s="143">
        <f>[2]main1!AX147</f>
        <v>0</v>
      </c>
      <c r="J83" s="143">
        <f>[2]main1!AY147</f>
        <v>0</v>
      </c>
      <c r="K83" s="143" t="str">
        <f>[2]main1!AZ147</f>
        <v xml:space="preserve"> </v>
      </c>
    </row>
    <row r="84" spans="1:11" ht="30" hidden="1" customHeight="1">
      <c r="A84" s="142" t="s">
        <v>124</v>
      </c>
      <c r="B84" s="248" t="s">
        <v>123</v>
      </c>
      <c r="C84" s="426">
        <f>[2]main1!AR148</f>
        <v>0</v>
      </c>
      <c r="D84" s="426">
        <f>[2]main1!AS148</f>
        <v>0</v>
      </c>
      <c r="E84" s="426">
        <f>[2]main1!AT148</f>
        <v>0</v>
      </c>
      <c r="F84" s="426">
        <f>[2]main1!AU148</f>
        <v>0</v>
      </c>
      <c r="G84" s="426">
        <f>[2]main1!AV148</f>
        <v>0</v>
      </c>
      <c r="H84" s="426" t="str">
        <f>[2]main1!AW148</f>
        <v xml:space="preserve"> </v>
      </c>
      <c r="I84" s="143">
        <f>[2]main1!AX148</f>
        <v>0</v>
      </c>
      <c r="J84" s="143">
        <f>[2]main1!AY148</f>
        <v>0</v>
      </c>
      <c r="K84" s="143" t="str">
        <f>[2]main1!AZ148</f>
        <v xml:space="preserve"> </v>
      </c>
    </row>
    <row r="85" spans="1:11" ht="18" hidden="1" customHeight="1">
      <c r="A85" s="164" t="s">
        <v>129</v>
      </c>
      <c r="B85" s="151" t="s">
        <v>125</v>
      </c>
      <c r="C85" s="429">
        <f>[2]main1!AR149</f>
        <v>0</v>
      </c>
      <c r="D85" s="429">
        <f>[2]main1!AS149</f>
        <v>0</v>
      </c>
      <c r="E85" s="429">
        <f>[2]main1!AT149</f>
        <v>0</v>
      </c>
      <c r="F85" s="429">
        <f>[2]main1!AU149</f>
        <v>0</v>
      </c>
      <c r="G85" s="429">
        <f>[2]main1!AV149</f>
        <v>0</v>
      </c>
      <c r="H85" s="429" t="str">
        <f>[2]main1!AW149</f>
        <v xml:space="preserve"> </v>
      </c>
      <c r="I85" s="143">
        <f>[2]main1!AX149</f>
        <v>0</v>
      </c>
      <c r="J85" s="143">
        <f>[2]main1!AY149</f>
        <v>0</v>
      </c>
      <c r="K85" s="143" t="str">
        <f>[2]main1!AZ149</f>
        <v xml:space="preserve"> </v>
      </c>
    </row>
    <row r="86" spans="1:11" ht="15.75" hidden="1" customHeight="1">
      <c r="A86" s="142" t="s">
        <v>126</v>
      </c>
      <c r="B86" s="153" t="s">
        <v>127</v>
      </c>
      <c r="C86" s="426">
        <f>[2]main1!AR150</f>
        <v>0</v>
      </c>
      <c r="D86" s="426">
        <f>[2]main1!AS150</f>
        <v>0</v>
      </c>
      <c r="E86" s="426">
        <f>[2]main1!AT150</f>
        <v>0</v>
      </c>
      <c r="F86" s="426">
        <f>[2]main1!AU150</f>
        <v>0</v>
      </c>
      <c r="G86" s="426">
        <f>[2]main1!AV150</f>
        <v>0</v>
      </c>
      <c r="H86" s="426" t="str">
        <f>[2]main1!AW150</f>
        <v xml:space="preserve"> </v>
      </c>
      <c r="I86" s="143">
        <f>[2]main1!AX150</f>
        <v>0</v>
      </c>
      <c r="J86" s="143">
        <f>[2]main1!AY150</f>
        <v>0</v>
      </c>
      <c r="K86" s="143" t="str">
        <f>[2]main1!AZ150</f>
        <v xml:space="preserve"> </v>
      </c>
    </row>
    <row r="87" spans="1:11" ht="15.75" hidden="1" customHeight="1">
      <c r="A87" s="142" t="s">
        <v>128</v>
      </c>
      <c r="B87" s="153" t="s">
        <v>130</v>
      </c>
      <c r="C87" s="426">
        <f>[2]main1!AR151</f>
        <v>0</v>
      </c>
      <c r="D87" s="426">
        <f>[2]main1!AS151</f>
        <v>0</v>
      </c>
      <c r="E87" s="426">
        <f>[2]main1!AT151</f>
        <v>0</v>
      </c>
      <c r="F87" s="426">
        <f>[2]main1!AU151</f>
        <v>0</v>
      </c>
      <c r="G87" s="426">
        <f>[2]main1!AV151</f>
        <v>0</v>
      </c>
      <c r="H87" s="426" t="str">
        <f>[2]main1!AW151</f>
        <v xml:space="preserve"> </v>
      </c>
      <c r="I87" s="143">
        <f>[2]main1!AX151</f>
        <v>0</v>
      </c>
      <c r="J87" s="143">
        <f>[2]main1!AY151</f>
        <v>0</v>
      </c>
      <c r="K87" s="143" t="str">
        <f>[2]main1!AZ151</f>
        <v xml:space="preserve"> </v>
      </c>
    </row>
    <row r="88" spans="1:11" ht="15.75" hidden="1" customHeight="1">
      <c r="A88" s="164" t="s">
        <v>134</v>
      </c>
      <c r="B88" s="151" t="s">
        <v>132</v>
      </c>
      <c r="C88" s="429">
        <f>[2]main1!AR152</f>
        <v>0</v>
      </c>
      <c r="D88" s="429">
        <f>[2]main1!AS152</f>
        <v>0</v>
      </c>
      <c r="E88" s="429">
        <f>[2]main1!AT152</f>
        <v>0</v>
      </c>
      <c r="F88" s="429">
        <f>[2]main1!AU152</f>
        <v>0</v>
      </c>
      <c r="G88" s="429">
        <f>[2]main1!AV152</f>
        <v>0</v>
      </c>
      <c r="H88" s="429" t="str">
        <f>[2]main1!AW152</f>
        <v xml:space="preserve"> </v>
      </c>
      <c r="I88" s="143">
        <f>[2]main1!AX152</f>
        <v>0</v>
      </c>
      <c r="J88" s="143">
        <f>[2]main1!AY152</f>
        <v>0</v>
      </c>
      <c r="K88" s="143" t="str">
        <f>[2]main1!AZ152</f>
        <v xml:space="preserve"> </v>
      </c>
    </row>
    <row r="89" spans="1:11" ht="17.25" hidden="1" customHeight="1">
      <c r="A89" s="142" t="s">
        <v>131</v>
      </c>
      <c r="B89" s="153" t="s">
        <v>133</v>
      </c>
      <c r="C89" s="426">
        <f>[2]main1!AR153</f>
        <v>0</v>
      </c>
      <c r="D89" s="426">
        <f>[2]main1!AS153</f>
        <v>0</v>
      </c>
      <c r="E89" s="426">
        <f>[2]main1!AT153</f>
        <v>0</v>
      </c>
      <c r="F89" s="426">
        <f>[2]main1!AU153</f>
        <v>0</v>
      </c>
      <c r="G89" s="426">
        <f>[2]main1!AV153</f>
        <v>0</v>
      </c>
      <c r="H89" s="426" t="str">
        <f>[2]main1!AW153</f>
        <v xml:space="preserve"> </v>
      </c>
      <c r="I89" s="143">
        <f>[2]main1!AX153</f>
        <v>0</v>
      </c>
      <c r="J89" s="143">
        <f>[2]main1!AY153</f>
        <v>0</v>
      </c>
      <c r="K89" s="143" t="str">
        <f>[2]main1!AZ153</f>
        <v xml:space="preserve"> </v>
      </c>
    </row>
    <row r="90" spans="1:11" ht="30" hidden="1" customHeight="1">
      <c r="A90" s="142" t="s">
        <v>135</v>
      </c>
      <c r="B90" s="153" t="s">
        <v>136</v>
      </c>
      <c r="C90" s="557">
        <f>[2]main1!AR154</f>
        <v>0</v>
      </c>
      <c r="D90" s="557">
        <f>[2]main1!AS154</f>
        <v>0</v>
      </c>
      <c r="E90" s="557">
        <f>[2]main1!AT154</f>
        <v>0</v>
      </c>
      <c r="F90" s="557">
        <f>[2]main1!AU154</f>
        <v>0</v>
      </c>
      <c r="G90" s="426">
        <f>[2]main1!AV154</f>
        <v>0</v>
      </c>
      <c r="H90" s="426" t="str">
        <f>[2]main1!AW154</f>
        <v xml:space="preserve"> </v>
      </c>
      <c r="I90" s="143">
        <f>[2]main1!AX154</f>
        <v>0</v>
      </c>
      <c r="J90" s="143">
        <f>[2]main1!AY154</f>
        <v>0</v>
      </c>
      <c r="K90" s="143" t="str">
        <f>[2]main1!AZ154</f>
        <v xml:space="preserve"> </v>
      </c>
    </row>
    <row r="91" spans="1:11" ht="30" hidden="1" customHeight="1">
      <c r="A91" s="142" t="s">
        <v>137</v>
      </c>
      <c r="B91" s="153" t="s">
        <v>138</v>
      </c>
      <c r="C91" s="426">
        <f>[2]main1!AR155</f>
        <v>0</v>
      </c>
      <c r="D91" s="426">
        <f>[2]main1!AS155</f>
        <v>0</v>
      </c>
      <c r="E91" s="426">
        <f>[2]main1!AT155</f>
        <v>0</v>
      </c>
      <c r="F91" s="426">
        <f>[2]main1!AU155</f>
        <v>0</v>
      </c>
      <c r="G91" s="426">
        <f>[2]main1!AV155</f>
        <v>0</v>
      </c>
      <c r="H91" s="426" t="str">
        <f>[2]main1!AW155</f>
        <v xml:space="preserve"> </v>
      </c>
      <c r="I91" s="143">
        <f>[2]main1!AX155</f>
        <v>0</v>
      </c>
      <c r="J91" s="143">
        <f>[2]main1!AY155</f>
        <v>2.5</v>
      </c>
      <c r="K91" s="143" t="str">
        <f>[2]main1!AZ155</f>
        <v xml:space="preserve"> </v>
      </c>
    </row>
    <row r="92" spans="1:11" ht="31.5">
      <c r="A92" s="164" t="s">
        <v>142</v>
      </c>
      <c r="B92" s="152" t="s">
        <v>140</v>
      </c>
      <c r="C92" s="429">
        <f>[2]main1!AR156</f>
        <v>13.1</v>
      </c>
      <c r="D92" s="429">
        <f>[2]main1!AS156</f>
        <v>2.5</v>
      </c>
      <c r="E92" s="429">
        <f>[2]main1!AT156</f>
        <v>2.5</v>
      </c>
      <c r="F92" s="429">
        <f>[2]main1!AU156</f>
        <v>0</v>
      </c>
      <c r="G92" s="429">
        <f>[2]main1!AV156</f>
        <v>-10.6</v>
      </c>
      <c r="H92" s="429">
        <f>[2]main1!AW156</f>
        <v>19.083969465648856</v>
      </c>
      <c r="I92" s="143">
        <f>[2]main1!AX156</f>
        <v>0</v>
      </c>
      <c r="J92" s="143">
        <f>[2]main1!AY156</f>
        <v>2.5</v>
      </c>
      <c r="K92" s="143" t="str">
        <f>[2]main1!AZ156</f>
        <v xml:space="preserve"> </v>
      </c>
    </row>
    <row r="93" spans="1:11" ht="15.75">
      <c r="A93" s="142" t="s">
        <v>139</v>
      </c>
      <c r="B93" s="153" t="s">
        <v>141</v>
      </c>
      <c r="C93" s="426">
        <f>[2]main1!AR157</f>
        <v>13.1</v>
      </c>
      <c r="D93" s="426">
        <f>[2]main1!AS157</f>
        <v>2.5</v>
      </c>
      <c r="E93" s="426">
        <f>[2]main1!AT157</f>
        <v>2.5</v>
      </c>
      <c r="F93" s="426">
        <f>[2]main1!AU157</f>
        <v>0</v>
      </c>
      <c r="G93" s="426">
        <f>[2]main1!AV157</f>
        <v>-10.6</v>
      </c>
      <c r="H93" s="426">
        <f>[2]main1!AW157</f>
        <v>19.083969465648856</v>
      </c>
      <c r="I93" s="143">
        <f>[2]main1!AX157</f>
        <v>0</v>
      </c>
      <c r="J93" s="143">
        <f>[2]main1!AY157</f>
        <v>0</v>
      </c>
      <c r="K93" s="143" t="str">
        <f>[2]main1!AZ157</f>
        <v xml:space="preserve"> </v>
      </c>
    </row>
    <row r="94" spans="1:11" ht="15.75" hidden="1" customHeight="1">
      <c r="A94" s="142" t="s">
        <v>143</v>
      </c>
      <c r="B94" s="153" t="s">
        <v>144</v>
      </c>
      <c r="C94" s="426">
        <f>[2]main1!AR158</f>
        <v>0</v>
      </c>
      <c r="D94" s="426">
        <f>[2]main1!AS158</f>
        <v>0</v>
      </c>
      <c r="E94" s="426">
        <f>[2]main1!AT158</f>
        <v>0</v>
      </c>
      <c r="F94" s="426">
        <f>[2]main1!AU158</f>
        <v>0</v>
      </c>
      <c r="G94" s="426">
        <f>[2]main1!AV158</f>
        <v>0</v>
      </c>
      <c r="H94" s="426" t="str">
        <f>[2]main1!AW158</f>
        <v xml:space="preserve"> </v>
      </c>
      <c r="I94" s="143">
        <f>[2]main1!AX158</f>
        <v>0</v>
      </c>
      <c r="J94" s="143">
        <f>[2]main1!AY158</f>
        <v>0</v>
      </c>
      <c r="K94" s="143" t="str">
        <f>[2]main1!AZ158</f>
        <v xml:space="preserve"> </v>
      </c>
    </row>
    <row r="95" spans="1:11" ht="15.75" hidden="1" customHeight="1">
      <c r="A95" s="93" t="s">
        <v>146</v>
      </c>
      <c r="B95" s="151" t="s">
        <v>147</v>
      </c>
      <c r="C95" s="430">
        <f>[2]main1!AR159</f>
        <v>0</v>
      </c>
      <c r="D95" s="430">
        <f>[2]main1!AS159</f>
        <v>0</v>
      </c>
      <c r="E95" s="430">
        <f>[2]main1!AT159</f>
        <v>0</v>
      </c>
      <c r="F95" s="430">
        <f>[2]main1!AU159</f>
        <v>0</v>
      </c>
      <c r="G95" s="430">
        <f>[2]main1!AV159</f>
        <v>0</v>
      </c>
      <c r="H95" s="430" t="str">
        <f>[2]main1!AW159</f>
        <v xml:space="preserve"> </v>
      </c>
      <c r="I95" s="143">
        <f>[2]main1!AX159</f>
        <v>0</v>
      </c>
      <c r="J95" s="143">
        <f>[2]main1!AY159</f>
        <v>0</v>
      </c>
      <c r="K95" s="143" t="str">
        <f>[2]main1!AZ159</f>
        <v xml:space="preserve"> </v>
      </c>
    </row>
    <row r="96" spans="1:11" ht="15.75" hidden="1" customHeight="1">
      <c r="A96" s="142" t="s">
        <v>145</v>
      </c>
      <c r="B96" s="153" t="s">
        <v>148</v>
      </c>
      <c r="C96" s="426">
        <f>[2]main1!AR160</f>
        <v>0</v>
      </c>
      <c r="D96" s="426">
        <f>[2]main1!AS160</f>
        <v>0</v>
      </c>
      <c r="E96" s="426">
        <f>[2]main1!AT160</f>
        <v>0</v>
      </c>
      <c r="F96" s="426">
        <f>[2]main1!AU160</f>
        <v>0</v>
      </c>
      <c r="G96" s="426">
        <f>[2]main1!AV160</f>
        <v>0</v>
      </c>
      <c r="H96" s="426" t="str">
        <f>[2]main1!AW160</f>
        <v xml:space="preserve"> </v>
      </c>
      <c r="I96" s="143">
        <f>[2]main1!AX160</f>
        <v>0</v>
      </c>
      <c r="J96" s="143">
        <f>[2]main1!AY160</f>
        <v>0</v>
      </c>
      <c r="K96" s="143" t="str">
        <f>[2]main1!AZ160</f>
        <v xml:space="preserve"> </v>
      </c>
    </row>
    <row r="97" spans="1:11" ht="15.75" hidden="1" customHeight="1">
      <c r="A97" s="142" t="s">
        <v>149</v>
      </c>
      <c r="B97" s="153" t="s">
        <v>150</v>
      </c>
      <c r="C97" s="426">
        <f>[2]main1!AR161</f>
        <v>0</v>
      </c>
      <c r="D97" s="426">
        <f>[2]main1!AS161</f>
        <v>0</v>
      </c>
      <c r="E97" s="426">
        <f>[2]main1!AT161</f>
        <v>0</v>
      </c>
      <c r="F97" s="426">
        <f>[2]main1!AU161</f>
        <v>0</v>
      </c>
      <c r="G97" s="426">
        <f>[2]main1!AV161</f>
        <v>0</v>
      </c>
      <c r="H97" s="426" t="str">
        <f>[2]main1!AW161</f>
        <v xml:space="preserve"> </v>
      </c>
      <c r="I97" s="143">
        <f>[2]main1!AX161</f>
        <v>0</v>
      </c>
      <c r="J97" s="143">
        <f>[2]main1!AY161</f>
        <v>0</v>
      </c>
      <c r="K97" s="143" t="str">
        <f>[2]main1!AZ161</f>
        <v xml:space="preserve"> </v>
      </c>
    </row>
    <row r="98" spans="1:11" ht="15.75" hidden="1" customHeight="1">
      <c r="A98" s="142" t="s">
        <v>152</v>
      </c>
      <c r="B98" s="153" t="s">
        <v>151</v>
      </c>
      <c r="C98" s="426">
        <f>[2]main1!AR162</f>
        <v>0</v>
      </c>
      <c r="D98" s="426">
        <f>[2]main1!AS162</f>
        <v>0</v>
      </c>
      <c r="E98" s="426">
        <f>[2]main1!AT162</f>
        <v>0</v>
      </c>
      <c r="F98" s="426">
        <f>[2]main1!AU162</f>
        <v>0</v>
      </c>
      <c r="G98" s="426">
        <f>[2]main1!AV162</f>
        <v>0</v>
      </c>
      <c r="H98" s="426" t="str">
        <f>[2]main1!AW162</f>
        <v xml:space="preserve"> </v>
      </c>
      <c r="I98" s="143">
        <f>[2]main1!AX162</f>
        <v>0</v>
      </c>
      <c r="J98" s="143">
        <f>[2]main1!AY162</f>
        <v>0</v>
      </c>
      <c r="K98" s="143" t="str">
        <f>[2]main1!AZ162</f>
        <v xml:space="preserve"> </v>
      </c>
    </row>
    <row r="99" spans="1:11" ht="15.75" hidden="1" customHeight="1">
      <c r="A99" s="142" t="s">
        <v>153</v>
      </c>
      <c r="B99" s="153" t="s">
        <v>154</v>
      </c>
      <c r="C99" s="426">
        <f>[2]main1!AR163</f>
        <v>0</v>
      </c>
      <c r="D99" s="426">
        <f>[2]main1!AS163</f>
        <v>0</v>
      </c>
      <c r="E99" s="426">
        <f>[2]main1!AT163</f>
        <v>0</v>
      </c>
      <c r="F99" s="426">
        <f>[2]main1!AU163</f>
        <v>0</v>
      </c>
      <c r="G99" s="426">
        <f>[2]main1!AV163</f>
        <v>0</v>
      </c>
      <c r="H99" s="426" t="str">
        <f>[2]main1!AW163</f>
        <v xml:space="preserve"> </v>
      </c>
      <c r="I99" s="143">
        <f>[2]main1!AX163</f>
        <v>0</v>
      </c>
      <c r="J99" s="143">
        <f>[2]main1!AY163</f>
        <v>0</v>
      </c>
      <c r="K99" s="143" t="str">
        <f>[2]main1!AZ163</f>
        <v xml:space="preserve"> </v>
      </c>
    </row>
    <row r="100" spans="1:11" ht="15.75" hidden="1" customHeight="1">
      <c r="A100" s="93" t="s">
        <v>157</v>
      </c>
      <c r="B100" s="151" t="s">
        <v>155</v>
      </c>
      <c r="C100" s="430">
        <f>[2]main1!AR164</f>
        <v>0</v>
      </c>
      <c r="D100" s="430">
        <f>[2]main1!AS164</f>
        <v>0</v>
      </c>
      <c r="E100" s="430">
        <f>[2]main1!AT164</f>
        <v>0</v>
      </c>
      <c r="F100" s="430">
        <f>[2]main1!AU164</f>
        <v>0</v>
      </c>
      <c r="G100" s="430">
        <f>[2]main1!AV164</f>
        <v>0</v>
      </c>
      <c r="H100" s="430" t="str">
        <f>[2]main1!AW164</f>
        <v xml:space="preserve"> </v>
      </c>
      <c r="I100" s="143">
        <f>[2]main1!AX164</f>
        <v>0</v>
      </c>
      <c r="J100" s="143">
        <f>[2]main1!AY164</f>
        <v>0</v>
      </c>
      <c r="K100" s="143" t="str">
        <f>[2]main1!AZ164</f>
        <v xml:space="preserve"> </v>
      </c>
    </row>
    <row r="101" spans="1:11" ht="15.75" hidden="1" customHeight="1">
      <c r="A101" s="142" t="s">
        <v>156</v>
      </c>
      <c r="B101" s="153" t="s">
        <v>158</v>
      </c>
      <c r="C101" s="426">
        <f>[2]main1!AR165</f>
        <v>0</v>
      </c>
      <c r="D101" s="426">
        <f>[2]main1!AS165</f>
        <v>0</v>
      </c>
      <c r="E101" s="426">
        <f>[2]main1!AT165</f>
        <v>0</v>
      </c>
      <c r="F101" s="426">
        <f>[2]main1!AU165</f>
        <v>0</v>
      </c>
      <c r="G101" s="426">
        <f>[2]main1!AV165</f>
        <v>0</v>
      </c>
      <c r="H101" s="426" t="str">
        <f>[2]main1!AW165</f>
        <v xml:space="preserve"> </v>
      </c>
      <c r="I101" s="143">
        <f>[2]main1!AX165</f>
        <v>0</v>
      </c>
      <c r="J101" s="143">
        <f>[2]main1!AY165</f>
        <v>-252.4</v>
      </c>
      <c r="K101" s="143" t="str">
        <f>[2]main1!AZ165</f>
        <v xml:space="preserve"> </v>
      </c>
    </row>
    <row r="102" spans="1:11" ht="17.25">
      <c r="A102" s="456" t="s">
        <v>159</v>
      </c>
      <c r="B102" s="457" t="s">
        <v>104</v>
      </c>
      <c r="C102" s="480">
        <f>[2]main1!AR166</f>
        <v>-41.500000000000014</v>
      </c>
      <c r="D102" s="480">
        <f>[2]main1!AS166</f>
        <v>-252.4</v>
      </c>
      <c r="E102" s="480">
        <f>[2]main1!AT166</f>
        <v>-258.8</v>
      </c>
      <c r="F102" s="480">
        <f>[2]main1!AU166</f>
        <v>6.4</v>
      </c>
      <c r="G102" s="480">
        <f>[2]main1!AV166</f>
        <v>-210.89999999999998</v>
      </c>
      <c r="H102" s="480" t="str">
        <f>[2]main1!AW166</f>
        <v>&gt;200</v>
      </c>
      <c r="I102" s="134">
        <f>[2]main1!AX166</f>
        <v>0</v>
      </c>
      <c r="J102" s="134">
        <f>[2]main1!AY166</f>
        <v>0</v>
      </c>
      <c r="K102" s="134" t="str">
        <f>[2]main1!AZ166</f>
        <v xml:space="preserve"> </v>
      </c>
    </row>
    <row r="103" spans="1:11" ht="15.75">
      <c r="A103" s="161" t="s">
        <v>161</v>
      </c>
      <c r="B103" s="151" t="s">
        <v>162</v>
      </c>
      <c r="C103" s="425">
        <f>[2]main1!AR167</f>
        <v>0</v>
      </c>
      <c r="D103" s="425">
        <f>[2]main1!AS167</f>
        <v>0</v>
      </c>
      <c r="E103" s="425">
        <f>[2]main1!AT167</f>
        <v>0</v>
      </c>
      <c r="F103" s="425">
        <f>[2]main1!AU167</f>
        <v>0</v>
      </c>
      <c r="G103" s="425">
        <f>[2]main1!AV167</f>
        <v>0</v>
      </c>
      <c r="H103" s="425" t="str">
        <f>[2]main1!AW167</f>
        <v xml:space="preserve"> </v>
      </c>
      <c r="I103" s="33">
        <f>[2]main1!AX167</f>
        <v>0</v>
      </c>
      <c r="J103" s="33">
        <f>[2]main1!AY167</f>
        <v>0</v>
      </c>
      <c r="K103" s="33" t="str">
        <f>[2]main1!AZ167</f>
        <v xml:space="preserve"> </v>
      </c>
    </row>
    <row r="104" spans="1:11" hidden="1">
      <c r="A104" s="142" t="s">
        <v>160</v>
      </c>
      <c r="B104" s="153" t="s">
        <v>163</v>
      </c>
      <c r="C104" s="426">
        <f>[2]main1!AR168</f>
        <v>0</v>
      </c>
      <c r="D104" s="426">
        <f>[2]main1!AS168</f>
        <v>0</v>
      </c>
      <c r="E104" s="426">
        <f>[2]main1!AT168</f>
        <v>0</v>
      </c>
      <c r="F104" s="426">
        <f>[2]main1!AU168</f>
        <v>0</v>
      </c>
      <c r="G104" s="426">
        <f>[2]main1!AV168</f>
        <v>0</v>
      </c>
      <c r="H104" s="426" t="str">
        <f>[2]main1!AW168</f>
        <v xml:space="preserve"> </v>
      </c>
      <c r="I104" s="131">
        <f>[2]main1!AX168</f>
        <v>0</v>
      </c>
      <c r="J104" s="131">
        <f>[2]main1!AY168</f>
        <v>0</v>
      </c>
      <c r="K104" s="131" t="str">
        <f>[2]main1!AZ168</f>
        <v xml:space="preserve"> </v>
      </c>
    </row>
    <row r="105" spans="1:11" hidden="1">
      <c r="A105" s="142" t="s">
        <v>99</v>
      </c>
      <c r="B105" s="153" t="s">
        <v>164</v>
      </c>
      <c r="C105" s="426">
        <f>[2]main1!AR169</f>
        <v>0</v>
      </c>
      <c r="D105" s="426">
        <f>[2]main1!AS169</f>
        <v>0</v>
      </c>
      <c r="E105" s="426">
        <f>[2]main1!AT169</f>
        <v>0</v>
      </c>
      <c r="F105" s="426">
        <f>[2]main1!AU169</f>
        <v>0</v>
      </c>
      <c r="G105" s="426">
        <f>[2]main1!AV169</f>
        <v>0</v>
      </c>
      <c r="H105" s="426" t="str">
        <f>[2]main1!AW169</f>
        <v xml:space="preserve"> </v>
      </c>
      <c r="I105" s="131">
        <f>[2]main1!AX169</f>
        <v>0</v>
      </c>
      <c r="J105" s="131">
        <f>[2]main1!AY169</f>
        <v>0</v>
      </c>
      <c r="K105" s="131" t="str">
        <f>[2]main1!AZ169</f>
        <v xml:space="preserve"> </v>
      </c>
    </row>
    <row r="106" spans="1:11">
      <c r="A106" s="142" t="s">
        <v>165</v>
      </c>
      <c r="B106" s="153" t="s">
        <v>166</v>
      </c>
      <c r="C106" s="426">
        <f>[2]main1!AR170</f>
        <v>0</v>
      </c>
      <c r="D106" s="426">
        <f>[2]main1!AS170</f>
        <v>0</v>
      </c>
      <c r="E106" s="426">
        <f>[2]main1!AT170</f>
        <v>0</v>
      </c>
      <c r="F106" s="426">
        <f>[2]main1!AU170</f>
        <v>0</v>
      </c>
      <c r="G106" s="426">
        <f>[2]main1!AV170</f>
        <v>0</v>
      </c>
      <c r="H106" s="426" t="str">
        <f>[2]main1!AW170</f>
        <v xml:space="preserve"> </v>
      </c>
      <c r="I106" s="131">
        <f>[2]main1!AX170</f>
        <v>0</v>
      </c>
      <c r="J106" s="131">
        <f>[2]main1!AY170</f>
        <v>0</v>
      </c>
      <c r="K106" s="131" t="str">
        <f>[2]main1!AZ170</f>
        <v xml:space="preserve"> </v>
      </c>
    </row>
    <row r="107" spans="1:11" ht="15.75" hidden="1">
      <c r="A107" s="165" t="s">
        <v>169</v>
      </c>
      <c r="B107" s="151" t="s">
        <v>167</v>
      </c>
      <c r="C107" s="431">
        <f>[2]main1!AR171</f>
        <v>0</v>
      </c>
      <c r="D107" s="431">
        <f>[2]main1!AS171</f>
        <v>0</v>
      </c>
      <c r="E107" s="431">
        <f>[2]main1!AT171</f>
        <v>0</v>
      </c>
      <c r="F107" s="431">
        <f>[2]main1!AU171</f>
        <v>0</v>
      </c>
      <c r="G107" s="431">
        <f>[2]main1!AV171</f>
        <v>0</v>
      </c>
      <c r="H107" s="431" t="str">
        <f>[2]main1!AW171</f>
        <v xml:space="preserve"> </v>
      </c>
      <c r="I107" s="131">
        <f>[2]main1!AX171</f>
        <v>0</v>
      </c>
      <c r="J107" s="131">
        <f>[2]main1!AY171</f>
        <v>0</v>
      </c>
      <c r="K107" s="131" t="str">
        <f>[2]main1!AZ171</f>
        <v xml:space="preserve"> </v>
      </c>
    </row>
    <row r="108" spans="1:11" hidden="1">
      <c r="A108" s="142" t="s">
        <v>168</v>
      </c>
      <c r="B108" s="153" t="s">
        <v>170</v>
      </c>
      <c r="C108" s="426">
        <f>[2]main1!AR172</f>
        <v>0</v>
      </c>
      <c r="D108" s="426">
        <f>[2]main1!AS172</f>
        <v>0</v>
      </c>
      <c r="E108" s="426">
        <f>[2]main1!AT172</f>
        <v>0</v>
      </c>
      <c r="F108" s="426">
        <f>[2]main1!AU172</f>
        <v>0</v>
      </c>
      <c r="G108" s="426">
        <f>[2]main1!AV172</f>
        <v>0</v>
      </c>
      <c r="H108" s="426" t="str">
        <f>[2]main1!AW172</f>
        <v xml:space="preserve"> </v>
      </c>
      <c r="I108" s="131">
        <f>[2]main1!AX172</f>
        <v>0</v>
      </c>
      <c r="J108" s="131">
        <f>[2]main1!AY172</f>
        <v>0</v>
      </c>
      <c r="K108" s="131" t="str">
        <f>[2]main1!AZ172</f>
        <v xml:space="preserve"> </v>
      </c>
    </row>
    <row r="109" spans="1:11" hidden="1">
      <c r="A109" s="142" t="s">
        <v>171</v>
      </c>
      <c r="B109" s="153" t="s">
        <v>172</v>
      </c>
      <c r="C109" s="426">
        <f>[2]main1!AR173</f>
        <v>0</v>
      </c>
      <c r="D109" s="426">
        <f>[2]main1!AS173</f>
        <v>0</v>
      </c>
      <c r="E109" s="426">
        <f>[2]main1!AT173</f>
        <v>0</v>
      </c>
      <c r="F109" s="426">
        <f>[2]main1!AU173</f>
        <v>0</v>
      </c>
      <c r="G109" s="426">
        <f>[2]main1!AV173</f>
        <v>0</v>
      </c>
      <c r="H109" s="426" t="str">
        <f>[2]main1!AW173</f>
        <v xml:space="preserve"> </v>
      </c>
      <c r="I109" s="131">
        <f>[2]main1!AX173</f>
        <v>0</v>
      </c>
      <c r="J109" s="131">
        <f>[2]main1!AY173</f>
        <v>0</v>
      </c>
      <c r="K109" s="131" t="str">
        <f>[2]main1!AZ173</f>
        <v xml:space="preserve"> </v>
      </c>
    </row>
    <row r="110" spans="1:11" ht="30" hidden="1">
      <c r="A110" s="142" t="s">
        <v>175</v>
      </c>
      <c r="B110" s="153" t="s">
        <v>173</v>
      </c>
      <c r="C110" s="426">
        <f>[2]main1!AR174</f>
        <v>0</v>
      </c>
      <c r="D110" s="426">
        <f>[2]main1!AS174</f>
        <v>0</v>
      </c>
      <c r="E110" s="426">
        <f>[2]main1!AT174</f>
        <v>0</v>
      </c>
      <c r="F110" s="426">
        <f>[2]main1!AU174</f>
        <v>0</v>
      </c>
      <c r="G110" s="426">
        <f>[2]main1!AV174</f>
        <v>0</v>
      </c>
      <c r="H110" s="426" t="str">
        <f>[2]main1!AW174</f>
        <v xml:space="preserve"> </v>
      </c>
      <c r="I110" s="131">
        <f>[2]main1!AX174</f>
        <v>0</v>
      </c>
      <c r="J110" s="131">
        <f>[2]main1!AY174</f>
        <v>0</v>
      </c>
      <c r="K110" s="131" t="str">
        <f>[2]main1!AZ174</f>
        <v xml:space="preserve"> </v>
      </c>
    </row>
    <row r="111" spans="1:11" ht="30" hidden="1">
      <c r="A111" s="142" t="s">
        <v>176</v>
      </c>
      <c r="B111" s="153" t="s">
        <v>174</v>
      </c>
      <c r="C111" s="426">
        <f>[2]main1!AR175</f>
        <v>0</v>
      </c>
      <c r="D111" s="426">
        <f>[2]main1!AS175</f>
        <v>0</v>
      </c>
      <c r="E111" s="426">
        <f>[2]main1!AT175</f>
        <v>0</v>
      </c>
      <c r="F111" s="426">
        <f>[2]main1!AU175</f>
        <v>0</v>
      </c>
      <c r="G111" s="426">
        <f>[2]main1!AV175</f>
        <v>0</v>
      </c>
      <c r="H111" s="426" t="str">
        <f>[2]main1!AW175</f>
        <v xml:space="preserve"> </v>
      </c>
      <c r="I111" s="131">
        <f>[2]main1!AX175</f>
        <v>0</v>
      </c>
      <c r="J111" s="131">
        <f>[2]main1!AY175</f>
        <v>-223.6</v>
      </c>
      <c r="K111" s="131" t="str">
        <f>[2]main1!AZ175</f>
        <v xml:space="preserve"> </v>
      </c>
    </row>
    <row r="112" spans="1:11" s="30" customFormat="1" ht="28.5">
      <c r="A112" s="165" t="s">
        <v>180</v>
      </c>
      <c r="B112" s="152" t="s">
        <v>178</v>
      </c>
      <c r="C112" s="431">
        <f>[2]main1!AR176</f>
        <v>-51.7</v>
      </c>
      <c r="D112" s="431">
        <f>[2]main1!AS176</f>
        <v>-223.6</v>
      </c>
      <c r="E112" s="431">
        <f>[2]main1!AT176</f>
        <v>-223.6</v>
      </c>
      <c r="F112" s="431">
        <f>[2]main1!AU176</f>
        <v>0</v>
      </c>
      <c r="G112" s="431">
        <f>[2]main1!AV176</f>
        <v>-171.89999999999998</v>
      </c>
      <c r="H112" s="431" t="str">
        <f>[2]main1!AW176</f>
        <v>&gt;200</v>
      </c>
      <c r="I112" s="33">
        <f>[2]main1!AX176</f>
        <v>0</v>
      </c>
      <c r="J112" s="33">
        <f>[2]main1!AY176</f>
        <v>0</v>
      </c>
      <c r="K112" s="33" t="str">
        <f>[2]main1!AZ176</f>
        <v xml:space="preserve"> </v>
      </c>
    </row>
    <row r="113" spans="1:11" hidden="1">
      <c r="A113" s="142" t="s">
        <v>177</v>
      </c>
      <c r="B113" s="153" t="s">
        <v>179</v>
      </c>
      <c r="C113" s="426">
        <f>[2]main1!AR177</f>
        <v>0</v>
      </c>
      <c r="D113" s="426">
        <f>[2]main1!AS177</f>
        <v>0</v>
      </c>
      <c r="E113" s="426">
        <f>[2]main1!AT177</f>
        <v>0</v>
      </c>
      <c r="F113" s="426">
        <f>[2]main1!AU177</f>
        <v>0</v>
      </c>
      <c r="G113" s="426">
        <f>[2]main1!AV177</f>
        <v>0</v>
      </c>
      <c r="H113" s="426" t="str">
        <f>[2]main1!AW177</f>
        <v xml:space="preserve"> </v>
      </c>
      <c r="I113" s="131">
        <f>[2]main1!AX177</f>
        <v>0</v>
      </c>
      <c r="J113" s="131">
        <f>[2]main1!AY177</f>
        <v>-222.2</v>
      </c>
      <c r="K113" s="131" t="str">
        <f>[2]main1!AZ177</f>
        <v xml:space="preserve"> </v>
      </c>
    </row>
    <row r="114" spans="1:11">
      <c r="A114" s="142" t="s">
        <v>181</v>
      </c>
      <c r="B114" s="153" t="s">
        <v>182</v>
      </c>
      <c r="C114" s="426">
        <f>[2]main1!AR178</f>
        <v>-50.1</v>
      </c>
      <c r="D114" s="426">
        <f>[2]main1!AS178</f>
        <v>-222.2</v>
      </c>
      <c r="E114" s="426">
        <f>[2]main1!AT178</f>
        <v>-222.2</v>
      </c>
      <c r="F114" s="426">
        <f>[2]main1!AU178</f>
        <v>0</v>
      </c>
      <c r="G114" s="426">
        <f>[2]main1!AV178</f>
        <v>-172.1</v>
      </c>
      <c r="H114" s="426" t="str">
        <f>[2]main1!AW178</f>
        <v>&gt;200</v>
      </c>
      <c r="I114" s="131">
        <f>[2]main1!AX178</f>
        <v>0</v>
      </c>
      <c r="J114" s="131">
        <f>[2]main1!AY178</f>
        <v>0</v>
      </c>
      <c r="K114" s="131" t="str">
        <f>[2]main1!AZ178</f>
        <v xml:space="preserve"> </v>
      </c>
    </row>
    <row r="115" spans="1:11" ht="30" hidden="1">
      <c r="A115" s="142" t="s">
        <v>183</v>
      </c>
      <c r="B115" s="153" t="s">
        <v>184</v>
      </c>
      <c r="C115" s="426">
        <f>[2]main1!AR179</f>
        <v>0</v>
      </c>
      <c r="D115" s="426">
        <f>[2]main1!AS179</f>
        <v>0</v>
      </c>
      <c r="E115" s="426">
        <f>[2]main1!AT179</f>
        <v>0</v>
      </c>
      <c r="F115" s="426">
        <f>[2]main1!AU179</f>
        <v>0</v>
      </c>
      <c r="G115" s="426">
        <f>[2]main1!AV179</f>
        <v>0</v>
      </c>
      <c r="H115" s="426" t="str">
        <f>[2]main1!AW179</f>
        <v xml:space="preserve"> </v>
      </c>
      <c r="I115" s="131">
        <f>[2]main1!AX179</f>
        <v>0</v>
      </c>
      <c r="J115" s="131">
        <f>[2]main1!AY179</f>
        <v>-1.4</v>
      </c>
      <c r="K115" s="131" t="str">
        <f>[2]main1!AZ179</f>
        <v xml:space="preserve"> </v>
      </c>
    </row>
    <row r="116" spans="1:11">
      <c r="A116" s="142" t="s">
        <v>185</v>
      </c>
      <c r="B116" s="153" t="s">
        <v>186</v>
      </c>
      <c r="C116" s="426">
        <f>[2]main1!AR180</f>
        <v>-1.6</v>
      </c>
      <c r="D116" s="426">
        <f>[2]main1!AS180</f>
        <v>-1.4</v>
      </c>
      <c r="E116" s="426">
        <f>[2]main1!AT180</f>
        <v>-1.4</v>
      </c>
      <c r="F116" s="426">
        <f>[2]main1!AU180</f>
        <v>0</v>
      </c>
      <c r="G116" s="426">
        <f>[2]main1!AV180</f>
        <v>0.20000000000000018</v>
      </c>
      <c r="H116" s="426">
        <f>[2]main1!AW180</f>
        <v>87.499999999999986</v>
      </c>
      <c r="I116" s="131">
        <f>[2]main1!AX180</f>
        <v>0</v>
      </c>
      <c r="J116" s="131">
        <f>[2]main1!AY180</f>
        <v>0</v>
      </c>
      <c r="K116" s="131" t="str">
        <f>[2]main1!AZ180</f>
        <v xml:space="preserve"> </v>
      </c>
    </row>
    <row r="117" spans="1:11" ht="30" hidden="1">
      <c r="A117" s="142" t="s">
        <v>187</v>
      </c>
      <c r="B117" s="153" t="s">
        <v>188</v>
      </c>
      <c r="C117" s="426">
        <f>[2]main1!AR181</f>
        <v>0</v>
      </c>
      <c r="D117" s="426">
        <f>[2]main1!AS181</f>
        <v>0</v>
      </c>
      <c r="E117" s="426">
        <f>[2]main1!AT181</f>
        <v>0</v>
      </c>
      <c r="F117" s="426">
        <f>[2]main1!AU181</f>
        <v>0</v>
      </c>
      <c r="G117" s="426">
        <f>[2]main1!AV181</f>
        <v>0</v>
      </c>
      <c r="H117" s="426" t="str">
        <f>[2]main1!AW181</f>
        <v xml:space="preserve"> </v>
      </c>
      <c r="I117" s="131">
        <f>[2]main1!AX181</f>
        <v>0</v>
      </c>
      <c r="J117" s="131">
        <f>[2]main1!AY181</f>
        <v>-11.9</v>
      </c>
      <c r="K117" s="131" t="str">
        <f>[2]main1!AZ181</f>
        <v xml:space="preserve"> </v>
      </c>
    </row>
    <row r="118" spans="1:11">
      <c r="A118" s="165" t="s">
        <v>134</v>
      </c>
      <c r="B118" s="152" t="s">
        <v>189</v>
      </c>
      <c r="C118" s="431">
        <f>[2]main1!AR182</f>
        <v>-37.1</v>
      </c>
      <c r="D118" s="431">
        <f>[2]main1!AS182</f>
        <v>-11.9</v>
      </c>
      <c r="E118" s="431">
        <f>[2]main1!AT182</f>
        <v>-11.9</v>
      </c>
      <c r="F118" s="431">
        <f>[2]main1!AU182</f>
        <v>0</v>
      </c>
      <c r="G118" s="431">
        <f>[2]main1!AV182</f>
        <v>25.200000000000003</v>
      </c>
      <c r="H118" s="431">
        <f>[2]main1!AW182</f>
        <v>32.075471698113205</v>
      </c>
      <c r="I118" s="131">
        <f>[2]main1!AX182</f>
        <v>0</v>
      </c>
      <c r="J118" s="131">
        <f>[2]main1!AY182</f>
        <v>-11.9</v>
      </c>
      <c r="K118" s="131" t="str">
        <f>[2]main1!AZ182</f>
        <v xml:space="preserve"> </v>
      </c>
    </row>
    <row r="119" spans="1:11" ht="16.5" customHeight="1">
      <c r="A119" s="142" t="s">
        <v>131</v>
      </c>
      <c r="B119" s="153" t="s">
        <v>190</v>
      </c>
      <c r="C119" s="628">
        <f>[2]main1!AR183</f>
        <v>-37.1</v>
      </c>
      <c r="D119" s="628">
        <f>[2]main1!AS183</f>
        <v>-11.9</v>
      </c>
      <c r="E119" s="628">
        <f>[2]main1!AT183</f>
        <v>-11.9</v>
      </c>
      <c r="F119" s="628">
        <f>[2]main1!AU183</f>
        <v>0</v>
      </c>
      <c r="G119" s="426">
        <f>[2]main1!AV183</f>
        <v>25.200000000000003</v>
      </c>
      <c r="H119" s="426">
        <f>[2]main1!AW183</f>
        <v>32.075471698113205</v>
      </c>
      <c r="I119" s="131">
        <f>[2]main1!AX183</f>
        <v>0</v>
      </c>
      <c r="J119" s="131">
        <f>[2]main1!AY183</f>
        <v>0</v>
      </c>
      <c r="K119" s="131" t="str">
        <f>[2]main1!AZ183</f>
        <v xml:space="preserve"> </v>
      </c>
    </row>
    <row r="120" spans="1:11" ht="30" hidden="1">
      <c r="A120" s="142" t="s">
        <v>135</v>
      </c>
      <c r="B120" s="153" t="s">
        <v>191</v>
      </c>
      <c r="C120" s="557">
        <f>[2]main1!AR184</f>
        <v>0</v>
      </c>
      <c r="D120" s="557">
        <f>[2]main1!AS184</f>
        <v>0</v>
      </c>
      <c r="E120" s="557">
        <f>[2]main1!AT184</f>
        <v>0</v>
      </c>
      <c r="F120" s="557">
        <f>[2]main1!AU184</f>
        <v>0</v>
      </c>
      <c r="G120" s="426">
        <f>[2]main1!AV184</f>
        <v>0</v>
      </c>
      <c r="H120" s="426" t="str">
        <f>[2]main1!AW184</f>
        <v xml:space="preserve"> </v>
      </c>
      <c r="I120" s="131">
        <f>[2]main1!AX184</f>
        <v>0</v>
      </c>
      <c r="J120" s="131">
        <f>[2]main1!AY184</f>
        <v>0</v>
      </c>
      <c r="K120" s="131" t="str">
        <f>[2]main1!AZ184</f>
        <v xml:space="preserve"> </v>
      </c>
    </row>
    <row r="121" spans="1:11" ht="30" hidden="1">
      <c r="A121" s="142" t="s">
        <v>137</v>
      </c>
      <c r="B121" s="153" t="s">
        <v>192</v>
      </c>
      <c r="C121" s="426">
        <f>[2]main1!AR185</f>
        <v>0</v>
      </c>
      <c r="D121" s="426">
        <f>[2]main1!AS185</f>
        <v>0</v>
      </c>
      <c r="E121" s="426">
        <f>[2]main1!AT185</f>
        <v>0</v>
      </c>
      <c r="F121" s="426">
        <f>[2]main1!AU185</f>
        <v>0</v>
      </c>
      <c r="G121" s="426">
        <f>[2]main1!AV185</f>
        <v>0</v>
      </c>
      <c r="H121" s="426" t="str">
        <f>[2]main1!AW185</f>
        <v xml:space="preserve"> </v>
      </c>
      <c r="I121" s="131">
        <f>[2]main1!AX185</f>
        <v>0</v>
      </c>
      <c r="J121" s="131">
        <f>[2]main1!AY185</f>
        <v>0</v>
      </c>
      <c r="K121" s="131" t="str">
        <f>[2]main1!AZ185</f>
        <v xml:space="preserve"> </v>
      </c>
    </row>
    <row r="122" spans="1:11" ht="28.5" hidden="1">
      <c r="A122" s="165" t="s">
        <v>196</v>
      </c>
      <c r="B122" s="152" t="s">
        <v>194</v>
      </c>
      <c r="C122" s="431">
        <f>[2]main1!AR186</f>
        <v>0</v>
      </c>
      <c r="D122" s="431">
        <f>[2]main1!AS186</f>
        <v>0</v>
      </c>
      <c r="E122" s="431">
        <f>[2]main1!AT186</f>
        <v>0</v>
      </c>
      <c r="F122" s="431">
        <f>[2]main1!AU186</f>
        <v>0</v>
      </c>
      <c r="G122" s="431">
        <f>[2]main1!AV186</f>
        <v>0</v>
      </c>
      <c r="H122" s="431" t="str">
        <f>[2]main1!AW186</f>
        <v xml:space="preserve"> </v>
      </c>
      <c r="I122" s="131">
        <f>[2]main1!AX186</f>
        <v>0</v>
      </c>
      <c r="J122" s="131">
        <f>[2]main1!AY186</f>
        <v>0</v>
      </c>
      <c r="K122" s="131" t="str">
        <f>[2]main1!AZ186</f>
        <v xml:space="preserve"> </v>
      </c>
    </row>
    <row r="123" spans="1:11" ht="20.25" hidden="1" customHeight="1">
      <c r="A123" s="142" t="s">
        <v>193</v>
      </c>
      <c r="B123" s="153" t="s">
        <v>195</v>
      </c>
      <c r="C123" s="426">
        <f>[2]main1!AR187</f>
        <v>0</v>
      </c>
      <c r="D123" s="426">
        <f>[2]main1!AS187</f>
        <v>0</v>
      </c>
      <c r="E123" s="426">
        <f>[2]main1!AT187</f>
        <v>0</v>
      </c>
      <c r="F123" s="426">
        <f>[2]main1!AU187</f>
        <v>0</v>
      </c>
      <c r="G123" s="426">
        <f>[2]main1!AV187</f>
        <v>0</v>
      </c>
      <c r="H123" s="426" t="str">
        <f>[2]main1!AW187</f>
        <v xml:space="preserve"> </v>
      </c>
      <c r="I123" s="131">
        <f>[2]main1!AX187</f>
        <v>0</v>
      </c>
      <c r="J123" s="131">
        <f>[2]main1!AY187</f>
        <v>0</v>
      </c>
      <c r="K123" s="131" t="str">
        <f>[2]main1!AZ187</f>
        <v xml:space="preserve"> </v>
      </c>
    </row>
    <row r="124" spans="1:11" hidden="1">
      <c r="A124" s="142" t="s">
        <v>143</v>
      </c>
      <c r="B124" s="153" t="s">
        <v>197</v>
      </c>
      <c r="C124" s="426">
        <f>[2]main1!AR188</f>
        <v>0</v>
      </c>
      <c r="D124" s="426">
        <f>[2]main1!AS188</f>
        <v>0</v>
      </c>
      <c r="E124" s="426">
        <f>[2]main1!AT188</f>
        <v>0</v>
      </c>
      <c r="F124" s="426">
        <f>[2]main1!AU188</f>
        <v>0</v>
      </c>
      <c r="G124" s="426">
        <f>[2]main1!AV188</f>
        <v>0</v>
      </c>
      <c r="H124" s="426" t="str">
        <f>[2]main1!AW188</f>
        <v xml:space="preserve"> </v>
      </c>
      <c r="I124" s="131">
        <f>[2]main1!AX188</f>
        <v>0</v>
      </c>
      <c r="J124" s="131">
        <f>[2]main1!AY188</f>
        <v>0</v>
      </c>
      <c r="K124" s="131" t="str">
        <f>[2]main1!AZ188</f>
        <v xml:space="preserve"> </v>
      </c>
    </row>
    <row r="125" spans="1:11" ht="15.75" hidden="1">
      <c r="A125" s="161" t="s">
        <v>199</v>
      </c>
      <c r="B125" s="151" t="s">
        <v>200</v>
      </c>
      <c r="C125" s="425">
        <f>[2]main1!AR189</f>
        <v>0</v>
      </c>
      <c r="D125" s="425">
        <f>[2]main1!AS189</f>
        <v>0</v>
      </c>
      <c r="E125" s="425">
        <f>[2]main1!AT189</f>
        <v>0</v>
      </c>
      <c r="F125" s="425">
        <f>[2]main1!AU189</f>
        <v>0</v>
      </c>
      <c r="G125" s="425">
        <f>[2]main1!AV189</f>
        <v>0</v>
      </c>
      <c r="H125" s="425" t="str">
        <f>[2]main1!AW189</f>
        <v xml:space="preserve"> </v>
      </c>
      <c r="I125" s="131">
        <f>[2]main1!AX189</f>
        <v>0</v>
      </c>
      <c r="J125" s="131">
        <f>[2]main1!AY189</f>
        <v>0</v>
      </c>
      <c r="K125" s="131" t="str">
        <f>[2]main1!AZ189</f>
        <v xml:space="preserve"> </v>
      </c>
    </row>
    <row r="126" spans="1:11" hidden="1">
      <c r="A126" s="142" t="s">
        <v>198</v>
      </c>
      <c r="B126" s="153" t="s">
        <v>201</v>
      </c>
      <c r="C126" s="426">
        <f>[2]main1!AR190</f>
        <v>0</v>
      </c>
      <c r="D126" s="426">
        <f>[2]main1!AS190</f>
        <v>0</v>
      </c>
      <c r="E126" s="426">
        <f>[2]main1!AT190</f>
        <v>0</v>
      </c>
      <c r="F126" s="426">
        <f>[2]main1!AU190</f>
        <v>0</v>
      </c>
      <c r="G126" s="426">
        <f>[2]main1!AV190</f>
        <v>0</v>
      </c>
      <c r="H126" s="426" t="str">
        <f>[2]main1!AW190</f>
        <v xml:space="preserve"> </v>
      </c>
      <c r="I126" s="131">
        <f>[2]main1!AX190</f>
        <v>0</v>
      </c>
      <c r="J126" s="131">
        <f>[2]main1!AY190</f>
        <v>0</v>
      </c>
      <c r="K126" s="131" t="str">
        <f>[2]main1!AZ190</f>
        <v xml:space="preserve"> </v>
      </c>
    </row>
    <row r="127" spans="1:11" hidden="1">
      <c r="A127" s="142" t="s">
        <v>202</v>
      </c>
      <c r="B127" s="153" t="s">
        <v>203</v>
      </c>
      <c r="C127" s="426">
        <f>[2]main1!AR191</f>
        <v>0</v>
      </c>
      <c r="D127" s="426">
        <f>[2]main1!AS191</f>
        <v>0</v>
      </c>
      <c r="E127" s="426">
        <f>[2]main1!AT191</f>
        <v>0</v>
      </c>
      <c r="F127" s="426">
        <f>[2]main1!AU191</f>
        <v>0</v>
      </c>
      <c r="G127" s="426">
        <f>[2]main1!AV191</f>
        <v>0</v>
      </c>
      <c r="H127" s="426" t="str">
        <f>[2]main1!AW191</f>
        <v xml:space="preserve"> </v>
      </c>
      <c r="I127" s="131">
        <f>[2]main1!AX191</f>
        <v>0</v>
      </c>
      <c r="J127" s="131">
        <f>[2]main1!AY191</f>
        <v>0</v>
      </c>
      <c r="K127" s="131" t="str">
        <f>[2]main1!AZ191</f>
        <v xml:space="preserve"> </v>
      </c>
    </row>
    <row r="128" spans="1:11" hidden="1">
      <c r="A128" s="142" t="s">
        <v>204</v>
      </c>
      <c r="B128" s="153" t="s">
        <v>205</v>
      </c>
      <c r="C128" s="426">
        <f>[2]main1!AR192</f>
        <v>0</v>
      </c>
      <c r="D128" s="426">
        <f>[2]main1!AS192</f>
        <v>0</v>
      </c>
      <c r="E128" s="426">
        <f>[2]main1!AT192</f>
        <v>0</v>
      </c>
      <c r="F128" s="426">
        <f>[2]main1!AU192</f>
        <v>0</v>
      </c>
      <c r="G128" s="426">
        <f>[2]main1!AV192</f>
        <v>0</v>
      </c>
      <c r="H128" s="426" t="str">
        <f>[2]main1!AW192</f>
        <v xml:space="preserve"> </v>
      </c>
      <c r="I128" s="131">
        <f>[2]main1!AX192</f>
        <v>0</v>
      </c>
      <c r="J128" s="131">
        <f>[2]main1!AY192</f>
        <v>-16.899999999999999</v>
      </c>
      <c r="K128" s="131" t="str">
        <f>[2]main1!AZ192</f>
        <v xml:space="preserve"> </v>
      </c>
    </row>
    <row r="129" spans="1:11" ht="15.75">
      <c r="A129" s="161" t="s">
        <v>207</v>
      </c>
      <c r="B129" s="151" t="s">
        <v>206</v>
      </c>
      <c r="C129" s="425">
        <f>[2]main1!AR193</f>
        <v>47.3</v>
      </c>
      <c r="D129" s="425">
        <f>[2]main1!AS193</f>
        <v>-16.899999999999999</v>
      </c>
      <c r="E129" s="425">
        <f>[2]main1!AT193</f>
        <v>-23.299999999999997</v>
      </c>
      <c r="F129" s="425">
        <f>[2]main1!AU193</f>
        <v>6.4</v>
      </c>
      <c r="G129" s="425">
        <f>[2]main1!AV193</f>
        <v>-64.199999999999989</v>
      </c>
      <c r="H129" s="425" t="str">
        <f>[2]main1!AW193</f>
        <v>&lt;0</v>
      </c>
      <c r="I129" s="131">
        <f>[2]main1!AX193</f>
        <v>0</v>
      </c>
      <c r="J129" s="131">
        <f>[2]main1!AY193</f>
        <v>-23.3</v>
      </c>
      <c r="K129" s="131" t="str">
        <f>[2]main1!AZ193</f>
        <v xml:space="preserve"> </v>
      </c>
    </row>
    <row r="130" spans="1:11">
      <c r="A130" s="322" t="s">
        <v>290</v>
      </c>
      <c r="B130" s="351" t="s">
        <v>208</v>
      </c>
      <c r="C130" s="426">
        <f>[2]main1!AR194</f>
        <v>133.1</v>
      </c>
      <c r="D130" s="426">
        <f>[2]main1!AS194</f>
        <v>6.4</v>
      </c>
      <c r="E130" s="426">
        <f>[2]main1!AT194</f>
        <v>0</v>
      </c>
      <c r="F130" s="426">
        <f>[2]main1!AU194</f>
        <v>6.4</v>
      </c>
      <c r="G130" s="426">
        <f>[2]main1!AV194</f>
        <v>-126.69999999999999</v>
      </c>
      <c r="H130" s="426">
        <f>[2]main1!AW194</f>
        <v>4.8084147257700982</v>
      </c>
      <c r="I130" s="131"/>
      <c r="J130" s="131"/>
      <c r="K130" s="131"/>
    </row>
    <row r="131" spans="1:11">
      <c r="A131" s="66" t="s">
        <v>291</v>
      </c>
      <c r="B131" s="351" t="s">
        <v>208</v>
      </c>
      <c r="C131" s="426">
        <f>[2]main1!AR195</f>
        <v>-85.8</v>
      </c>
      <c r="D131" s="426">
        <f>[2]main1!AS195</f>
        <v>-23.3</v>
      </c>
      <c r="E131" s="426">
        <f>[2]main1!AT195</f>
        <v>-23.3</v>
      </c>
      <c r="F131" s="426">
        <f>[2]main1!AU195</f>
        <v>0</v>
      </c>
      <c r="G131" s="426">
        <f>[2]main1!AV195</f>
        <v>62.5</v>
      </c>
      <c r="H131" s="426">
        <f>[2]main1!AW195</f>
        <v>27.156177156177158</v>
      </c>
      <c r="I131" s="131">
        <f>[2]main1!AX195</f>
        <v>0</v>
      </c>
      <c r="J131" s="131" t="e">
        <f>[2]main1!AY195</f>
        <v>#REF!</v>
      </c>
      <c r="K131" s="131" t="str">
        <f>[2]main1!AZ195</f>
        <v xml:space="preserve"> </v>
      </c>
    </row>
    <row r="132" spans="1:11" ht="20.25" customHeight="1">
      <c r="A132" s="463" t="s">
        <v>212</v>
      </c>
      <c r="B132" s="471" t="s">
        <v>209</v>
      </c>
      <c r="C132" s="483">
        <f>[2]main1!AR196</f>
        <v>341.70000000000039</v>
      </c>
      <c r="D132" s="483">
        <f>[2]main1!AS196</f>
        <v>-368.7000000000013</v>
      </c>
      <c r="E132" s="483">
        <f>[2]main1!AT196</f>
        <v>-380.2000000000013</v>
      </c>
      <c r="F132" s="483">
        <f>[2]main1!AU196</f>
        <v>11.499999999999998</v>
      </c>
      <c r="G132" s="483">
        <f>[2]main1!AV196</f>
        <v>-710.40000000000168</v>
      </c>
      <c r="H132" s="483" t="str">
        <f>[2]main1!AW196</f>
        <v>&lt;0</v>
      </c>
      <c r="I132" s="134">
        <f>[2]main1!AX196</f>
        <v>0</v>
      </c>
      <c r="J132" s="134">
        <f>[2]main1!AY196</f>
        <v>-368.7000000000013</v>
      </c>
      <c r="K132" s="134" t="str">
        <f>[2]main1!AZ196</f>
        <v xml:space="preserve"> </v>
      </c>
    </row>
    <row r="133" spans="1:11" ht="17.25" customHeight="1">
      <c r="A133" s="466" t="s">
        <v>213</v>
      </c>
      <c r="B133" s="467" t="s">
        <v>210</v>
      </c>
      <c r="C133" s="484">
        <f>[2]main1!AR197</f>
        <v>591.6</v>
      </c>
      <c r="D133" s="484">
        <f>[2]main1!AS197</f>
        <v>692.5</v>
      </c>
      <c r="E133" s="484">
        <f>[2]main1!AT197</f>
        <v>593.29999999999995</v>
      </c>
      <c r="F133" s="484">
        <f>[2]main1!AU197</f>
        <v>99.2</v>
      </c>
      <c r="G133" s="484">
        <f>[2]main1!AV197</f>
        <v>100.89999999999998</v>
      </c>
      <c r="H133" s="484">
        <f>[2]main1!AW197</f>
        <v>117.0554428668019</v>
      </c>
      <c r="I133" s="135">
        <f>[2]main1!AX197</f>
        <v>0</v>
      </c>
      <c r="J133" s="135">
        <f>[2]main1!AY197</f>
        <v>692.5</v>
      </c>
      <c r="K133" s="135" t="str">
        <f>[2]main1!AZ197</f>
        <v xml:space="preserve"> </v>
      </c>
    </row>
    <row r="134" spans="1:11" ht="21" customHeight="1">
      <c r="A134" s="469" t="s">
        <v>214</v>
      </c>
      <c r="B134" s="470" t="s">
        <v>211</v>
      </c>
      <c r="C134" s="485">
        <f>[2]main1!AR198</f>
        <v>-249.89999999999964</v>
      </c>
      <c r="D134" s="485">
        <f>[2]main1!AS198</f>
        <v>-1061.2000000000012</v>
      </c>
      <c r="E134" s="485">
        <f>[2]main1!AT198</f>
        <v>-973.50000000000114</v>
      </c>
      <c r="F134" s="485">
        <f>[2]main1!AU198</f>
        <v>-87.7</v>
      </c>
      <c r="G134" s="485">
        <f>[2]main1!AV198</f>
        <v>-811.30000000000155</v>
      </c>
      <c r="H134" s="485" t="str">
        <f>[2]main1!AW198</f>
        <v>&gt;200</v>
      </c>
      <c r="I134" s="135">
        <f>[2]main1!AX198</f>
        <v>0</v>
      </c>
      <c r="J134" s="135">
        <f>[2]main1!AY198</f>
        <v>-1061.2000000000012</v>
      </c>
      <c r="K134" s="135" t="str">
        <f>[2]main1!AZ198</f>
        <v xml:space="preserve"> </v>
      </c>
    </row>
  </sheetData>
  <mergeCells count="11">
    <mergeCell ref="D6:D7"/>
    <mergeCell ref="G6:H6"/>
    <mergeCell ref="B6:B7"/>
    <mergeCell ref="E6:F6"/>
    <mergeCell ref="A2:K2"/>
    <mergeCell ref="A3:K3"/>
    <mergeCell ref="A4:K4"/>
    <mergeCell ref="I6:I7"/>
    <mergeCell ref="J6:K6"/>
    <mergeCell ref="A6:A7"/>
    <mergeCell ref="C6:C7"/>
  </mergeCells>
  <printOptions horizontalCentered="1"/>
  <pageMargins left="0" right="0" top="0.39370078740157483" bottom="0.19685039370078741" header="0" footer="0"/>
  <pageSetup paperSize="9" scale="77" orientation="portrait" blackAndWhite="1" r:id="rId1"/>
  <headerFooter>
    <oddFooter>&amp;C&amp;P</oddFooter>
  </headerFooter>
  <rowBreaks count="1" manualBreakCount="1">
    <brk id="67" max="7" man="1"/>
  </rowBreaks>
  <colBreaks count="1" manualBreakCount="1">
    <brk id="8" max="1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18</vt:i4>
      </vt:variant>
    </vt:vector>
  </HeadingPairs>
  <TitlesOfParts>
    <vt:vector size="42" baseType="lpstr">
      <vt:lpstr>main1</vt:lpstr>
      <vt:lpstr>main</vt:lpstr>
      <vt:lpstr>BPN</vt:lpstr>
      <vt:lpstr>BCC</vt:lpstr>
      <vt:lpstr>BS</vt:lpstr>
      <vt:lpstr>BASS</vt:lpstr>
      <vt:lpstr>FAOAM</vt:lpstr>
      <vt:lpstr>functii</vt:lpstr>
      <vt:lpstr>BL</vt:lpstr>
      <vt:lpstr>public</vt:lpstr>
      <vt:lpstr>central</vt:lpstr>
      <vt:lpstr>stat</vt:lpstr>
      <vt:lpstr>cnas</vt:lpstr>
      <vt:lpstr>cnam</vt:lpstr>
      <vt:lpstr>locale</vt:lpstr>
      <vt:lpstr>venituri BPN</vt:lpstr>
      <vt:lpstr>chelt funct BPN </vt:lpstr>
      <vt:lpstr>solduri BPN</vt:lpstr>
      <vt:lpstr>admin venit BS</vt:lpstr>
      <vt:lpstr>venituri BS</vt:lpstr>
      <vt:lpstr>chelt funct BS</vt:lpstr>
      <vt:lpstr>venituri BL</vt:lpstr>
      <vt:lpstr>chelt funct BL</vt:lpstr>
      <vt:lpstr>Sheet1</vt:lpstr>
      <vt:lpstr>BASS!Print_Area</vt:lpstr>
      <vt:lpstr>BCC!Print_Area</vt:lpstr>
      <vt:lpstr>BL!Print_Area</vt:lpstr>
      <vt:lpstr>BPN!Print_Area</vt:lpstr>
      <vt:lpstr>BS!Print_Area</vt:lpstr>
      <vt:lpstr>central!Print_Area</vt:lpstr>
      <vt:lpstr>FAOAM!Print_Area</vt:lpstr>
      <vt:lpstr>functii!Print_Area</vt:lpstr>
      <vt:lpstr>main1!Print_Area</vt:lpstr>
      <vt:lpstr>public!Print_Area</vt:lpstr>
      <vt:lpstr>stat!Print_Area</vt:lpstr>
      <vt:lpstr>BASS!Print_Titles</vt:lpstr>
      <vt:lpstr>BCC!Print_Titles</vt:lpstr>
      <vt:lpstr>BL!Print_Titles</vt:lpstr>
      <vt:lpstr>BPN!Print_Titles</vt:lpstr>
      <vt:lpstr>BS!Print_Titles</vt:lpstr>
      <vt:lpstr>FAOAM!Print_Titles</vt:lpstr>
      <vt:lpstr>main1!Print_Titles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2016-09-13T08:17:28Z</dcterms:modified>
</cp:coreProperties>
</file>