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930" firstSheet="2" activeTab="2"/>
  </bookViews>
  <sheets>
    <sheet name="main1" sheetId="8" state="hidden" r:id="rId1"/>
    <sheet name="main" sheetId="1" state="hidden" r:id="rId2"/>
    <sheet name="BPN" sheetId="2" r:id="rId3"/>
    <sheet name="BCC" sheetId="7" r:id="rId4"/>
    <sheet name="BS" sheetId="3" r:id="rId5"/>
    <sheet name="BASS" sheetId="5" r:id="rId6"/>
    <sheet name="FAOAM" sheetId="6" r:id="rId7"/>
    <sheet name="functii" sheetId="9" state="hidden" r:id="rId8"/>
    <sheet name="BL" sheetId="4" r:id="rId9"/>
    <sheet name="public" sheetId="12" state="hidden" r:id="rId10"/>
    <sheet name="central" sheetId="13" state="hidden" r:id="rId11"/>
    <sheet name="stat" sheetId="14" state="hidden" r:id="rId12"/>
    <sheet name="cnas" sheetId="15" state="hidden" r:id="rId13"/>
    <sheet name="cnam" sheetId="17" state="hidden" r:id="rId14"/>
    <sheet name="locale" sheetId="16" state="hidden" r:id="rId15"/>
  </sheets>
  <definedNames>
    <definedName name="_xlnm._FilterDatabase" localSheetId="0" hidden="1">main1!#REF!</definedName>
    <definedName name="_xlnm.Print_Titles" localSheetId="5">BASS!$6:$9</definedName>
    <definedName name="_xlnm.Print_Titles" localSheetId="3">BCC!$6:$9</definedName>
    <definedName name="_xlnm.Print_Titles" localSheetId="8">BL!$5:$8</definedName>
    <definedName name="_xlnm.Print_Titles" localSheetId="2">BPN!$5:$8</definedName>
    <definedName name="_xlnm.Print_Titles" localSheetId="4">BS!$6:$9</definedName>
    <definedName name="_xlnm.Print_Titles" localSheetId="6">FAOAM!$6:$9</definedName>
    <definedName name="_xlnm.Print_Titles" localSheetId="0">main1!$A:$K</definedName>
    <definedName name="_xlnm.Print_Area" localSheetId="5">BASS!$A$1:$I$48</definedName>
    <definedName name="_xlnm.Print_Area" localSheetId="3">BCC!$A$1:$H$156</definedName>
    <definedName name="_xlnm.Print_Area" localSheetId="8">BL!$A$1:$H$134</definedName>
    <definedName name="_xlnm.Print_Area" localSheetId="2">BPN!$A$1:$M$142</definedName>
    <definedName name="_xlnm.Print_Area" localSheetId="4">BS!$A$1:$H$159</definedName>
    <definedName name="_xlnm.Print_Area" localSheetId="10">central!$A$1:$H$32</definedName>
    <definedName name="_xlnm.Print_Area" localSheetId="6">FAOAM!$A$1:$I$29</definedName>
    <definedName name="_xlnm.Print_Area" localSheetId="7">functii!$A$1:$F$77</definedName>
    <definedName name="_xlnm.Print_Area" localSheetId="0">main1!$A$2:$AX$200</definedName>
    <definedName name="_xlnm.Print_Area" localSheetId="9">public!$A$1:$E$34</definedName>
    <definedName name="_xlnm.Print_Area" localSheetId="11">stat!$A$1:$H$35</definedName>
  </definedNames>
  <calcPr calcId="125725" fullCalcOnLoad="1"/>
</workbook>
</file>

<file path=xl/calcChain.xml><?xml version="1.0" encoding="utf-8"?>
<calcChain xmlns="http://schemas.openxmlformats.org/spreadsheetml/2006/main">
  <c r="E62" i="4"/>
  <c r="F62"/>
  <c r="F116" i="2"/>
  <c r="G116"/>
  <c r="H116"/>
  <c r="I116"/>
  <c r="J116"/>
  <c r="K116"/>
  <c r="L116"/>
  <c r="E116"/>
  <c r="E175" i="8"/>
  <c r="D175"/>
  <c r="C175"/>
  <c r="Q175"/>
  <c r="P175"/>
  <c r="O175"/>
  <c r="N175"/>
  <c r="M175"/>
  <c r="L175"/>
  <c r="H172"/>
  <c r="H174"/>
  <c r="H175"/>
  <c r="G172"/>
  <c r="G174"/>
  <c r="G175"/>
  <c r="G176"/>
  <c r="D173"/>
  <c r="E173"/>
  <c r="F173"/>
  <c r="C173"/>
  <c r="H173"/>
  <c r="AG173"/>
  <c r="AG174"/>
  <c r="AF173"/>
  <c r="AE173"/>
  <c r="AD173"/>
  <c r="D35" i="5"/>
  <c r="E35"/>
  <c r="F35"/>
  <c r="C35"/>
  <c r="F34"/>
  <c r="D34"/>
  <c r="E34"/>
  <c r="C34"/>
  <c r="AF175" i="8"/>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6"/>
  <c r="H177"/>
  <c r="H178"/>
  <c r="H179"/>
  <c r="H180"/>
  <c r="H181"/>
  <c r="H182"/>
  <c r="H183"/>
  <c r="H184"/>
  <c r="H185"/>
  <c r="H186"/>
  <c r="H187"/>
  <c r="H188"/>
  <c r="H189"/>
  <c r="H190"/>
  <c r="H191"/>
  <c r="H192"/>
  <c r="H193"/>
  <c r="H194"/>
  <c r="H195"/>
  <c r="H196"/>
  <c r="H197"/>
  <c r="H198"/>
  <c r="H199"/>
  <c r="H200"/>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7"/>
  <c r="G178"/>
  <c r="G179"/>
  <c r="G180"/>
  <c r="G181"/>
  <c r="G182"/>
  <c r="G183"/>
  <c r="G184"/>
  <c r="G185"/>
  <c r="G186"/>
  <c r="G187"/>
  <c r="G188"/>
  <c r="G189"/>
  <c r="G190"/>
  <c r="G191"/>
  <c r="G192"/>
  <c r="G193"/>
  <c r="G194"/>
  <c r="G195"/>
  <c r="G196"/>
  <c r="G197"/>
  <c r="G198"/>
  <c r="G199"/>
  <c r="G200"/>
  <c r="V166"/>
  <c r="W166"/>
  <c r="X166"/>
  <c r="V132"/>
  <c r="W132"/>
  <c r="X132"/>
  <c r="AS132"/>
  <c r="AT132"/>
  <c r="AU132"/>
  <c r="AS166"/>
  <c r="AT166"/>
  <c r="AU166"/>
  <c r="C132"/>
  <c r="E132"/>
  <c r="F132"/>
  <c r="E166"/>
  <c r="F166"/>
  <c r="F152"/>
  <c r="F184"/>
  <c r="F185"/>
  <c r="D185"/>
  <c r="E185"/>
  <c r="C185"/>
  <c r="D153"/>
  <c r="E153"/>
  <c r="F153"/>
  <c r="C153"/>
  <c r="D72" i="2"/>
  <c r="D71"/>
  <c r="D70"/>
  <c r="D69"/>
  <c r="D68"/>
  <c r="D67"/>
  <c r="D66"/>
  <c r="D65"/>
  <c r="D64"/>
  <c r="D63"/>
  <c r="M70" i="8"/>
  <c r="N70"/>
  <c r="L70"/>
  <c r="M72"/>
  <c r="M73"/>
  <c r="M74"/>
  <c r="L72"/>
  <c r="L73"/>
  <c r="L74"/>
  <c r="L71"/>
  <c r="D70"/>
  <c r="E70"/>
  <c r="V170"/>
  <c r="AS82"/>
  <c r="AR82"/>
  <c r="AD200"/>
  <c r="W146"/>
  <c r="W174"/>
  <c r="F69"/>
  <c r="AT69"/>
  <c r="E69"/>
  <c r="AV69"/>
  <c r="AW69"/>
  <c r="U82"/>
  <c r="V82"/>
  <c r="AS184"/>
  <c r="V138"/>
  <c r="W171"/>
  <c r="W168"/>
  <c r="W169"/>
  <c r="W170"/>
  <c r="W172"/>
  <c r="Z23"/>
  <c r="Y23"/>
  <c r="W23"/>
  <c r="G18" i="2"/>
  <c r="F18"/>
  <c r="H21" i="3"/>
  <c r="G21"/>
  <c r="F21"/>
  <c r="E21"/>
  <c r="D21"/>
  <c r="C21"/>
  <c r="O23" i="8"/>
  <c r="N23"/>
  <c r="M23"/>
  <c r="L23"/>
  <c r="Q23"/>
  <c r="D23"/>
  <c r="E18" i="2"/>
  <c r="C23" i="8"/>
  <c r="U18"/>
  <c r="AK72"/>
  <c r="AK70"/>
  <c r="C18" i="6"/>
  <c r="AT139" i="8"/>
  <c r="AT140"/>
  <c r="AS167"/>
  <c r="AR57"/>
  <c r="AS57"/>
  <c r="AV57"/>
  <c r="G39" i="4"/>
  <c r="AF103" i="8"/>
  <c r="AF104"/>
  <c r="AF105"/>
  <c r="AM98"/>
  <c r="AM99"/>
  <c r="AM100"/>
  <c r="AM101"/>
  <c r="AM102"/>
  <c r="W144"/>
  <c r="E105" i="3"/>
  <c r="D155"/>
  <c r="F75"/>
  <c r="F31" i="14"/>
  <c r="AU107" i="8"/>
  <c r="X195"/>
  <c r="U195"/>
  <c r="U191"/>
  <c r="U188"/>
  <c r="C147" i="3"/>
  <c r="U184" i="8"/>
  <c r="U178"/>
  <c r="U171"/>
  <c r="U167"/>
  <c r="C128" i="3"/>
  <c r="U164" i="8"/>
  <c r="U159"/>
  <c r="C120" i="3"/>
  <c r="U156" i="8"/>
  <c r="U152"/>
  <c r="C113" i="3"/>
  <c r="U149" i="8"/>
  <c r="U144"/>
  <c r="U138"/>
  <c r="U133"/>
  <c r="C94" i="3"/>
  <c r="D34" i="9"/>
  <c r="D21" i="14"/>
  <c r="U70" i="8"/>
  <c r="C62" i="3"/>
  <c r="U62" i="8"/>
  <c r="U57"/>
  <c r="U53"/>
  <c r="U50"/>
  <c r="U46"/>
  <c r="U31"/>
  <c r="C29" i="3"/>
  <c r="U26" i="8"/>
  <c r="D60" i="3"/>
  <c r="A5" i="16"/>
  <c r="C13"/>
  <c r="D13"/>
  <c r="F13"/>
  <c r="C14"/>
  <c r="D14"/>
  <c r="F14"/>
  <c r="C15"/>
  <c r="D15"/>
  <c r="C17"/>
  <c r="D17"/>
  <c r="F17"/>
  <c r="C18"/>
  <c r="D18"/>
  <c r="F18"/>
  <c r="C19"/>
  <c r="D19"/>
  <c r="F19"/>
  <c r="C20"/>
  <c r="D20"/>
  <c r="F20"/>
  <c r="C21"/>
  <c r="D21"/>
  <c r="F21"/>
  <c r="C22"/>
  <c r="D22"/>
  <c r="F22"/>
  <c r="C23"/>
  <c r="D23"/>
  <c r="F23"/>
  <c r="C25"/>
  <c r="D25"/>
  <c r="F25"/>
  <c r="C27"/>
  <c r="D27"/>
  <c r="F27"/>
  <c r="C28"/>
  <c r="D28"/>
  <c r="E28"/>
  <c r="G28"/>
  <c r="H28"/>
  <c r="C29"/>
  <c r="D29"/>
  <c r="F29"/>
  <c r="C30"/>
  <c r="D30"/>
  <c r="F30"/>
  <c r="A5" i="17"/>
  <c r="C14"/>
  <c r="D14"/>
  <c r="C15"/>
  <c r="D15"/>
  <c r="C16"/>
  <c r="D16"/>
  <c r="C18"/>
  <c r="D18"/>
  <c r="E18"/>
  <c r="C19"/>
  <c r="D19"/>
  <c r="E19"/>
  <c r="C20"/>
  <c r="D20"/>
  <c r="E20"/>
  <c r="F20"/>
  <c r="C21"/>
  <c r="D21"/>
  <c r="C22"/>
  <c r="D22"/>
  <c r="C23"/>
  <c r="D23"/>
  <c r="C25"/>
  <c r="D25"/>
  <c r="C27"/>
  <c r="D27"/>
  <c r="E27"/>
  <c r="C28"/>
  <c r="D28"/>
  <c r="C29"/>
  <c r="D29"/>
  <c r="C30"/>
  <c r="D30"/>
  <c r="E30"/>
  <c r="F30"/>
  <c r="A5" i="15"/>
  <c r="C14"/>
  <c r="D14"/>
  <c r="C15"/>
  <c r="D15"/>
  <c r="C16"/>
  <c r="D16"/>
  <c r="C18"/>
  <c r="D18"/>
  <c r="E18"/>
  <c r="F18"/>
  <c r="C19"/>
  <c r="D19"/>
  <c r="E19"/>
  <c r="F19"/>
  <c r="C20"/>
  <c r="D20"/>
  <c r="E20"/>
  <c r="F20"/>
  <c r="C21"/>
  <c r="D21"/>
  <c r="C22"/>
  <c r="D22"/>
  <c r="C23"/>
  <c r="D23"/>
  <c r="C25"/>
  <c r="D25"/>
  <c r="C27"/>
  <c r="D27"/>
  <c r="C28"/>
  <c r="D28"/>
  <c r="A5" i="14"/>
  <c r="C12"/>
  <c r="D12"/>
  <c r="E12"/>
  <c r="G12"/>
  <c r="C14"/>
  <c r="D14"/>
  <c r="F14"/>
  <c r="C15"/>
  <c r="D15"/>
  <c r="F15"/>
  <c r="C16"/>
  <c r="D16"/>
  <c r="C17"/>
  <c r="D17"/>
  <c r="E17"/>
  <c r="G17"/>
  <c r="H17"/>
  <c r="C18"/>
  <c r="D18"/>
  <c r="F18"/>
  <c r="C19"/>
  <c r="D19"/>
  <c r="F19"/>
  <c r="C20"/>
  <c r="D20"/>
  <c r="C21"/>
  <c r="F21"/>
  <c r="C22"/>
  <c r="D22"/>
  <c r="F22"/>
  <c r="C23"/>
  <c r="D23"/>
  <c r="F23"/>
  <c r="C24"/>
  <c r="D24"/>
  <c r="F24"/>
  <c r="C26"/>
  <c r="D26"/>
  <c r="F26"/>
  <c r="C28"/>
  <c r="D28"/>
  <c r="F28"/>
  <c r="C29"/>
  <c r="D29"/>
  <c r="F29"/>
  <c r="C31"/>
  <c r="D31"/>
  <c r="C32"/>
  <c r="D32"/>
  <c r="E32"/>
  <c r="C33"/>
  <c r="D33"/>
  <c r="F33"/>
  <c r="C34"/>
  <c r="D34"/>
  <c r="F34"/>
  <c r="A5" i="13"/>
  <c r="C12"/>
  <c r="D12"/>
  <c r="E12"/>
  <c r="G12"/>
  <c r="C17"/>
  <c r="D17"/>
  <c r="E17"/>
  <c r="G17"/>
  <c r="C29"/>
  <c r="D29"/>
  <c r="A5" i="12"/>
  <c r="A4" i="4"/>
  <c r="C13"/>
  <c r="D13"/>
  <c r="F13"/>
  <c r="I13"/>
  <c r="C14"/>
  <c r="D14"/>
  <c r="F14"/>
  <c r="I14"/>
  <c r="I15"/>
  <c r="C17"/>
  <c r="D17"/>
  <c r="F17"/>
  <c r="I17"/>
  <c r="J17"/>
  <c r="K17"/>
  <c r="C18"/>
  <c r="D18"/>
  <c r="F18"/>
  <c r="I18"/>
  <c r="J18"/>
  <c r="K18"/>
  <c r="C19"/>
  <c r="D19"/>
  <c r="F19"/>
  <c r="G19"/>
  <c r="H19"/>
  <c r="I20"/>
  <c r="C24"/>
  <c r="D24"/>
  <c r="F24"/>
  <c r="I24"/>
  <c r="I25"/>
  <c r="C26"/>
  <c r="C27"/>
  <c r="D27"/>
  <c r="F27"/>
  <c r="C28"/>
  <c r="D28"/>
  <c r="F28"/>
  <c r="C29"/>
  <c r="D29"/>
  <c r="F29"/>
  <c r="C30"/>
  <c r="D30"/>
  <c r="F30"/>
  <c r="C31"/>
  <c r="D31"/>
  <c r="F31"/>
  <c r="I31"/>
  <c r="J31"/>
  <c r="K31"/>
  <c r="C32"/>
  <c r="D32"/>
  <c r="F32"/>
  <c r="C33"/>
  <c r="D33"/>
  <c r="F33"/>
  <c r="C34"/>
  <c r="D34"/>
  <c r="F34"/>
  <c r="K35"/>
  <c r="C36"/>
  <c r="D36"/>
  <c r="F36"/>
  <c r="I36"/>
  <c r="K36"/>
  <c r="C37"/>
  <c r="D37"/>
  <c r="F37"/>
  <c r="I37"/>
  <c r="K37"/>
  <c r="K38"/>
  <c r="I39"/>
  <c r="C40"/>
  <c r="D40"/>
  <c r="F40"/>
  <c r="C41"/>
  <c r="D41"/>
  <c r="F41"/>
  <c r="C42"/>
  <c r="D42"/>
  <c r="F42"/>
  <c r="I43"/>
  <c r="C44"/>
  <c r="D44"/>
  <c r="F44"/>
  <c r="C45"/>
  <c r="D45"/>
  <c r="F45"/>
  <c r="C46"/>
  <c r="D46"/>
  <c r="F46"/>
  <c r="I46"/>
  <c r="C47"/>
  <c r="D47"/>
  <c r="F47"/>
  <c r="I47"/>
  <c r="K47"/>
  <c r="C48"/>
  <c r="D48"/>
  <c r="F48"/>
  <c r="I48"/>
  <c r="C50"/>
  <c r="D50"/>
  <c r="F50"/>
  <c r="I50"/>
  <c r="C53"/>
  <c r="D53"/>
  <c r="F53"/>
  <c r="I53"/>
  <c r="C54"/>
  <c r="D54"/>
  <c r="F54"/>
  <c r="I54"/>
  <c r="C55"/>
  <c r="D55"/>
  <c r="F55"/>
  <c r="I55"/>
  <c r="C56"/>
  <c r="D56"/>
  <c r="F56"/>
  <c r="I56"/>
  <c r="C57"/>
  <c r="D57"/>
  <c r="F57"/>
  <c r="G57"/>
  <c r="C58"/>
  <c r="D58"/>
  <c r="F58"/>
  <c r="I58"/>
  <c r="C59"/>
  <c r="D59"/>
  <c r="F59"/>
  <c r="I59"/>
  <c r="C60"/>
  <c r="D60"/>
  <c r="F60"/>
  <c r="C61"/>
  <c r="D61"/>
  <c r="F61"/>
  <c r="I61"/>
  <c r="C62"/>
  <c r="D62"/>
  <c r="I62"/>
  <c r="C63"/>
  <c r="D63"/>
  <c r="F63"/>
  <c r="I63"/>
  <c r="C64"/>
  <c r="D64"/>
  <c r="F64"/>
  <c r="C65"/>
  <c r="D65"/>
  <c r="F65"/>
  <c r="I65"/>
  <c r="C70"/>
  <c r="D70"/>
  <c r="F70"/>
  <c r="I70"/>
  <c r="C71"/>
  <c r="D71"/>
  <c r="F71"/>
  <c r="I71"/>
  <c r="C72"/>
  <c r="D72"/>
  <c r="F72"/>
  <c r="I72"/>
  <c r="C73"/>
  <c r="D73"/>
  <c r="F73"/>
  <c r="I73"/>
  <c r="C75"/>
  <c r="D75"/>
  <c r="F75"/>
  <c r="I75"/>
  <c r="C76"/>
  <c r="D76"/>
  <c r="F76"/>
  <c r="I76"/>
  <c r="I77"/>
  <c r="C78"/>
  <c r="D78"/>
  <c r="F78"/>
  <c r="I78"/>
  <c r="C79"/>
  <c r="D79"/>
  <c r="F79"/>
  <c r="I79"/>
  <c r="I80"/>
  <c r="C81"/>
  <c r="D81"/>
  <c r="F81"/>
  <c r="I81"/>
  <c r="C82"/>
  <c r="D82"/>
  <c r="F82"/>
  <c r="I82"/>
  <c r="C83"/>
  <c r="D83"/>
  <c r="F83"/>
  <c r="I83"/>
  <c r="C84"/>
  <c r="D84"/>
  <c r="F84"/>
  <c r="I84"/>
  <c r="I85"/>
  <c r="C86"/>
  <c r="D86"/>
  <c r="F86"/>
  <c r="I86"/>
  <c r="C87"/>
  <c r="D87"/>
  <c r="F87"/>
  <c r="I87"/>
  <c r="I88"/>
  <c r="C89"/>
  <c r="D89"/>
  <c r="F89"/>
  <c r="I89"/>
  <c r="C90"/>
  <c r="D90"/>
  <c r="F90"/>
  <c r="I90"/>
  <c r="C91"/>
  <c r="D91"/>
  <c r="F91"/>
  <c r="I91"/>
  <c r="I92"/>
  <c r="C93"/>
  <c r="D93"/>
  <c r="F93"/>
  <c r="I93"/>
  <c r="C94"/>
  <c r="D94"/>
  <c r="F94"/>
  <c r="I94"/>
  <c r="I95"/>
  <c r="C96"/>
  <c r="D96"/>
  <c r="F96"/>
  <c r="I96"/>
  <c r="C97"/>
  <c r="D97"/>
  <c r="F97"/>
  <c r="I97"/>
  <c r="C98"/>
  <c r="D98"/>
  <c r="F98"/>
  <c r="I98"/>
  <c r="C99"/>
  <c r="D99"/>
  <c r="F99"/>
  <c r="I99"/>
  <c r="I100"/>
  <c r="C101"/>
  <c r="D101"/>
  <c r="F101"/>
  <c r="I101"/>
  <c r="C104"/>
  <c r="D104"/>
  <c r="F104"/>
  <c r="I104"/>
  <c r="C105"/>
  <c r="D105"/>
  <c r="F105"/>
  <c r="I105"/>
  <c r="C106"/>
  <c r="D106"/>
  <c r="F106"/>
  <c r="I106"/>
  <c r="I107"/>
  <c r="C108"/>
  <c r="D108"/>
  <c r="F108"/>
  <c r="I108"/>
  <c r="C109"/>
  <c r="D109"/>
  <c r="F109"/>
  <c r="I109"/>
  <c r="C110"/>
  <c r="D110"/>
  <c r="F110"/>
  <c r="I110"/>
  <c r="C111"/>
  <c r="D111"/>
  <c r="F111"/>
  <c r="I111"/>
  <c r="I112"/>
  <c r="C113"/>
  <c r="D113"/>
  <c r="F113"/>
  <c r="I113"/>
  <c r="C114"/>
  <c r="D114"/>
  <c r="F114"/>
  <c r="I114"/>
  <c r="C115"/>
  <c r="D115"/>
  <c r="F115"/>
  <c r="I115"/>
  <c r="C116"/>
  <c r="D116"/>
  <c r="F116"/>
  <c r="I116"/>
  <c r="C117"/>
  <c r="D117"/>
  <c r="F117"/>
  <c r="I117"/>
  <c r="I118"/>
  <c r="C119"/>
  <c r="D119"/>
  <c r="F119"/>
  <c r="I119"/>
  <c r="C120"/>
  <c r="D120"/>
  <c r="F120"/>
  <c r="I120"/>
  <c r="C121"/>
  <c r="D121"/>
  <c r="F121"/>
  <c r="I121"/>
  <c r="I122"/>
  <c r="C123"/>
  <c r="D123"/>
  <c r="F123"/>
  <c r="I123"/>
  <c r="C124"/>
  <c r="D124"/>
  <c r="F124"/>
  <c r="I124"/>
  <c r="I125"/>
  <c r="C126"/>
  <c r="D126"/>
  <c r="F126"/>
  <c r="I126"/>
  <c r="C127"/>
  <c r="D127"/>
  <c r="F127"/>
  <c r="I127"/>
  <c r="C128"/>
  <c r="D128"/>
  <c r="F128"/>
  <c r="I128"/>
  <c r="I129"/>
  <c r="C130"/>
  <c r="D130"/>
  <c r="F130"/>
  <c r="C131"/>
  <c r="D131"/>
  <c r="F131"/>
  <c r="I131"/>
  <c r="I132"/>
  <c r="C133"/>
  <c r="D133"/>
  <c r="F133"/>
  <c r="I133"/>
  <c r="A3" i="9"/>
  <c r="C26"/>
  <c r="D26"/>
  <c r="C27"/>
  <c r="D27"/>
  <c r="C28"/>
  <c r="D28"/>
  <c r="C29"/>
  <c r="D29"/>
  <c r="C30"/>
  <c r="D30"/>
  <c r="C31"/>
  <c r="D31"/>
  <c r="C32"/>
  <c r="D32"/>
  <c r="C33"/>
  <c r="D33"/>
  <c r="C34"/>
  <c r="C35"/>
  <c r="D35"/>
  <c r="C43"/>
  <c r="D43"/>
  <c r="C51"/>
  <c r="D51"/>
  <c r="C58"/>
  <c r="D58"/>
  <c r="C60"/>
  <c r="D60"/>
  <c r="C62"/>
  <c r="D62"/>
  <c r="C64"/>
  <c r="D64"/>
  <c r="C66"/>
  <c r="D66"/>
  <c r="C68"/>
  <c r="D68"/>
  <c r="C70"/>
  <c r="D70"/>
  <c r="C72"/>
  <c r="D72"/>
  <c r="C74"/>
  <c r="D74"/>
  <c r="C76"/>
  <c r="D76"/>
  <c r="A4" i="6"/>
  <c r="G11"/>
  <c r="C12"/>
  <c r="D12"/>
  <c r="G12"/>
  <c r="D14"/>
  <c r="G14"/>
  <c r="C15"/>
  <c r="D15"/>
  <c r="C16"/>
  <c r="D16"/>
  <c r="G16"/>
  <c r="C17"/>
  <c r="D17"/>
  <c r="G17"/>
  <c r="C19"/>
  <c r="D19"/>
  <c r="G19"/>
  <c r="C20"/>
  <c r="D20"/>
  <c r="G20"/>
  <c r="C23"/>
  <c r="D23"/>
  <c r="G23"/>
  <c r="G27"/>
  <c r="C28"/>
  <c r="D28"/>
  <c r="G28"/>
  <c r="A4" i="5"/>
  <c r="G11"/>
  <c r="I11"/>
  <c r="C12"/>
  <c r="D12"/>
  <c r="G12"/>
  <c r="I13"/>
  <c r="G14"/>
  <c r="C16"/>
  <c r="D16"/>
  <c r="C17"/>
  <c r="D17"/>
  <c r="G17"/>
  <c r="C18"/>
  <c r="D18"/>
  <c r="G18"/>
  <c r="C21"/>
  <c r="D21"/>
  <c r="G21"/>
  <c r="I21"/>
  <c r="C24"/>
  <c r="D24"/>
  <c r="G24"/>
  <c r="C27"/>
  <c r="D27"/>
  <c r="C28"/>
  <c r="D28"/>
  <c r="C29"/>
  <c r="D29"/>
  <c r="C30"/>
  <c r="D30"/>
  <c r="C31"/>
  <c r="D31"/>
  <c r="C32"/>
  <c r="D32"/>
  <c r="C33"/>
  <c r="D33"/>
  <c r="C36"/>
  <c r="D36"/>
  <c r="C37"/>
  <c r="D37"/>
  <c r="C38"/>
  <c r="D38"/>
  <c r="C39"/>
  <c r="D39"/>
  <c r="C40"/>
  <c r="D40"/>
  <c r="C41"/>
  <c r="D41"/>
  <c r="C42"/>
  <c r="D42"/>
  <c r="C43"/>
  <c r="D43"/>
  <c r="G44"/>
  <c r="C45"/>
  <c r="D45"/>
  <c r="G45"/>
  <c r="A4" i="3"/>
  <c r="C12"/>
  <c r="I13"/>
  <c r="J13"/>
  <c r="K13"/>
  <c r="C14"/>
  <c r="D14"/>
  <c r="F14"/>
  <c r="I14"/>
  <c r="C15"/>
  <c r="D15"/>
  <c r="F15"/>
  <c r="I15"/>
  <c r="I16"/>
  <c r="I17"/>
  <c r="J17"/>
  <c r="K17"/>
  <c r="C18"/>
  <c r="D18"/>
  <c r="F18"/>
  <c r="I18"/>
  <c r="J18"/>
  <c r="K18"/>
  <c r="C19"/>
  <c r="D19"/>
  <c r="F19"/>
  <c r="I19"/>
  <c r="J19"/>
  <c r="K19"/>
  <c r="C20"/>
  <c r="D20"/>
  <c r="F20"/>
  <c r="C24"/>
  <c r="C26"/>
  <c r="D26"/>
  <c r="F26"/>
  <c r="C27"/>
  <c r="D27"/>
  <c r="F27"/>
  <c r="C28"/>
  <c r="D28"/>
  <c r="F28"/>
  <c r="I29"/>
  <c r="C31"/>
  <c r="D31"/>
  <c r="F31"/>
  <c r="C32"/>
  <c r="D32"/>
  <c r="F32"/>
  <c r="C33"/>
  <c r="D33"/>
  <c r="F33"/>
  <c r="C34"/>
  <c r="D34"/>
  <c r="F34"/>
  <c r="C35"/>
  <c r="D35"/>
  <c r="F35"/>
  <c r="I35"/>
  <c r="J35"/>
  <c r="K35"/>
  <c r="C36"/>
  <c r="D36"/>
  <c r="F36"/>
  <c r="C37"/>
  <c r="D37"/>
  <c r="F37"/>
  <c r="I37"/>
  <c r="C38"/>
  <c r="D38"/>
  <c r="F38"/>
  <c r="I38"/>
  <c r="J38"/>
  <c r="K38"/>
  <c r="C39"/>
  <c r="D39"/>
  <c r="F39"/>
  <c r="C40"/>
  <c r="D40"/>
  <c r="F40"/>
  <c r="I40"/>
  <c r="C41"/>
  <c r="D41"/>
  <c r="F41"/>
  <c r="I41"/>
  <c r="C42"/>
  <c r="D42"/>
  <c r="F42"/>
  <c r="I42"/>
  <c r="C43"/>
  <c r="D43"/>
  <c r="F43"/>
  <c r="I43"/>
  <c r="C44"/>
  <c r="I44"/>
  <c r="C46"/>
  <c r="D46"/>
  <c r="F46"/>
  <c r="I46"/>
  <c r="J46"/>
  <c r="K46"/>
  <c r="C47"/>
  <c r="D47"/>
  <c r="F47"/>
  <c r="K48"/>
  <c r="C49"/>
  <c r="D49"/>
  <c r="F49"/>
  <c r="I49"/>
  <c r="K49"/>
  <c r="C50"/>
  <c r="D50"/>
  <c r="F50"/>
  <c r="I50"/>
  <c r="K50"/>
  <c r="K51"/>
  <c r="I52"/>
  <c r="C53"/>
  <c r="D53"/>
  <c r="F53"/>
  <c r="C54"/>
  <c r="D54"/>
  <c r="F54"/>
  <c r="C55"/>
  <c r="D55"/>
  <c r="F55"/>
  <c r="I56"/>
  <c r="C57"/>
  <c r="D57"/>
  <c r="F57"/>
  <c r="C58"/>
  <c r="D58"/>
  <c r="F58"/>
  <c r="C59"/>
  <c r="D59"/>
  <c r="F59"/>
  <c r="I59"/>
  <c r="C60"/>
  <c r="F60"/>
  <c r="I60"/>
  <c r="K60"/>
  <c r="C61"/>
  <c r="D61"/>
  <c r="F61"/>
  <c r="I61"/>
  <c r="C63"/>
  <c r="D63"/>
  <c r="F63"/>
  <c r="I63"/>
  <c r="C64"/>
  <c r="D64"/>
  <c r="F64"/>
  <c r="I64"/>
  <c r="C65"/>
  <c r="D65"/>
  <c r="F65"/>
  <c r="I65"/>
  <c r="J65"/>
  <c r="K65"/>
  <c r="C66"/>
  <c r="D66"/>
  <c r="F66"/>
  <c r="I66"/>
  <c r="J66"/>
  <c r="K66"/>
  <c r="C69"/>
  <c r="D69"/>
  <c r="F69"/>
  <c r="I69"/>
  <c r="C70"/>
  <c r="D70"/>
  <c r="F70"/>
  <c r="I70"/>
  <c r="C71"/>
  <c r="D71"/>
  <c r="F71"/>
  <c r="I71"/>
  <c r="C72"/>
  <c r="D72"/>
  <c r="F72"/>
  <c r="I72"/>
  <c r="C73"/>
  <c r="D73"/>
  <c r="F73"/>
  <c r="I73"/>
  <c r="C74"/>
  <c r="D74"/>
  <c r="F74"/>
  <c r="I74"/>
  <c r="C75"/>
  <c r="D75"/>
  <c r="I75"/>
  <c r="C76"/>
  <c r="D76"/>
  <c r="F76"/>
  <c r="I76"/>
  <c r="C77"/>
  <c r="D77"/>
  <c r="F77"/>
  <c r="I77"/>
  <c r="C78"/>
  <c r="D78"/>
  <c r="F78"/>
  <c r="I78"/>
  <c r="C79"/>
  <c r="D79"/>
  <c r="F79"/>
  <c r="I79"/>
  <c r="C80"/>
  <c r="D80"/>
  <c r="F80"/>
  <c r="I80"/>
  <c r="C81"/>
  <c r="D81"/>
  <c r="F81"/>
  <c r="I81"/>
  <c r="C82"/>
  <c r="D82"/>
  <c r="F82"/>
  <c r="I82"/>
  <c r="C83"/>
  <c r="D83"/>
  <c r="F83"/>
  <c r="I83"/>
  <c r="C84"/>
  <c r="D84"/>
  <c r="F84"/>
  <c r="I84"/>
  <c r="C85"/>
  <c r="D85"/>
  <c r="F85"/>
  <c r="I85"/>
  <c r="C86"/>
  <c r="F86"/>
  <c r="I86"/>
  <c r="C87"/>
  <c r="D87"/>
  <c r="F87"/>
  <c r="I87"/>
  <c r="C88"/>
  <c r="D88"/>
  <c r="F88"/>
  <c r="I88"/>
  <c r="C89"/>
  <c r="D89"/>
  <c r="F89"/>
  <c r="I89"/>
  <c r="C90"/>
  <c r="D90"/>
  <c r="F90"/>
  <c r="I90"/>
  <c r="I94"/>
  <c r="C95"/>
  <c r="D95"/>
  <c r="F95"/>
  <c r="I95"/>
  <c r="C96"/>
  <c r="D96"/>
  <c r="F96"/>
  <c r="I96"/>
  <c r="C97"/>
  <c r="D97"/>
  <c r="F97"/>
  <c r="I97"/>
  <c r="C98"/>
  <c r="D98"/>
  <c r="F98"/>
  <c r="I98"/>
  <c r="C99"/>
  <c r="I99"/>
  <c r="C100"/>
  <c r="D100"/>
  <c r="F100"/>
  <c r="I100"/>
  <c r="C101"/>
  <c r="D101"/>
  <c r="F101"/>
  <c r="I101"/>
  <c r="C102"/>
  <c r="D102"/>
  <c r="F102"/>
  <c r="I102"/>
  <c r="C103"/>
  <c r="D103"/>
  <c r="F103"/>
  <c r="I103"/>
  <c r="C104"/>
  <c r="D104"/>
  <c r="F104"/>
  <c r="I104"/>
  <c r="I105"/>
  <c r="C106"/>
  <c r="D106"/>
  <c r="F106"/>
  <c r="I106"/>
  <c r="C107"/>
  <c r="D107"/>
  <c r="E107"/>
  <c r="F107"/>
  <c r="I107"/>
  <c r="C108"/>
  <c r="D108"/>
  <c r="F108"/>
  <c r="I108"/>
  <c r="C109"/>
  <c r="D109"/>
  <c r="F109"/>
  <c r="I109"/>
  <c r="C110"/>
  <c r="E110"/>
  <c r="I110"/>
  <c r="C111"/>
  <c r="D111"/>
  <c r="E111"/>
  <c r="F111"/>
  <c r="I111"/>
  <c r="C112"/>
  <c r="D112"/>
  <c r="F112"/>
  <c r="I112"/>
  <c r="I113"/>
  <c r="C114"/>
  <c r="D114"/>
  <c r="F114"/>
  <c r="I114"/>
  <c r="C115"/>
  <c r="D115"/>
  <c r="F115"/>
  <c r="I115"/>
  <c r="C116"/>
  <c r="D116"/>
  <c r="F116"/>
  <c r="I116"/>
  <c r="C117"/>
  <c r="I117"/>
  <c r="C118"/>
  <c r="D118"/>
  <c r="F118"/>
  <c r="I118"/>
  <c r="C119"/>
  <c r="D119"/>
  <c r="F119"/>
  <c r="I119"/>
  <c r="I120"/>
  <c r="C121"/>
  <c r="D121"/>
  <c r="F121"/>
  <c r="I121"/>
  <c r="C122"/>
  <c r="D122"/>
  <c r="F122"/>
  <c r="I122"/>
  <c r="C123"/>
  <c r="D123"/>
  <c r="F123"/>
  <c r="I123"/>
  <c r="C124"/>
  <c r="D124"/>
  <c r="F124"/>
  <c r="I124"/>
  <c r="C125"/>
  <c r="I125"/>
  <c r="C126"/>
  <c r="D126"/>
  <c r="F126"/>
  <c r="I126"/>
  <c r="I128"/>
  <c r="C129"/>
  <c r="D129"/>
  <c r="F129"/>
  <c r="I129"/>
  <c r="C130"/>
  <c r="D130"/>
  <c r="F130"/>
  <c r="I130"/>
  <c r="C131"/>
  <c r="D131"/>
  <c r="F131"/>
  <c r="I131"/>
  <c r="C132"/>
  <c r="I132"/>
  <c r="C133"/>
  <c r="D133"/>
  <c r="F133"/>
  <c r="I133"/>
  <c r="C134"/>
  <c r="D134"/>
  <c r="E134"/>
  <c r="F134"/>
  <c r="I134"/>
  <c r="C135"/>
  <c r="D135"/>
  <c r="F135"/>
  <c r="I135"/>
  <c r="C136"/>
  <c r="D136"/>
  <c r="F136"/>
  <c r="I136"/>
  <c r="C137"/>
  <c r="I137"/>
  <c r="C138"/>
  <c r="D138"/>
  <c r="F138"/>
  <c r="I138"/>
  <c r="C139"/>
  <c r="D139"/>
  <c r="F139"/>
  <c r="I139"/>
  <c r="C140"/>
  <c r="D140"/>
  <c r="F140"/>
  <c r="I140"/>
  <c r="C141"/>
  <c r="D141"/>
  <c r="F141"/>
  <c r="I141"/>
  <c r="C142"/>
  <c r="D142"/>
  <c r="F142"/>
  <c r="I142"/>
  <c r="C143"/>
  <c r="C144"/>
  <c r="D144"/>
  <c r="F144"/>
  <c r="I144"/>
  <c r="C145"/>
  <c r="D145"/>
  <c r="F145"/>
  <c r="I145"/>
  <c r="C146"/>
  <c r="D146"/>
  <c r="F146"/>
  <c r="I146"/>
  <c r="I147"/>
  <c r="C148"/>
  <c r="D148"/>
  <c r="F148"/>
  <c r="I148"/>
  <c r="C149"/>
  <c r="D149"/>
  <c r="F149"/>
  <c r="I149"/>
  <c r="C150"/>
  <c r="I150"/>
  <c r="C151"/>
  <c r="D151"/>
  <c r="F151"/>
  <c r="I151"/>
  <c r="C152"/>
  <c r="D152"/>
  <c r="F152"/>
  <c r="I152"/>
  <c r="C153"/>
  <c r="D153"/>
  <c r="F153"/>
  <c r="I153"/>
  <c r="I154"/>
  <c r="C155"/>
  <c r="F155"/>
  <c r="G155"/>
  <c r="H155"/>
  <c r="I155"/>
  <c r="J155"/>
  <c r="K155"/>
  <c r="C156"/>
  <c r="D156"/>
  <c r="F156"/>
  <c r="I157"/>
  <c r="C158"/>
  <c r="D158"/>
  <c r="F158"/>
  <c r="I158"/>
  <c r="A4" i="7"/>
  <c r="I13"/>
  <c r="J13"/>
  <c r="K13"/>
  <c r="I17"/>
  <c r="J17"/>
  <c r="K17"/>
  <c r="I18"/>
  <c r="J18"/>
  <c r="K18"/>
  <c r="I19"/>
  <c r="J19"/>
  <c r="K19"/>
  <c r="I22"/>
  <c r="J22"/>
  <c r="K22"/>
  <c r="I24"/>
  <c r="K24"/>
  <c r="I29"/>
  <c r="K29"/>
  <c r="I42"/>
  <c r="J42"/>
  <c r="K42"/>
  <c r="C44"/>
  <c r="A4" i="2"/>
  <c r="D20"/>
  <c r="E20"/>
  <c r="F20"/>
  <c r="G20"/>
  <c r="H20"/>
  <c r="I20"/>
  <c r="J20"/>
  <c r="K20"/>
  <c r="L20"/>
  <c r="D22"/>
  <c r="E22"/>
  <c r="F22"/>
  <c r="G22"/>
  <c r="H22"/>
  <c r="I22"/>
  <c r="J22"/>
  <c r="K22"/>
  <c r="L22"/>
  <c r="D27"/>
  <c r="E27"/>
  <c r="H27"/>
  <c r="I27"/>
  <c r="J27"/>
  <c r="K27"/>
  <c r="L27"/>
  <c r="I96"/>
  <c r="AB11" i="8"/>
  <c r="AC11"/>
  <c r="AI11"/>
  <c r="AJ11"/>
  <c r="AP11"/>
  <c r="AQ11"/>
  <c r="AY11"/>
  <c r="AZ11"/>
  <c r="V14"/>
  <c r="D12" i="3"/>
  <c r="X14" i="8"/>
  <c r="F12" i="3"/>
  <c r="Z14" i="8"/>
  <c r="H12" i="3"/>
  <c r="AA14" i="8"/>
  <c r="I12" i="3"/>
  <c r="AD14" i="8"/>
  <c r="AD13"/>
  <c r="AE14"/>
  <c r="AE13"/>
  <c r="AG14"/>
  <c r="AH14"/>
  <c r="AH13"/>
  <c r="AI14"/>
  <c r="AJ14"/>
  <c r="AK14"/>
  <c r="L14"/>
  <c r="AK13"/>
  <c r="AL14"/>
  <c r="AL13"/>
  <c r="AM14"/>
  <c r="AO14"/>
  <c r="AO13"/>
  <c r="AR14"/>
  <c r="C11" i="4"/>
  <c r="AS14" i="8"/>
  <c r="D11" i="4"/>
  <c r="AU14" i="8"/>
  <c r="F11" i="4"/>
  <c r="AW14" i="8"/>
  <c r="H11" i="4"/>
  <c r="AX14" i="8"/>
  <c r="AX13"/>
  <c r="AZ13"/>
  <c r="K10" i="4"/>
  <c r="I11"/>
  <c r="AY14" i="8"/>
  <c r="J11" i="4"/>
  <c r="AZ14" i="8"/>
  <c r="K11" i="4"/>
  <c r="Y15" i="8"/>
  <c r="Z15"/>
  <c r="AN15"/>
  <c r="AQ15"/>
  <c r="L16"/>
  <c r="C14" i="7"/>
  <c r="M16" i="8"/>
  <c r="O16"/>
  <c r="F14" i="7"/>
  <c r="R16" i="8"/>
  <c r="S16"/>
  <c r="J14" i="7"/>
  <c r="I14"/>
  <c r="T16" i="8"/>
  <c r="K14" i="7"/>
  <c r="W16" i="8"/>
  <c r="Y16"/>
  <c r="G14" i="3"/>
  <c r="Z16" i="8"/>
  <c r="H14" i="3"/>
  <c r="AB16" i="8"/>
  <c r="J14" i="3"/>
  <c r="AC16" i="8"/>
  <c r="K14" i="3"/>
  <c r="AF16" i="8"/>
  <c r="AG16"/>
  <c r="AI16"/>
  <c r="AJ16"/>
  <c r="AM16"/>
  <c r="AN16"/>
  <c r="AP16"/>
  <c r="AQ16"/>
  <c r="AT16"/>
  <c r="AV16"/>
  <c r="G13" i="4"/>
  <c r="AW16" i="8"/>
  <c r="H13" i="4"/>
  <c r="AY16" i="8"/>
  <c r="J13" i="4"/>
  <c r="AZ16" i="8"/>
  <c r="K13" i="4"/>
  <c r="L17" i="8"/>
  <c r="C17"/>
  <c r="M17"/>
  <c r="D17"/>
  <c r="O17"/>
  <c r="F15" i="7"/>
  <c r="R17" i="8"/>
  <c r="I15" i="7"/>
  <c r="T17" i="8"/>
  <c r="K15" i="7"/>
  <c r="W17" i="8"/>
  <c r="N17"/>
  <c r="E15" i="7"/>
  <c r="Y17" i="8"/>
  <c r="G15" i="3"/>
  <c r="Z17" i="8"/>
  <c r="H15" i="3"/>
  <c r="AB17" i="8"/>
  <c r="J15" i="3"/>
  <c r="AC17" i="8"/>
  <c r="K15" i="3"/>
  <c r="AF17" i="8"/>
  <c r="AG17"/>
  <c r="AI17"/>
  <c r="AJ17"/>
  <c r="AM17"/>
  <c r="AN17"/>
  <c r="AP17"/>
  <c r="AQ17"/>
  <c r="AT17"/>
  <c r="E14" i="4"/>
  <c r="AV17" i="8"/>
  <c r="G14" i="4"/>
  <c r="AW17" i="8"/>
  <c r="H14" i="4"/>
  <c r="AY17" i="8"/>
  <c r="J14" i="4"/>
  <c r="AZ17" i="8"/>
  <c r="K14" i="4"/>
  <c r="R18" i="8"/>
  <c r="I16" i="7"/>
  <c r="V18" i="8"/>
  <c r="D16" i="3"/>
  <c r="X18" i="8"/>
  <c r="F16" i="3"/>
  <c r="AC18" i="8"/>
  <c r="K16" i="3"/>
  <c r="AF18" i="8"/>
  <c r="AG18"/>
  <c r="AI18"/>
  <c r="AJ18"/>
  <c r="AM18"/>
  <c r="AN18"/>
  <c r="AP18"/>
  <c r="AQ18"/>
  <c r="AR18"/>
  <c r="C15" i="4"/>
  <c r="AS18" i="8"/>
  <c r="D15" i="4"/>
  <c r="AU18" i="8"/>
  <c r="AT18"/>
  <c r="E15" i="4"/>
  <c r="F15"/>
  <c r="AV18" i="8"/>
  <c r="G15" i="4"/>
  <c r="AY18" i="8"/>
  <c r="J15" i="4"/>
  <c r="AZ18" i="8"/>
  <c r="K15" i="4"/>
  <c r="Y19" i="8"/>
  <c r="Z19"/>
  <c r="AN19"/>
  <c r="AQ19"/>
  <c r="I20"/>
  <c r="J15" i="2"/>
  <c r="K20" i="8"/>
  <c r="L15" i="2"/>
  <c r="L20" i="8"/>
  <c r="C18" i="7"/>
  <c r="M20" i="8"/>
  <c r="D18" i="7"/>
  <c r="O20" i="8"/>
  <c r="F18" i="7"/>
  <c r="W20" i="8"/>
  <c r="E18" i="3"/>
  <c r="Y20" i="8"/>
  <c r="G18" i="3"/>
  <c r="Z20" i="8"/>
  <c r="H18" i="3"/>
  <c r="AN20" i="8"/>
  <c r="AQ20"/>
  <c r="AT20"/>
  <c r="E17" i="4"/>
  <c r="AV20" i="8"/>
  <c r="G17" i="4"/>
  <c r="AW20" i="8"/>
  <c r="H17" i="4"/>
  <c r="I21" i="8"/>
  <c r="J16" i="2"/>
  <c r="K21" i="8"/>
  <c r="L16" i="2"/>
  <c r="L21" i="8"/>
  <c r="C19" i="7"/>
  <c r="M21" i="8"/>
  <c r="D19" i="7"/>
  <c r="O21" i="8"/>
  <c r="F19" i="7"/>
  <c r="P21" i="8"/>
  <c r="G19" i="7"/>
  <c r="W21" i="8"/>
  <c r="E19" i="3"/>
  <c r="Y21" i="8"/>
  <c r="G19" i="3"/>
  <c r="Z21" i="8"/>
  <c r="H19" i="3"/>
  <c r="AN21" i="8"/>
  <c r="AQ21"/>
  <c r="AT21"/>
  <c r="E18" i="4"/>
  <c r="AV21" i="8"/>
  <c r="G18" i="4"/>
  <c r="AW21" i="8"/>
  <c r="H18" i="4"/>
  <c r="L22" i="8"/>
  <c r="C20" i="7"/>
  <c r="M22" i="8"/>
  <c r="D20" i="7"/>
  <c r="O22" i="8"/>
  <c r="F22"/>
  <c r="G17" i="2"/>
  <c r="F20" i="7"/>
  <c r="Q22" i="8"/>
  <c r="H20" i="7"/>
  <c r="W22" i="8"/>
  <c r="Y22"/>
  <c r="G20" i="3"/>
  <c r="Z22" i="8"/>
  <c r="H20" i="3"/>
  <c r="AT22" i="8"/>
  <c r="E22"/>
  <c r="F17" i="2"/>
  <c r="R24" i="8"/>
  <c r="I21" i="7"/>
  <c r="T24" i="8"/>
  <c r="K21" i="7"/>
  <c r="AC24" i="8"/>
  <c r="K37" i="3"/>
  <c r="AF24" i="8"/>
  <c r="AG24"/>
  <c r="AI24"/>
  <c r="AJ24"/>
  <c r="AM24"/>
  <c r="AN24"/>
  <c r="AP24"/>
  <c r="AQ24"/>
  <c r="AZ24"/>
  <c r="K20" i="4"/>
  <c r="Y25" i="8"/>
  <c r="Z25"/>
  <c r="AN25"/>
  <c r="AQ25"/>
  <c r="V26"/>
  <c r="Z26"/>
  <c r="H24" i="3"/>
  <c r="X26" i="8"/>
  <c r="AA26"/>
  <c r="I39" i="3"/>
  <c r="AD26" i="8"/>
  <c r="AG26"/>
  <c r="AE26"/>
  <c r="AH26"/>
  <c r="AI26"/>
  <c r="AJ26"/>
  <c r="AK26"/>
  <c r="AN26"/>
  <c r="AL26"/>
  <c r="AO26"/>
  <c r="AP26"/>
  <c r="AR26"/>
  <c r="C22" i="4"/>
  <c r="AS26" i="8"/>
  <c r="D22" i="4"/>
  <c r="AU26" i="8"/>
  <c r="F22" i="4"/>
  <c r="AW26" i="8"/>
  <c r="H22" i="4"/>
  <c r="AX26" i="8"/>
  <c r="I22" i="4"/>
  <c r="AY26" i="8"/>
  <c r="J22" i="4"/>
  <c r="AZ26" i="8"/>
  <c r="K22" i="4"/>
  <c r="S27" i="8"/>
  <c r="J24" i="7"/>
  <c r="Y27" i="8"/>
  <c r="Z27"/>
  <c r="AN27"/>
  <c r="AQ27"/>
  <c r="L28"/>
  <c r="C25" i="7"/>
  <c r="M28" i="8"/>
  <c r="D28"/>
  <c r="O28"/>
  <c r="F25" i="7"/>
  <c r="Q28" i="8"/>
  <c r="H25" i="7"/>
  <c r="R28" i="8"/>
  <c r="I25" i="7"/>
  <c r="W28" i="8"/>
  <c r="E26" i="3"/>
  <c r="Y28" i="8"/>
  <c r="G26" i="3"/>
  <c r="Z28" i="8"/>
  <c r="H26" i="3"/>
  <c r="AB28" i="8"/>
  <c r="J41" i="3"/>
  <c r="AC28" i="8"/>
  <c r="K41" i="3"/>
  <c r="AF28" i="8"/>
  <c r="AG28"/>
  <c r="AI28"/>
  <c r="AJ28"/>
  <c r="AM28"/>
  <c r="AN28"/>
  <c r="AP28"/>
  <c r="AQ28"/>
  <c r="AT28"/>
  <c r="E24" i="4"/>
  <c r="AV28" i="8"/>
  <c r="G24" i="4"/>
  <c r="AW28" i="8"/>
  <c r="H24" i="4"/>
  <c r="AY28" i="8"/>
  <c r="J24" i="4"/>
  <c r="AZ28" i="8"/>
  <c r="K24" i="4"/>
  <c r="L29" i="8"/>
  <c r="C29"/>
  <c r="M29"/>
  <c r="O29"/>
  <c r="F26" i="7"/>
  <c r="R29" i="8"/>
  <c r="S29"/>
  <c r="J26" i="7"/>
  <c r="I26"/>
  <c r="T29" i="8"/>
  <c r="K26" i="7"/>
  <c r="W29" i="8"/>
  <c r="Y29"/>
  <c r="G27" i="3"/>
  <c r="Z29" i="8"/>
  <c r="H27" i="3"/>
  <c r="AB29" i="8"/>
  <c r="J42" i="3"/>
  <c r="AC29" i="8"/>
  <c r="K42" i="3"/>
  <c r="AF29" i="8"/>
  <c r="AG29"/>
  <c r="AI29"/>
  <c r="AJ29"/>
  <c r="AM29"/>
  <c r="AN29"/>
  <c r="AP29"/>
  <c r="AQ29"/>
  <c r="AT29"/>
  <c r="E29"/>
  <c r="F24" i="2"/>
  <c r="AV29" i="8"/>
  <c r="AW29"/>
  <c r="AY29"/>
  <c r="AZ29"/>
  <c r="L30"/>
  <c r="C27" i="7"/>
  <c r="M30" i="8"/>
  <c r="D27" i="7"/>
  <c r="O30" i="8"/>
  <c r="F27" i="7"/>
  <c r="R30" i="8"/>
  <c r="I27" i="7"/>
  <c r="T30" i="8"/>
  <c r="K27" i="7"/>
  <c r="W30" i="8"/>
  <c r="E28" i="3"/>
  <c r="Y30" i="8"/>
  <c r="G28" i="3"/>
  <c r="Z30" i="8"/>
  <c r="H28" i="3"/>
  <c r="AB30" i="8"/>
  <c r="J43" i="3"/>
  <c r="AC30" i="8"/>
  <c r="K43" i="3"/>
  <c r="AF30" i="8"/>
  <c r="AF26"/>
  <c r="AG30"/>
  <c r="AI30"/>
  <c r="AJ30"/>
  <c r="AM30"/>
  <c r="AN30"/>
  <c r="AP30"/>
  <c r="AQ30"/>
  <c r="AT30"/>
  <c r="AV30"/>
  <c r="AW30"/>
  <c r="AY30"/>
  <c r="AZ30"/>
  <c r="R31"/>
  <c r="I28" i="7"/>
  <c r="V31" i="8"/>
  <c r="V24"/>
  <c r="X31"/>
  <c r="F29" i="3"/>
  <c r="AC31" i="8"/>
  <c r="K44" i="3"/>
  <c r="AF31" i="8"/>
  <c r="AG31"/>
  <c r="AI31"/>
  <c r="AJ31"/>
  <c r="AM31"/>
  <c r="AN31"/>
  <c r="AP31"/>
  <c r="AQ31"/>
  <c r="AR31"/>
  <c r="C25" i="4"/>
  <c r="AS31" i="8"/>
  <c r="D25" i="4"/>
  <c r="AU31" i="8"/>
  <c r="AT31"/>
  <c r="E25" i="4"/>
  <c r="F25"/>
  <c r="AV31" i="8"/>
  <c r="G25" i="4"/>
  <c r="AY31" i="8"/>
  <c r="J25" i="4"/>
  <c r="AZ31" i="8"/>
  <c r="K25" i="4"/>
  <c r="E32" i="8"/>
  <c r="F27" i="2"/>
  <c r="F32" i="8"/>
  <c r="G27" i="2"/>
  <c r="S32" i="8"/>
  <c r="J29" i="7"/>
  <c r="AN32" i="8"/>
  <c r="AQ32"/>
  <c r="AV32"/>
  <c r="AW32"/>
  <c r="L33"/>
  <c r="C30" i="7"/>
  <c r="M33" i="8"/>
  <c r="D30" i="7"/>
  <c r="O33" i="8"/>
  <c r="F30" i="7"/>
  <c r="W33" i="8"/>
  <c r="E31" i="3"/>
  <c r="Y33" i="8"/>
  <c r="G31" i="3"/>
  <c r="Z33" i="8"/>
  <c r="H31" i="3"/>
  <c r="AT33" i="8"/>
  <c r="E27" i="4"/>
  <c r="AV33" i="8"/>
  <c r="G27" i="4"/>
  <c r="AW33" i="8"/>
  <c r="H27" i="4"/>
  <c r="L34" i="8"/>
  <c r="C34"/>
  <c r="M34"/>
  <c r="D31" i="7"/>
  <c r="O34" i="8"/>
  <c r="F31" i="7"/>
  <c r="W34" i="8"/>
  <c r="Y34"/>
  <c r="G32" i="3"/>
  <c r="Z34" i="8"/>
  <c r="H32" i="3"/>
  <c r="AT34" i="8"/>
  <c r="E34"/>
  <c r="F29" i="2"/>
  <c r="AV34" i="8"/>
  <c r="AW34"/>
  <c r="L35"/>
  <c r="M35"/>
  <c r="D32" i="7"/>
  <c r="O35" i="8"/>
  <c r="F32" i="7"/>
  <c r="W35" i="8"/>
  <c r="E33" i="3"/>
  <c r="Y35" i="8"/>
  <c r="G33" i="3"/>
  <c r="Z35" i="8"/>
  <c r="H33" i="3"/>
  <c r="AT35" i="8"/>
  <c r="E28" i="4"/>
  <c r="AV35" i="8"/>
  <c r="G28" i="4"/>
  <c r="AW35" i="8"/>
  <c r="H28" i="4"/>
  <c r="L36" i="8"/>
  <c r="M36"/>
  <c r="D33" i="7"/>
  <c r="O36" i="8"/>
  <c r="F33" i="7"/>
  <c r="W36" i="8"/>
  <c r="E34" i="3"/>
  <c r="Y36" i="8"/>
  <c r="G34" i="3"/>
  <c r="Z36" i="8"/>
  <c r="H34" i="3"/>
  <c r="AT36" i="8"/>
  <c r="AV36"/>
  <c r="AW36"/>
  <c r="L37"/>
  <c r="M37"/>
  <c r="Q37"/>
  <c r="H34" i="7"/>
  <c r="D34"/>
  <c r="O37" i="8"/>
  <c r="F34" i="7"/>
  <c r="P37" i="8"/>
  <c r="G34" i="7"/>
  <c r="W37" i="8"/>
  <c r="E35" i="3"/>
  <c r="Y37" i="8"/>
  <c r="G35" i="3"/>
  <c r="Z37" i="8"/>
  <c r="H35" i="3"/>
  <c r="AT37" i="8"/>
  <c r="AV37"/>
  <c r="AW37"/>
  <c r="L38"/>
  <c r="M38"/>
  <c r="D35" i="7"/>
  <c r="O38" i="8"/>
  <c r="F35" i="7"/>
  <c r="W38" i="8"/>
  <c r="E36" i="3"/>
  <c r="Y38" i="8"/>
  <c r="G36" i="3"/>
  <c r="Z38" i="8"/>
  <c r="H36" i="3"/>
  <c r="AT38" i="8"/>
  <c r="E29" i="4"/>
  <c r="AV38" i="8"/>
  <c r="G29" i="4"/>
  <c r="AW38" i="8"/>
  <c r="H29" i="4"/>
  <c r="L39" i="8"/>
  <c r="M39"/>
  <c r="D36" i="7"/>
  <c r="O39" i="8"/>
  <c r="F36" i="7"/>
  <c r="W39" i="8"/>
  <c r="E37" i="3"/>
  <c r="Y39" i="8"/>
  <c r="G37" i="3"/>
  <c r="Z39" i="8"/>
  <c r="H37" i="3"/>
  <c r="AT39" i="8"/>
  <c r="AV39"/>
  <c r="AW39"/>
  <c r="O40"/>
  <c r="F37" i="7"/>
  <c r="W40" i="8"/>
  <c r="E38" i="3"/>
  <c r="Y40" i="8"/>
  <c r="G38" i="3"/>
  <c r="Z40" i="8"/>
  <c r="H38" i="3"/>
  <c r="AA40" i="8"/>
  <c r="I47" i="3"/>
  <c r="AB40" i="8"/>
  <c r="J47" i="3"/>
  <c r="AC40" i="8"/>
  <c r="K47" i="3"/>
  <c r="AD40" i="8"/>
  <c r="AE40"/>
  <c r="AH40"/>
  <c r="AI40"/>
  <c r="AJ40"/>
  <c r="AK40"/>
  <c r="L40"/>
  <c r="AN40"/>
  <c r="AL40"/>
  <c r="M40"/>
  <c r="AO40"/>
  <c r="AP40"/>
  <c r="AT40"/>
  <c r="E30" i="4"/>
  <c r="AV40" i="8"/>
  <c r="G30" i="4"/>
  <c r="AW40" i="8"/>
  <c r="H30" i="4"/>
  <c r="AX40" i="8"/>
  <c r="I30" i="4"/>
  <c r="AY40" i="8"/>
  <c r="J30" i="4"/>
  <c r="AZ40" i="8"/>
  <c r="K30" i="4"/>
  <c r="L41" i="8"/>
  <c r="M41"/>
  <c r="D38" i="7"/>
  <c r="O41" i="8"/>
  <c r="F38" i="7"/>
  <c r="W41" i="8"/>
  <c r="E39" i="3"/>
  <c r="Y41" i="8"/>
  <c r="G39" i="3"/>
  <c r="Z41" i="8"/>
  <c r="H39" i="3"/>
  <c r="AT41" i="8"/>
  <c r="E31" i="4"/>
  <c r="AV41" i="8"/>
  <c r="G31" i="4"/>
  <c r="AW41" i="8"/>
  <c r="H31" i="4"/>
  <c r="L42" i="8"/>
  <c r="C39" i="7"/>
  <c r="M42" i="8"/>
  <c r="D42"/>
  <c r="O42"/>
  <c r="F39" i="7"/>
  <c r="R42" i="8"/>
  <c r="I41" i="7"/>
  <c r="T42" i="8"/>
  <c r="K41" i="7"/>
  <c r="W42" i="8"/>
  <c r="E40" i="3"/>
  <c r="Y42" i="8"/>
  <c r="G40" i="3"/>
  <c r="Z42" i="8"/>
  <c r="H40" i="3"/>
  <c r="AB42" i="8"/>
  <c r="J40" i="3"/>
  <c r="AC42" i="8"/>
  <c r="K40" i="3"/>
  <c r="AF42" i="8"/>
  <c r="AG42"/>
  <c r="AI42"/>
  <c r="AJ42"/>
  <c r="AM42"/>
  <c r="AM40"/>
  <c r="AN42"/>
  <c r="AP42"/>
  <c r="AQ42"/>
  <c r="AT42"/>
  <c r="AV42"/>
  <c r="AW42"/>
  <c r="AY42"/>
  <c r="AZ42"/>
  <c r="L43"/>
  <c r="C40" i="7"/>
  <c r="M43" i="8"/>
  <c r="D40" i="7"/>
  <c r="O43" i="8"/>
  <c r="F40" i="7"/>
  <c r="W43" i="8"/>
  <c r="E41" i="3"/>
  <c r="Y43" i="8"/>
  <c r="G41" i="3"/>
  <c r="Z43" i="8"/>
  <c r="H41" i="3"/>
  <c r="AT43" i="8"/>
  <c r="E32" i="4"/>
  <c r="AV43" i="8"/>
  <c r="G32" i="4"/>
  <c r="AW43" i="8"/>
  <c r="H32" i="4"/>
  <c r="L44" i="8"/>
  <c r="C41" i="7"/>
  <c r="M44" i="8"/>
  <c r="D41" i="7"/>
  <c r="O44" i="8"/>
  <c r="F41" i="7"/>
  <c r="W44" i="8"/>
  <c r="E42" i="3"/>
  <c r="Y44" i="8"/>
  <c r="G42" i="3"/>
  <c r="Z44" i="8"/>
  <c r="H42" i="3"/>
  <c r="AT44" i="8"/>
  <c r="E33" i="4"/>
  <c r="AV44" i="8"/>
  <c r="G33" i="4"/>
  <c r="AW44" i="8"/>
  <c r="H33" i="4"/>
  <c r="L45" i="8"/>
  <c r="C42" i="7"/>
  <c r="M45" i="8"/>
  <c r="D42" i="7"/>
  <c r="O45" i="8"/>
  <c r="F42" i="7"/>
  <c r="W45" i="8"/>
  <c r="E43" i="3"/>
  <c r="Y45" i="8"/>
  <c r="G43" i="3"/>
  <c r="Z45" i="8"/>
  <c r="H43" i="3"/>
  <c r="AT45" i="8"/>
  <c r="E34" i="4"/>
  <c r="AV45" i="8"/>
  <c r="G34" i="4"/>
  <c r="AW45" i="8"/>
  <c r="H34" i="4"/>
  <c r="L46" i="8"/>
  <c r="C43" i="7"/>
  <c r="R46" i="8"/>
  <c r="I43" i="7"/>
  <c r="V46" i="8"/>
  <c r="M46"/>
  <c r="X46"/>
  <c r="F44" i="3"/>
  <c r="AC46" i="8"/>
  <c r="AF46"/>
  <c r="AG46"/>
  <c r="AI46"/>
  <c r="AJ46"/>
  <c r="AM46"/>
  <c r="AN46"/>
  <c r="AP46"/>
  <c r="AQ46"/>
  <c r="AT46"/>
  <c r="AV46"/>
  <c r="AW46"/>
  <c r="AY46"/>
  <c r="AZ46"/>
  <c r="E47"/>
  <c r="F47"/>
  <c r="L48"/>
  <c r="C45" i="7"/>
  <c r="M48" i="8"/>
  <c r="D45" i="7"/>
  <c r="O48" i="8"/>
  <c r="F45" i="7"/>
  <c r="W48" i="8"/>
  <c r="E46" i="3"/>
  <c r="Y48" i="8"/>
  <c r="G46" i="3"/>
  <c r="Z48" i="8"/>
  <c r="H46" i="3"/>
  <c r="AT48" i="8"/>
  <c r="AV48"/>
  <c r="AW48"/>
  <c r="L49"/>
  <c r="C46" i="7"/>
  <c r="M49" i="8"/>
  <c r="D46" i="7"/>
  <c r="O49" i="8"/>
  <c r="F46" i="7"/>
  <c r="W49" i="8"/>
  <c r="Y49"/>
  <c r="G47" i="3"/>
  <c r="Z49" i="8"/>
  <c r="H47" i="3"/>
  <c r="AT49" i="8"/>
  <c r="E49"/>
  <c r="F43" i="2"/>
  <c r="AV49" i="8"/>
  <c r="AW49"/>
  <c r="V50"/>
  <c r="Y50"/>
  <c r="X50"/>
  <c r="W50"/>
  <c r="O50"/>
  <c r="Z50"/>
  <c r="AA50"/>
  <c r="R50"/>
  <c r="AC50"/>
  <c r="AD50"/>
  <c r="C11" i="5"/>
  <c r="AE50" i="8"/>
  <c r="AK50"/>
  <c r="AL50"/>
  <c r="D11" i="6"/>
  <c r="AM50" i="8"/>
  <c r="E11" i="6"/>
  <c r="AQ50" i="8"/>
  <c r="I11" i="6"/>
  <c r="AR50" i="8"/>
  <c r="AW50"/>
  <c r="AS50"/>
  <c r="AU50"/>
  <c r="AX50"/>
  <c r="L51"/>
  <c r="C51"/>
  <c r="M51"/>
  <c r="O51"/>
  <c r="F48" i="7"/>
  <c r="R51" i="8"/>
  <c r="S51"/>
  <c r="J48" i="7"/>
  <c r="I48"/>
  <c r="T51" i="8"/>
  <c r="K48" i="7"/>
  <c r="W51" i="8"/>
  <c r="Y51"/>
  <c r="Z51"/>
  <c r="AB51"/>
  <c r="AC51"/>
  <c r="AF51"/>
  <c r="E12" i="5"/>
  <c r="AG51" i="8"/>
  <c r="F12" i="5"/>
  <c r="AI51" i="8"/>
  <c r="H12" i="5"/>
  <c r="AJ51" i="8"/>
  <c r="I12" i="5"/>
  <c r="AM51" i="8"/>
  <c r="AN51"/>
  <c r="AP51"/>
  <c r="AQ51"/>
  <c r="AT51"/>
  <c r="AV51"/>
  <c r="AW51"/>
  <c r="AY51"/>
  <c r="AZ51"/>
  <c r="L52"/>
  <c r="C49" i="7"/>
  <c r="M52" i="8"/>
  <c r="O52"/>
  <c r="F49" i="7"/>
  <c r="R52" i="8"/>
  <c r="I49" i="7"/>
  <c r="W52" i="8"/>
  <c r="Y52"/>
  <c r="Z52"/>
  <c r="AB52"/>
  <c r="AC52"/>
  <c r="AF52"/>
  <c r="AG52"/>
  <c r="AI52"/>
  <c r="AJ52"/>
  <c r="AM52"/>
  <c r="E12" i="6"/>
  <c r="AN52" i="8"/>
  <c r="F12" i="6"/>
  <c r="AP52" i="8"/>
  <c r="H12" i="6"/>
  <c r="AQ52" i="8"/>
  <c r="I12" i="6"/>
  <c r="AT52" i="8"/>
  <c r="AV52"/>
  <c r="AW52"/>
  <c r="AY52"/>
  <c r="AZ52"/>
  <c r="V53"/>
  <c r="D48" i="3"/>
  <c r="X53" i="8"/>
  <c r="F48" i="3"/>
  <c r="AA53" i="8"/>
  <c r="I48" i="3"/>
  <c r="AD53" i="8"/>
  <c r="AG53"/>
  <c r="AE53"/>
  <c r="AH53"/>
  <c r="AI53"/>
  <c r="AK53"/>
  <c r="AN53"/>
  <c r="AL53"/>
  <c r="AO53"/>
  <c r="AP53"/>
  <c r="AQ53"/>
  <c r="AR53"/>
  <c r="AS53"/>
  <c r="AU53"/>
  <c r="F35" i="4"/>
  <c r="AX53" i="8"/>
  <c r="I35" i="4"/>
  <c r="L54" i="8"/>
  <c r="C51" i="7"/>
  <c r="M54" i="8"/>
  <c r="D51" i="7"/>
  <c r="O54" i="8"/>
  <c r="F51" i="7"/>
  <c r="R54" i="8"/>
  <c r="I54"/>
  <c r="W54"/>
  <c r="E49" i="3"/>
  <c r="Y54" i="8"/>
  <c r="G49" i="3"/>
  <c r="Z54" i="8"/>
  <c r="H49" i="3"/>
  <c r="AB54" i="8"/>
  <c r="J49" i="3"/>
  <c r="AF54" i="8"/>
  <c r="AG54"/>
  <c r="AI54"/>
  <c r="AM54"/>
  <c r="AN54"/>
  <c r="AP54"/>
  <c r="AQ54"/>
  <c r="AT54"/>
  <c r="E36" i="4"/>
  <c r="AV54" i="8"/>
  <c r="G36" i="4"/>
  <c r="AW54" i="8"/>
  <c r="H36" i="4"/>
  <c r="AY54" i="8"/>
  <c r="J36" i="4"/>
  <c r="L55" i="8"/>
  <c r="C52" i="7"/>
  <c r="M55" i="8"/>
  <c r="D52" i="7"/>
  <c r="O55" i="8"/>
  <c r="F52" i="7"/>
  <c r="R55" i="8"/>
  <c r="I52" i="7"/>
  <c r="T55" i="8"/>
  <c r="K52" i="7"/>
  <c r="W55" i="8"/>
  <c r="E50" i="3"/>
  <c r="Y55" i="8"/>
  <c r="G50" i="3"/>
  <c r="Z55" i="8"/>
  <c r="H50" i="3"/>
  <c r="AB55" i="8"/>
  <c r="J50" i="3"/>
  <c r="AF55" i="8"/>
  <c r="AF53"/>
  <c r="AG55"/>
  <c r="AI55"/>
  <c r="AM55"/>
  <c r="AN55"/>
  <c r="AP55"/>
  <c r="AQ55"/>
  <c r="AT55"/>
  <c r="E37" i="4"/>
  <c r="AV55" i="8"/>
  <c r="G37" i="4"/>
  <c r="AW55" i="8"/>
  <c r="H37" i="4"/>
  <c r="AY55" i="8"/>
  <c r="J37" i="4"/>
  <c r="AA56" i="8"/>
  <c r="I51" i="3"/>
  <c r="AH56" i="8"/>
  <c r="G13" i="5"/>
  <c r="AL56" i="8"/>
  <c r="D13" i="6"/>
  <c r="AO56" i="8"/>
  <c r="G13" i="6"/>
  <c r="AP56" i="8"/>
  <c r="H13" i="6"/>
  <c r="AQ56" i="8"/>
  <c r="I13" i="6"/>
  <c r="AX56" i="8"/>
  <c r="I38" i="4"/>
  <c r="R57" i="8"/>
  <c r="I54" i="7"/>
  <c r="T57" i="8"/>
  <c r="K54" i="7"/>
  <c r="V57" i="8"/>
  <c r="X57"/>
  <c r="AC57"/>
  <c r="K52" i="3"/>
  <c r="AD57" i="8"/>
  <c r="AE57"/>
  <c r="AE56"/>
  <c r="AJ57"/>
  <c r="I14" i="5"/>
  <c r="AK57" i="8"/>
  <c r="AM57"/>
  <c r="AP57"/>
  <c r="H14" i="6"/>
  <c r="AQ57" i="8"/>
  <c r="I14" i="6"/>
  <c r="D39" i="4"/>
  <c r="AU57" i="8"/>
  <c r="F39" i="4"/>
  <c r="AY57" i="8"/>
  <c r="J39" i="4"/>
  <c r="AZ57" i="8"/>
  <c r="K39" i="4"/>
  <c r="E58" i="8"/>
  <c r="F58"/>
  <c r="Y58"/>
  <c r="Z58"/>
  <c r="AF58"/>
  <c r="AG58"/>
  <c r="AM58"/>
  <c r="AN58"/>
  <c r="AV58"/>
  <c r="AW58"/>
  <c r="L59"/>
  <c r="M59"/>
  <c r="Q59"/>
  <c r="H55" i="7"/>
  <c r="D55"/>
  <c r="O59" i="8"/>
  <c r="F59"/>
  <c r="G52" i="2"/>
  <c r="W59" i="8"/>
  <c r="Y59"/>
  <c r="G53" i="3"/>
  <c r="Z59" i="8"/>
  <c r="H53" i="3"/>
  <c r="AF59" i="8"/>
  <c r="E16" i="5"/>
  <c r="AG59" i="8"/>
  <c r="F16" i="5"/>
  <c r="AM59" i="8"/>
  <c r="E15" i="6"/>
  <c r="AN59" i="8"/>
  <c r="F15" i="6"/>
  <c r="AT59" i="8"/>
  <c r="AV59"/>
  <c r="G40" i="4"/>
  <c r="AW59" i="8"/>
  <c r="H40" i="4"/>
  <c r="L60" i="8"/>
  <c r="C56" i="7"/>
  <c r="M60" i="8"/>
  <c r="D60"/>
  <c r="O60"/>
  <c r="F60"/>
  <c r="G53" i="2"/>
  <c r="F56" i="7"/>
  <c r="P60" i="8"/>
  <c r="G56" i="7"/>
  <c r="W60" i="8"/>
  <c r="E54" i="3"/>
  <c r="Y60" i="8"/>
  <c r="G54" i="3"/>
  <c r="Z60" i="8"/>
  <c r="H54" i="3"/>
  <c r="AF60" i="8"/>
  <c r="AG60"/>
  <c r="AM60"/>
  <c r="AN60"/>
  <c r="AT60"/>
  <c r="E41" i="4"/>
  <c r="AV60" i="8"/>
  <c r="G41" i="4"/>
  <c r="AW60" i="8"/>
  <c r="H41" i="4"/>
  <c r="L61" i="8"/>
  <c r="M61"/>
  <c r="D57" i="7"/>
  <c r="O61" i="8"/>
  <c r="W61"/>
  <c r="E55" i="3"/>
  <c r="Y61" i="8"/>
  <c r="G55" i="3"/>
  <c r="Z61" i="8"/>
  <c r="H55" i="3"/>
  <c r="AT61" i="8"/>
  <c r="E42" i="4"/>
  <c r="AV61" i="8"/>
  <c r="G42" i="4"/>
  <c r="AW61" i="8"/>
  <c r="H42" i="4"/>
  <c r="R62" i="8"/>
  <c r="I58" i="7"/>
  <c r="T62" i="8"/>
  <c r="K58" i="7"/>
  <c r="V62" i="8"/>
  <c r="D56" i="3"/>
  <c r="X62" i="8"/>
  <c r="F56" i="3"/>
  <c r="AC62" i="8"/>
  <c r="K56" i="3"/>
  <c r="AF62" i="8"/>
  <c r="AG62"/>
  <c r="AI62"/>
  <c r="AJ62"/>
  <c r="AM62"/>
  <c r="AN62"/>
  <c r="AP62"/>
  <c r="AQ62"/>
  <c r="AR62"/>
  <c r="C43" i="4"/>
  <c r="AS62" i="8"/>
  <c r="AY62"/>
  <c r="J43" i="4"/>
  <c r="AU62" i="8"/>
  <c r="F43" i="4"/>
  <c r="AW62" i="8"/>
  <c r="H43" i="4"/>
  <c r="AZ62" i="8"/>
  <c r="K43" i="4"/>
  <c r="E63" i="8"/>
  <c r="F63"/>
  <c r="AF63"/>
  <c r="AG63"/>
  <c r="AM63"/>
  <c r="AN63"/>
  <c r="AV63"/>
  <c r="AW63"/>
  <c r="L64"/>
  <c r="C59" i="7"/>
  <c r="M64" i="8"/>
  <c r="D59" i="7"/>
  <c r="O64" i="8"/>
  <c r="F59" i="7"/>
  <c r="W64" i="8"/>
  <c r="E57" i="3"/>
  <c r="Y64" i="8"/>
  <c r="G57" i="3"/>
  <c r="Z64" i="8"/>
  <c r="H57" i="3"/>
  <c r="AF64" i="8"/>
  <c r="AG64"/>
  <c r="AM64"/>
  <c r="AN64"/>
  <c r="AT64"/>
  <c r="E44" i="4"/>
  <c r="AV64" i="8"/>
  <c r="G44" i="4"/>
  <c r="AW64" i="8"/>
  <c r="H44" i="4"/>
  <c r="L65" i="8"/>
  <c r="C60" i="7"/>
  <c r="M65" i="8"/>
  <c r="D60" i="7"/>
  <c r="O65" i="8"/>
  <c r="F65"/>
  <c r="G57" i="2"/>
  <c r="F60" i="7"/>
  <c r="W65" i="8"/>
  <c r="E58" i="3"/>
  <c r="Y65" i="8"/>
  <c r="G58" i="3"/>
  <c r="Z65" i="8"/>
  <c r="H58" i="3"/>
  <c r="AF65" i="8"/>
  <c r="AG65"/>
  <c r="AM65"/>
  <c r="AN65"/>
  <c r="AT65"/>
  <c r="E45" i="4"/>
  <c r="AV65" i="8"/>
  <c r="G45" i="4"/>
  <c r="AW65" i="8"/>
  <c r="H45" i="4"/>
  <c r="L66" i="8"/>
  <c r="C66"/>
  <c r="M66"/>
  <c r="D66"/>
  <c r="O66"/>
  <c r="F61" i="7"/>
  <c r="R66" i="8"/>
  <c r="I61" i="7"/>
  <c r="W66" i="8"/>
  <c r="E59" i="3"/>
  <c r="Y66" i="8"/>
  <c r="G59" i="3"/>
  <c r="Z66" i="8"/>
  <c r="H59" i="3"/>
  <c r="AB66" i="8"/>
  <c r="J59" i="3"/>
  <c r="AC66" i="8"/>
  <c r="K59" i="3"/>
  <c r="AF66" i="8"/>
  <c r="E17" i="5"/>
  <c r="AG66" i="8"/>
  <c r="F17" i="5"/>
  <c r="AI66" i="8"/>
  <c r="H17" i="5"/>
  <c r="AJ66" i="8"/>
  <c r="I17" i="5"/>
  <c r="AM66" i="8"/>
  <c r="E16" i="6"/>
  <c r="AN66" i="8"/>
  <c r="F16" i="6"/>
  <c r="AP66" i="8"/>
  <c r="H16" i="6"/>
  <c r="AQ66" i="8"/>
  <c r="I16" i="6"/>
  <c r="AT66" i="8"/>
  <c r="E46" i="4"/>
  <c r="AV66" i="8"/>
  <c r="G46" i="4"/>
  <c r="AW66" i="8"/>
  <c r="H46" i="4"/>
  <c r="AY66" i="8"/>
  <c r="J46" i="4"/>
  <c r="AZ66" i="8"/>
  <c r="K46" i="4"/>
  <c r="L67" i="8"/>
  <c r="C62" i="7"/>
  <c r="O67" i="8"/>
  <c r="F62" i="7"/>
  <c r="R67" i="8"/>
  <c r="I62" i="7"/>
  <c r="T67" i="8"/>
  <c r="K62" i="7"/>
  <c r="Z67" i="8"/>
  <c r="H60" i="3"/>
  <c r="AF67" i="8"/>
  <c r="AG67"/>
  <c r="AI67"/>
  <c r="AM67"/>
  <c r="AN67"/>
  <c r="AQ67"/>
  <c r="AT67"/>
  <c r="E47" i="4"/>
  <c r="AV67" i="8"/>
  <c r="G47" i="4"/>
  <c r="AW67" i="8"/>
  <c r="H47" i="4"/>
  <c r="AY67" i="8"/>
  <c r="J47" i="4"/>
  <c r="L68" i="8"/>
  <c r="C63" i="7"/>
  <c r="M68" i="8"/>
  <c r="O68"/>
  <c r="F63" i="7"/>
  <c r="R68" i="8"/>
  <c r="S68"/>
  <c r="J63" i="7"/>
  <c r="I63"/>
  <c r="T68" i="8"/>
  <c r="K63" i="7"/>
  <c r="W68" i="8"/>
  <c r="N68"/>
  <c r="E63" i="7"/>
  <c r="Y68" i="8"/>
  <c r="G61" i="3"/>
  <c r="Z68" i="8"/>
  <c r="H61" i="3"/>
  <c r="AB68" i="8"/>
  <c r="J61" i="3"/>
  <c r="AC68" i="8"/>
  <c r="K61" i="3"/>
  <c r="AF68" i="8"/>
  <c r="E18" i="5"/>
  <c r="AG68" i="8"/>
  <c r="F18" i="5"/>
  <c r="AI68" i="8"/>
  <c r="H18" i="5"/>
  <c r="AJ68" i="8"/>
  <c r="I18" i="5"/>
  <c r="AM68" i="8"/>
  <c r="E17" i="6"/>
  <c r="AN68" i="8"/>
  <c r="F17" i="6"/>
  <c r="AP68" i="8"/>
  <c r="H17" i="6"/>
  <c r="AQ68" i="8"/>
  <c r="I17" i="6"/>
  <c r="AT68" i="8"/>
  <c r="E48" i="4"/>
  <c r="AV68" i="8"/>
  <c r="G48" i="4"/>
  <c r="AW68" i="8"/>
  <c r="H48" i="4"/>
  <c r="AY68" i="8"/>
  <c r="J48" i="4"/>
  <c r="AZ68" i="8"/>
  <c r="K48" i="4"/>
  <c r="V70" i="8"/>
  <c r="D62" i="3"/>
  <c r="X70" i="8"/>
  <c r="O70"/>
  <c r="F62" i="3"/>
  <c r="AA70" i="8"/>
  <c r="I62" i="3"/>
  <c r="AR70" i="8"/>
  <c r="C49" i="4"/>
  <c r="AS70" i="8"/>
  <c r="D49" i="4"/>
  <c r="AU70" i="8"/>
  <c r="F49" i="4"/>
  <c r="AW70" i="8"/>
  <c r="H49" i="4"/>
  <c r="AX70" i="8"/>
  <c r="I49" i="4"/>
  <c r="AY70" i="8"/>
  <c r="J49" i="4"/>
  <c r="AZ70" i="8"/>
  <c r="K49" i="4"/>
  <c r="C65" i="7"/>
  <c r="C64" s="1"/>
  <c r="M71" i="8"/>
  <c r="D65" i="7"/>
  <c r="D64"/>
  <c r="O71" i="8"/>
  <c r="F71"/>
  <c r="F65" i="7"/>
  <c r="F64"/>
  <c r="R71" i="8"/>
  <c r="I71"/>
  <c r="K71"/>
  <c r="W71"/>
  <c r="Y71"/>
  <c r="G63" i="3"/>
  <c r="Z71" i="8"/>
  <c r="H63" i="3"/>
  <c r="AB71" i="8"/>
  <c r="J63" i="3"/>
  <c r="AC71" i="8"/>
  <c r="K63" i="3"/>
  <c r="AF71" i="8"/>
  <c r="AG71"/>
  <c r="AI71"/>
  <c r="AJ71"/>
  <c r="AM71"/>
  <c r="AN71"/>
  <c r="AP71"/>
  <c r="AQ71"/>
  <c r="AT71"/>
  <c r="E50" i="4"/>
  <c r="AV71" i="8"/>
  <c r="G50" i="4"/>
  <c r="AW71" i="8"/>
  <c r="H50" i="4"/>
  <c r="AY71" i="8"/>
  <c r="J50" i="4"/>
  <c r="AZ71" i="8"/>
  <c r="K50" i="4"/>
  <c r="O72" i="8"/>
  <c r="F72"/>
  <c r="W72"/>
  <c r="E64" i="3"/>
  <c r="Y72" i="8"/>
  <c r="G64" i="3"/>
  <c r="Z72" i="8"/>
  <c r="H64" i="3"/>
  <c r="AB72" i="8"/>
  <c r="J64" i="3"/>
  <c r="AC72" i="8"/>
  <c r="K64" i="3"/>
  <c r="AD72" i="8"/>
  <c r="C20" i="5"/>
  <c r="AE72" i="8"/>
  <c r="AE70"/>
  <c r="D20" i="5"/>
  <c r="AH72" i="8"/>
  <c r="G20" i="5"/>
  <c r="AJ72" i="8"/>
  <c r="I20" i="5"/>
  <c r="AL72" i="8"/>
  <c r="AL70"/>
  <c r="AN72"/>
  <c r="AO72"/>
  <c r="AO70"/>
  <c r="AP72"/>
  <c r="AQ72"/>
  <c r="AT72"/>
  <c r="AV72"/>
  <c r="AW72"/>
  <c r="AY72"/>
  <c r="AZ72"/>
  <c r="C73"/>
  <c r="D73"/>
  <c r="O73"/>
  <c r="F73"/>
  <c r="R73"/>
  <c r="I73"/>
  <c r="T73"/>
  <c r="W73"/>
  <c r="E65" i="3"/>
  <c r="Y73" i="8"/>
  <c r="G65" i="3"/>
  <c r="Z73" i="8"/>
  <c r="H65" i="3"/>
  <c r="AF73" i="8"/>
  <c r="E21" i="5"/>
  <c r="AG73" i="8"/>
  <c r="F21" i="5"/>
  <c r="AI73" i="8"/>
  <c r="H21" i="5"/>
  <c r="AM73" i="8"/>
  <c r="AN73"/>
  <c r="AP73"/>
  <c r="AQ73"/>
  <c r="AT73"/>
  <c r="AV73"/>
  <c r="AW73"/>
  <c r="C74"/>
  <c r="D74"/>
  <c r="O74"/>
  <c r="F74"/>
  <c r="R74"/>
  <c r="I74"/>
  <c r="K74"/>
  <c r="S74"/>
  <c r="T74"/>
  <c r="W74"/>
  <c r="E66" i="3"/>
  <c r="Y74" i="8"/>
  <c r="G66" i="3"/>
  <c r="Z74" i="8"/>
  <c r="H66" i="3"/>
  <c r="AF74" i="8"/>
  <c r="AG74"/>
  <c r="AI74"/>
  <c r="AM74"/>
  <c r="AN74"/>
  <c r="AP74"/>
  <c r="AQ74"/>
  <c r="AT74"/>
  <c r="AV74"/>
  <c r="AW74"/>
  <c r="L75"/>
  <c r="Q75"/>
  <c r="M75"/>
  <c r="D75"/>
  <c r="O75"/>
  <c r="F75"/>
  <c r="R75"/>
  <c r="I75"/>
  <c r="K75"/>
  <c r="T75"/>
  <c r="W75"/>
  <c r="Y75"/>
  <c r="Z75"/>
  <c r="AB75"/>
  <c r="AC75"/>
  <c r="AF75"/>
  <c r="AG75"/>
  <c r="AI75"/>
  <c r="AJ75"/>
  <c r="AM75"/>
  <c r="AN75"/>
  <c r="AP75"/>
  <c r="AQ75"/>
  <c r="AT75"/>
  <c r="E75"/>
  <c r="AV75"/>
  <c r="AW75"/>
  <c r="AY75"/>
  <c r="AZ75"/>
  <c r="L76"/>
  <c r="Q76"/>
  <c r="M76"/>
  <c r="D76"/>
  <c r="O76"/>
  <c r="F76"/>
  <c r="R76"/>
  <c r="S76"/>
  <c r="T76"/>
  <c r="W76"/>
  <c r="Y76"/>
  <c r="Z76"/>
  <c r="AB76"/>
  <c r="AC76"/>
  <c r="AF76"/>
  <c r="AG76"/>
  <c r="AI76"/>
  <c r="AJ76"/>
  <c r="AM76"/>
  <c r="AN76"/>
  <c r="AP76"/>
  <c r="AQ76"/>
  <c r="AT76"/>
  <c r="E76"/>
  <c r="AV76"/>
  <c r="AW76"/>
  <c r="AY76"/>
  <c r="AZ76"/>
  <c r="Q78"/>
  <c r="H12" i="13"/>
  <c r="Z78" i="8"/>
  <c r="H12" i="14"/>
  <c r="AN78" i="8"/>
  <c r="AQ78"/>
  <c r="AD79"/>
  <c r="C13" i="15"/>
  <c r="AE79" i="8"/>
  <c r="D13" i="15"/>
  <c r="AH79" i="8"/>
  <c r="AJ79"/>
  <c r="AK79"/>
  <c r="C13" i="17"/>
  <c r="AL79" i="8"/>
  <c r="D13" i="17"/>
  <c r="AO79" i="8"/>
  <c r="AQ79"/>
  <c r="AX79"/>
  <c r="AZ79"/>
  <c r="L80"/>
  <c r="C14" i="13"/>
  <c r="M80" i="8"/>
  <c r="D14" i="13"/>
  <c r="O80" i="8"/>
  <c r="F80"/>
  <c r="E13" i="12"/>
  <c r="F14" i="13"/>
  <c r="R80" i="8"/>
  <c r="T80"/>
  <c r="W80"/>
  <c r="E14" i="14"/>
  <c r="Y80" i="8"/>
  <c r="G14" i="14"/>
  <c r="Z80" i="8"/>
  <c r="H14" i="14"/>
  <c r="AB80" i="8"/>
  <c r="AC80"/>
  <c r="AF80"/>
  <c r="E14" i="15"/>
  <c r="AG80" i="8"/>
  <c r="F14" i="15"/>
  <c r="AI80" i="8"/>
  <c r="AJ80"/>
  <c r="AM80"/>
  <c r="E14" i="17"/>
  <c r="AN80" i="8"/>
  <c r="F14" i="17"/>
  <c r="AP80" i="8"/>
  <c r="AQ80"/>
  <c r="AT80"/>
  <c r="E13" i="16"/>
  <c r="AV80" i="8"/>
  <c r="G13" i="16"/>
  <c r="AW80" i="8"/>
  <c r="H13" i="16"/>
  <c r="AY80" i="8"/>
  <c r="AZ80"/>
  <c r="L81"/>
  <c r="C15" i="13"/>
  <c r="M81" i="8"/>
  <c r="D15" i="13"/>
  <c r="O81" i="8"/>
  <c r="F15" i="13"/>
  <c r="R81" i="8"/>
  <c r="I81"/>
  <c r="K81"/>
  <c r="W81"/>
  <c r="N81"/>
  <c r="Y81"/>
  <c r="G15" i="14"/>
  <c r="Z81" i="8"/>
  <c r="H15" i="14"/>
  <c r="AB81" i="8"/>
  <c r="AC81"/>
  <c r="AF81"/>
  <c r="E15" i="15"/>
  <c r="AG81" i="8"/>
  <c r="F15" i="15"/>
  <c r="AI81" i="8"/>
  <c r="AJ81"/>
  <c r="AM81"/>
  <c r="E15" i="17"/>
  <c r="AN81" i="8"/>
  <c r="F15" i="17"/>
  <c r="AP81" i="8"/>
  <c r="AQ81"/>
  <c r="AT81"/>
  <c r="E14" i="16"/>
  <c r="AV81" i="8"/>
  <c r="G14" i="16"/>
  <c r="AW81" i="8"/>
  <c r="H14" i="16"/>
  <c r="AY81" i="8"/>
  <c r="AZ81"/>
  <c r="L82"/>
  <c r="C82"/>
  <c r="M82"/>
  <c r="D82"/>
  <c r="X82"/>
  <c r="F16" i="14"/>
  <c r="Y82" i="8"/>
  <c r="G16" i="14"/>
  <c r="Z82" i="8"/>
  <c r="H16" i="14"/>
  <c r="AA82" i="8"/>
  <c r="AB82"/>
  <c r="AC82"/>
  <c r="AF82"/>
  <c r="E16" i="15"/>
  <c r="AG82" i="8"/>
  <c r="F16" i="15"/>
  <c r="AI82" i="8"/>
  <c r="AJ82"/>
  <c r="AM82"/>
  <c r="E16" i="17"/>
  <c r="AN82" i="8"/>
  <c r="F16" i="17"/>
  <c r="AP82" i="8"/>
  <c r="AQ82"/>
  <c r="AU82"/>
  <c r="F15" i="16"/>
  <c r="AV82" i="8"/>
  <c r="G15" i="16"/>
  <c r="AW82" i="8"/>
  <c r="H15" i="16"/>
  <c r="AY82" i="8"/>
  <c r="AZ82"/>
  <c r="F83"/>
  <c r="Q83"/>
  <c r="H17" i="13"/>
  <c r="AT83" i="8"/>
  <c r="E83"/>
  <c r="L84"/>
  <c r="C18" i="13"/>
  <c r="M84" i="8"/>
  <c r="D18" i="13"/>
  <c r="O84" i="8"/>
  <c r="F18" i="13"/>
  <c r="Q84" i="8"/>
  <c r="H18" i="13"/>
  <c r="R84" i="8"/>
  <c r="I84"/>
  <c r="K84"/>
  <c r="T84"/>
  <c r="W84"/>
  <c r="E18" i="14"/>
  <c r="Y84" i="8"/>
  <c r="G18" i="14"/>
  <c r="Z84" i="8"/>
  <c r="H18" i="14"/>
  <c r="AB84" i="8"/>
  <c r="AC84"/>
  <c r="AN84"/>
  <c r="F18" i="17"/>
  <c r="AQ84" i="8"/>
  <c r="AT84"/>
  <c r="E17" i="16"/>
  <c r="AV84" i="8"/>
  <c r="G17" i="16"/>
  <c r="AW84" i="8"/>
  <c r="H17" i="16"/>
  <c r="L85" i="8"/>
  <c r="M85"/>
  <c r="D19" i="13"/>
  <c r="O85" i="8"/>
  <c r="F85"/>
  <c r="E18" i="12"/>
  <c r="F19" i="13"/>
  <c r="R85" i="8"/>
  <c r="W85"/>
  <c r="Y85"/>
  <c r="G19" i="14"/>
  <c r="Z85" i="8"/>
  <c r="H19" i="14"/>
  <c r="AB85" i="8"/>
  <c r="AC85"/>
  <c r="AN85"/>
  <c r="F19" i="17"/>
  <c r="AQ85" i="8"/>
  <c r="AT85"/>
  <c r="E18" i="16"/>
  <c r="AV85" i="8"/>
  <c r="G18" i="16"/>
  <c r="AW85" i="8"/>
  <c r="H18" i="16"/>
  <c r="L86" i="8"/>
  <c r="M86"/>
  <c r="D20" i="13"/>
  <c r="O86" i="8"/>
  <c r="F86"/>
  <c r="E19" i="12"/>
  <c r="W86" i="8"/>
  <c r="E20" i="14"/>
  <c r="Y86" i="8"/>
  <c r="G20" i="14"/>
  <c r="Z86" i="8"/>
  <c r="H20" i="14"/>
  <c r="AT86" i="8"/>
  <c r="E19" i="16"/>
  <c r="AV86" i="8"/>
  <c r="G19" i="16"/>
  <c r="AW86" i="8"/>
  <c r="H19" i="16"/>
  <c r="L87" i="8"/>
  <c r="C21" i="13"/>
  <c r="O87" i="8"/>
  <c r="F21" i="13"/>
  <c r="R87" i="8"/>
  <c r="I87"/>
  <c r="K87"/>
  <c r="T87"/>
  <c r="W87"/>
  <c r="E21" i="14"/>
  <c r="Y87" i="8"/>
  <c r="G21" i="14"/>
  <c r="AB87" i="8"/>
  <c r="AC87"/>
  <c r="AF87"/>
  <c r="E21" i="15"/>
  <c r="AG87" i="8"/>
  <c r="F21" i="15"/>
  <c r="AI87" i="8"/>
  <c r="AJ87"/>
  <c r="AM87"/>
  <c r="E21" i="17"/>
  <c r="AN87" i="8"/>
  <c r="F21" i="17"/>
  <c r="AP87" i="8"/>
  <c r="AQ87"/>
  <c r="AT87"/>
  <c r="E20" i="16"/>
  <c r="AV87" i="8"/>
  <c r="G20" i="16"/>
  <c r="AW87" i="8"/>
  <c r="H20" i="16"/>
  <c r="AY87" i="8"/>
  <c r="AZ87"/>
  <c r="L88"/>
  <c r="C22" i="13"/>
  <c r="M88" i="8"/>
  <c r="D88"/>
  <c r="O88"/>
  <c r="F22" i="13"/>
  <c r="W88" i="8"/>
  <c r="E22" i="14"/>
  <c r="Y88" i="8"/>
  <c r="G22" i="14"/>
  <c r="Z88" i="8"/>
  <c r="H22" i="14"/>
  <c r="AF88" i="8"/>
  <c r="AG88"/>
  <c r="AM88"/>
  <c r="AN88"/>
  <c r="AT88"/>
  <c r="E21" i="16"/>
  <c r="AV88" i="8"/>
  <c r="G21" i="16"/>
  <c r="AW88" i="8"/>
  <c r="H21" i="16"/>
  <c r="L89" i="8"/>
  <c r="C23" i="13"/>
  <c r="M89" i="8"/>
  <c r="D89"/>
  <c r="O89"/>
  <c r="F23" i="13"/>
  <c r="R89" i="8"/>
  <c r="W89"/>
  <c r="E23" i="14"/>
  <c r="Y89" i="8"/>
  <c r="G23" i="14"/>
  <c r="Z89" i="8"/>
  <c r="H23" i="14"/>
  <c r="AB89" i="8"/>
  <c r="AC89"/>
  <c r="AF89"/>
  <c r="E22" i="15"/>
  <c r="AG89" i="8"/>
  <c r="F22" i="15"/>
  <c r="AI89" i="8"/>
  <c r="AJ89"/>
  <c r="AM89"/>
  <c r="E22" i="17"/>
  <c r="AN89" i="8"/>
  <c r="F22" i="17"/>
  <c r="AP89" i="8"/>
  <c r="AQ89"/>
  <c r="AT89"/>
  <c r="E22" i="16"/>
  <c r="AV89" i="8"/>
  <c r="G22" i="16"/>
  <c r="AW89" i="8"/>
  <c r="H22" i="16"/>
  <c r="AY89" i="8"/>
  <c r="AZ89"/>
  <c r="L90"/>
  <c r="C24" i="13"/>
  <c r="M90" i="8"/>
  <c r="D90"/>
  <c r="O90"/>
  <c r="F24" i="13"/>
  <c r="R90" i="8"/>
  <c r="I90"/>
  <c r="T90"/>
  <c r="W90"/>
  <c r="E24" i="14"/>
  <c r="Y90" i="8"/>
  <c r="G24" i="14"/>
  <c r="Z90" i="8"/>
  <c r="H24" i="14"/>
  <c r="AB90" i="8"/>
  <c r="AC90"/>
  <c r="AF90"/>
  <c r="E23" i="15"/>
  <c r="AG90" i="8"/>
  <c r="F23" i="15"/>
  <c r="AI90" i="8"/>
  <c r="AJ90"/>
  <c r="AM90"/>
  <c r="E23" i="17"/>
  <c r="AN90" i="8"/>
  <c r="F23" i="17"/>
  <c r="AP90" i="8"/>
  <c r="AQ90"/>
  <c r="AT90"/>
  <c r="E23" i="16"/>
  <c r="AV90" i="8"/>
  <c r="G23" i="16"/>
  <c r="AW90" i="8"/>
  <c r="H23" i="16"/>
  <c r="AY90" i="8"/>
  <c r="AZ90"/>
  <c r="AF91"/>
  <c r="AG91"/>
  <c r="AI91"/>
  <c r="AJ91"/>
  <c r="AM91"/>
  <c r="AN91"/>
  <c r="AP91"/>
  <c r="AQ91"/>
  <c r="AR91"/>
  <c r="C24" i="16"/>
  <c r="AS91" i="8"/>
  <c r="D24" i="16"/>
  <c r="AU91" i="8"/>
  <c r="F24" i="16"/>
  <c r="AZ91" i="8"/>
  <c r="L92"/>
  <c r="C26" i="13"/>
  <c r="C25" s="1"/>
  <c r="M92" i="8"/>
  <c r="D26" i="13"/>
  <c r="D25"/>
  <c r="O92" i="8"/>
  <c r="F26" i="13"/>
  <c r="F25"/>
  <c r="R92" i="8"/>
  <c r="I92"/>
  <c r="T92"/>
  <c r="W92"/>
  <c r="E26" i="14"/>
  <c r="Y92" i="8"/>
  <c r="G26" i="14"/>
  <c r="Z92" i="8"/>
  <c r="H26" i="14"/>
  <c r="AB92" i="8"/>
  <c r="AC92"/>
  <c r="AN92"/>
  <c r="AQ92"/>
  <c r="AT92"/>
  <c r="E25" i="16"/>
  <c r="AV92" i="8"/>
  <c r="G25" i="16"/>
  <c r="AW92" i="8"/>
  <c r="H25" i="16"/>
  <c r="U93" i="8"/>
  <c r="U91"/>
  <c r="V93"/>
  <c r="V91"/>
  <c r="X93"/>
  <c r="X91"/>
  <c r="AA93"/>
  <c r="AN93"/>
  <c r="AQ93"/>
  <c r="AT93"/>
  <c r="AV93"/>
  <c r="AW93"/>
  <c r="L94"/>
  <c r="C94"/>
  <c r="M94"/>
  <c r="O94"/>
  <c r="F94"/>
  <c r="R94"/>
  <c r="W94"/>
  <c r="E28" i="14"/>
  <c r="Y94" i="8"/>
  <c r="G28" i="14"/>
  <c r="Z94" i="8"/>
  <c r="H28" i="14"/>
  <c r="AB94" i="8"/>
  <c r="AC94"/>
  <c r="AN94"/>
  <c r="AQ94"/>
  <c r="AT94"/>
  <c r="AV94"/>
  <c r="AW94"/>
  <c r="L95"/>
  <c r="C95"/>
  <c r="M95"/>
  <c r="O95"/>
  <c r="F95"/>
  <c r="R95"/>
  <c r="W95"/>
  <c r="E29" i="14"/>
  <c r="Y95" i="8"/>
  <c r="G29" i="14"/>
  <c r="Z95" i="8"/>
  <c r="H29" i="14"/>
  <c r="AB95" i="8"/>
  <c r="AC95"/>
  <c r="AN95"/>
  <c r="AQ95"/>
  <c r="AT95"/>
  <c r="AV95"/>
  <c r="AW95"/>
  <c r="U96"/>
  <c r="C30" i="14"/>
  <c r="V96" i="8"/>
  <c r="X96"/>
  <c r="F30" i="14"/>
  <c r="AA96" i="8"/>
  <c r="AC96"/>
  <c r="AD96"/>
  <c r="C24" i="15"/>
  <c r="AE96" i="8"/>
  <c r="D24" i="15"/>
  <c r="AH96" i="8"/>
  <c r="AK96"/>
  <c r="C24" i="17"/>
  <c r="AL96" i="8"/>
  <c r="D24" i="17"/>
  <c r="AM96" i="8"/>
  <c r="E24" i="17"/>
  <c r="AO96" i="8"/>
  <c r="AO77"/>
  <c r="AP96"/>
  <c r="AQ96"/>
  <c r="AR96"/>
  <c r="C26" i="16"/>
  <c r="AS96" i="8"/>
  <c r="D26" i="16"/>
  <c r="AU96" i="8"/>
  <c r="F26" i="16"/>
  <c r="AX96" i="8"/>
  <c r="AZ96"/>
  <c r="L97"/>
  <c r="C28" i="13"/>
  <c r="M97" i="8"/>
  <c r="D28" i="13"/>
  <c r="O97" i="8"/>
  <c r="F28" i="13"/>
  <c r="R97" i="8"/>
  <c r="I97"/>
  <c r="K97"/>
  <c r="T97"/>
  <c r="W97"/>
  <c r="E31" i="14"/>
  <c r="Y97" i="8"/>
  <c r="G31" i="14"/>
  <c r="Z97" i="8"/>
  <c r="H31" i="14"/>
  <c r="AB97" i="8"/>
  <c r="AC97"/>
  <c r="AF97"/>
  <c r="E25" i="15"/>
  <c r="AG97" i="8"/>
  <c r="F25" i="15"/>
  <c r="AI97" i="8"/>
  <c r="AJ97"/>
  <c r="AM97"/>
  <c r="E25" i="17"/>
  <c r="AN97" i="8"/>
  <c r="F25" i="17"/>
  <c r="AP97" i="8"/>
  <c r="AQ97"/>
  <c r="AT97"/>
  <c r="E27" i="16"/>
  <c r="AV97" i="8"/>
  <c r="G27" i="16"/>
  <c r="AW97" i="8"/>
  <c r="H27" i="16"/>
  <c r="AY97" i="8"/>
  <c r="AZ97"/>
  <c r="E98"/>
  <c r="N98"/>
  <c r="E29" i="13"/>
  <c r="O98" i="8"/>
  <c r="F98"/>
  <c r="P98"/>
  <c r="G29" i="13"/>
  <c r="Q98" i="8"/>
  <c r="H29" i="13"/>
  <c r="Y98" i="8"/>
  <c r="G32" i="14"/>
  <c r="Z98" i="8"/>
  <c r="H32" i="14"/>
  <c r="L99" i="8"/>
  <c r="C30" i="13"/>
  <c r="M99" i="8"/>
  <c r="D30" i="13"/>
  <c r="O99" i="8"/>
  <c r="F30" i="13"/>
  <c r="P99" i="8"/>
  <c r="G30" i="13"/>
  <c r="R99" i="8"/>
  <c r="I99"/>
  <c r="K99"/>
  <c r="W99"/>
  <c r="E33" i="14"/>
  <c r="Y99" i="8"/>
  <c r="G33" i="14"/>
  <c r="Z99" i="8"/>
  <c r="H33" i="14"/>
  <c r="AF99" i="8"/>
  <c r="E27" i="15"/>
  <c r="AG99" i="8"/>
  <c r="F27" i="15"/>
  <c r="AN99" i="8"/>
  <c r="F27" i="17"/>
  <c r="AQ99" i="8"/>
  <c r="AT99"/>
  <c r="E29" i="16"/>
  <c r="AV99" i="8"/>
  <c r="G29" i="16"/>
  <c r="AW99" i="8"/>
  <c r="H29" i="16"/>
  <c r="L100" i="8"/>
  <c r="C100"/>
  <c r="M100"/>
  <c r="O100"/>
  <c r="F100"/>
  <c r="R100"/>
  <c r="I100"/>
  <c r="T100"/>
  <c r="W100"/>
  <c r="N100"/>
  <c r="Y100"/>
  <c r="Z100"/>
  <c r="AB100"/>
  <c r="AC100"/>
  <c r="AF100"/>
  <c r="AG100"/>
  <c r="AI100"/>
  <c r="AJ100"/>
  <c r="E28" i="17"/>
  <c r="AN100" i="8"/>
  <c r="F28" i="17"/>
  <c r="AP100" i="8"/>
  <c r="AQ100"/>
  <c r="AT100"/>
  <c r="E100"/>
  <c r="AV100"/>
  <c r="AW100"/>
  <c r="AY100"/>
  <c r="AZ100"/>
  <c r="L101"/>
  <c r="C31" i="13"/>
  <c r="M101" i="8"/>
  <c r="O101"/>
  <c r="F31" i="13"/>
  <c r="R101" i="8"/>
  <c r="I101"/>
  <c r="K101"/>
  <c r="T101"/>
  <c r="W101"/>
  <c r="N101"/>
  <c r="E31" i="13"/>
  <c r="Y101" i="8"/>
  <c r="G34" i="14"/>
  <c r="Z101" i="8"/>
  <c r="H34" i="14"/>
  <c r="AB101" i="8"/>
  <c r="AC101"/>
  <c r="AF101"/>
  <c r="E28" i="15"/>
  <c r="AG101" i="8"/>
  <c r="F28" i="15"/>
  <c r="AI101" i="8"/>
  <c r="AJ101"/>
  <c r="E29" i="17"/>
  <c r="AN101" i="8"/>
  <c r="F29" i="17"/>
  <c r="AP101" i="8"/>
  <c r="AQ101"/>
  <c r="AT101"/>
  <c r="E30" i="16"/>
  <c r="AV101" i="8"/>
  <c r="G30" i="16"/>
  <c r="AW101" i="8"/>
  <c r="H30" i="16"/>
  <c r="AY101" i="8"/>
  <c r="AZ101"/>
  <c r="U102"/>
  <c r="C35" i="14"/>
  <c r="V102" i="8"/>
  <c r="X102"/>
  <c r="F35" i="14"/>
  <c r="AD102" i="8"/>
  <c r="AE102"/>
  <c r="AR102"/>
  <c r="C31" i="16"/>
  <c r="AS102" i="8"/>
  <c r="D31" i="16"/>
  <c r="AU102" i="8"/>
  <c r="F31" i="16"/>
  <c r="L103" i="8"/>
  <c r="C103"/>
  <c r="M103"/>
  <c r="D103"/>
  <c r="O103"/>
  <c r="F103"/>
  <c r="Q103"/>
  <c r="R103"/>
  <c r="I103"/>
  <c r="K103"/>
  <c r="S103"/>
  <c r="T103"/>
  <c r="W103"/>
  <c r="Y103"/>
  <c r="Z103"/>
  <c r="AB103"/>
  <c r="AC103"/>
  <c r="AG103"/>
  <c r="AI103"/>
  <c r="AJ103"/>
  <c r="AM103"/>
  <c r="AN103"/>
  <c r="AP103"/>
  <c r="AQ103"/>
  <c r="AT103"/>
  <c r="E103"/>
  <c r="AV103"/>
  <c r="AW103"/>
  <c r="AY103"/>
  <c r="AZ103"/>
  <c r="L104"/>
  <c r="C104"/>
  <c r="M104"/>
  <c r="D104"/>
  <c r="O104"/>
  <c r="F104"/>
  <c r="R104"/>
  <c r="W104"/>
  <c r="Y104"/>
  <c r="Z104"/>
  <c r="AB104"/>
  <c r="AC104"/>
  <c r="AG104"/>
  <c r="AI104"/>
  <c r="AJ104"/>
  <c r="AM104"/>
  <c r="AN104"/>
  <c r="AP104"/>
  <c r="AQ104"/>
  <c r="AT104"/>
  <c r="AV104"/>
  <c r="AW104"/>
  <c r="AY104"/>
  <c r="AZ104"/>
  <c r="L105"/>
  <c r="C105"/>
  <c r="M105"/>
  <c r="D105"/>
  <c r="O105"/>
  <c r="F105"/>
  <c r="Q105"/>
  <c r="R105"/>
  <c r="I105"/>
  <c r="K105"/>
  <c r="S105"/>
  <c r="T105"/>
  <c r="W105"/>
  <c r="Y105"/>
  <c r="Z105"/>
  <c r="AB105"/>
  <c r="AC105"/>
  <c r="AG105"/>
  <c r="AI105"/>
  <c r="AJ105"/>
  <c r="AM105"/>
  <c r="AN105"/>
  <c r="AP105"/>
  <c r="AQ105"/>
  <c r="AT105"/>
  <c r="E105"/>
  <c r="AV105"/>
  <c r="AW105"/>
  <c r="AY105"/>
  <c r="AZ105"/>
  <c r="L106"/>
  <c r="C106"/>
  <c r="M106"/>
  <c r="D106"/>
  <c r="O106"/>
  <c r="F106"/>
  <c r="R106"/>
  <c r="I106"/>
  <c r="S106"/>
  <c r="T106"/>
  <c r="W106"/>
  <c r="Y106"/>
  <c r="Z106"/>
  <c r="AB106"/>
  <c r="AC106"/>
  <c r="AF106"/>
  <c r="AG106"/>
  <c r="AI106"/>
  <c r="AJ106"/>
  <c r="AM106"/>
  <c r="AN106"/>
  <c r="AP106"/>
  <c r="AQ106"/>
  <c r="AT106"/>
  <c r="E106"/>
  <c r="AV106"/>
  <c r="AW106"/>
  <c r="AY106"/>
  <c r="AZ106"/>
  <c r="U107"/>
  <c r="C25" i="9"/>
  <c r="V107" i="8"/>
  <c r="D25" i="9"/>
  <c r="X107" i="8"/>
  <c r="O107"/>
  <c r="AA107"/>
  <c r="AC107"/>
  <c r="AD107"/>
  <c r="C42" i="9"/>
  <c r="AE107" i="8"/>
  <c r="AG107"/>
  <c r="F42" i="9"/>
  <c r="AH107" i="8"/>
  <c r="AJ107"/>
  <c r="AK107"/>
  <c r="C50" i="9"/>
  <c r="AL107" i="8"/>
  <c r="D50" i="9"/>
  <c r="AM107" i="8"/>
  <c r="E50" i="9"/>
  <c r="AO107" i="8"/>
  <c r="AQ107"/>
  <c r="AR107"/>
  <c r="C57" i="9"/>
  <c r="AS107" i="8"/>
  <c r="D57" i="9"/>
  <c r="AX107" i="8"/>
  <c r="AY107"/>
  <c r="AZ107"/>
  <c r="L108"/>
  <c r="M108"/>
  <c r="D68" i="7"/>
  <c r="O108" i="8"/>
  <c r="F68" i="7"/>
  <c r="R108" i="8"/>
  <c r="I68" i="7"/>
  <c r="W108" i="8"/>
  <c r="N108"/>
  <c r="Y108"/>
  <c r="E26" i="9"/>
  <c r="Z108" i="8"/>
  <c r="F26" i="9"/>
  <c r="AB108" i="8"/>
  <c r="J69" i="3"/>
  <c r="AC108" i="8"/>
  <c r="K69" i="3"/>
  <c r="AF108" i="8"/>
  <c r="AG108"/>
  <c r="AI108"/>
  <c r="AJ108"/>
  <c r="AM108"/>
  <c r="AN108"/>
  <c r="AP108"/>
  <c r="AQ108"/>
  <c r="AT108"/>
  <c r="E53" i="4"/>
  <c r="AV108" i="8"/>
  <c r="AW108"/>
  <c r="F58" i="9"/>
  <c r="AY108" i="8"/>
  <c r="J53" i="4"/>
  <c r="AZ108" i="8"/>
  <c r="K53" i="4"/>
  <c r="L109" i="8"/>
  <c r="C69" i="7"/>
  <c r="M109" i="8"/>
  <c r="D69" i="7"/>
  <c r="O109" i="8"/>
  <c r="F69" i="7"/>
  <c r="R109" i="8"/>
  <c r="I69" i="7"/>
  <c r="T109" i="8"/>
  <c r="K69" i="7"/>
  <c r="W109" i="8"/>
  <c r="E70" i="3"/>
  <c r="Y109" i="8"/>
  <c r="G70" i="3"/>
  <c r="Z109" i="8"/>
  <c r="H70" i="3"/>
  <c r="AB109" i="8"/>
  <c r="J70" i="3"/>
  <c r="AC109" i="8"/>
  <c r="K70" i="3"/>
  <c r="AF109" i="8"/>
  <c r="AG109"/>
  <c r="AI109"/>
  <c r="AJ109"/>
  <c r="AM109"/>
  <c r="AN109"/>
  <c r="AP109"/>
  <c r="AQ109"/>
  <c r="AT109"/>
  <c r="E109"/>
  <c r="AV109"/>
  <c r="AW109"/>
  <c r="AY109"/>
  <c r="AZ109"/>
  <c r="L110"/>
  <c r="C70" i="7"/>
  <c r="M110" i="8"/>
  <c r="D70" i="7"/>
  <c r="O110" i="8"/>
  <c r="F70" i="7"/>
  <c r="R110" i="8"/>
  <c r="I70" i="7"/>
  <c r="T110" i="8"/>
  <c r="K70" i="7"/>
  <c r="W110" i="8"/>
  <c r="E71" i="3"/>
  <c r="Y110" i="8"/>
  <c r="E27" i="9"/>
  <c r="Z110" i="8"/>
  <c r="H71" i="3"/>
  <c r="AB110" i="8"/>
  <c r="J71" i="3"/>
  <c r="AC110" i="8"/>
  <c r="K71" i="3"/>
  <c r="AF110" i="8"/>
  <c r="AG110"/>
  <c r="AI110"/>
  <c r="AJ110"/>
  <c r="AM110"/>
  <c r="AN110"/>
  <c r="AP110"/>
  <c r="AQ110"/>
  <c r="AT110"/>
  <c r="E54" i="4"/>
  <c r="AV110" i="8"/>
  <c r="AW110"/>
  <c r="F60" i="9"/>
  <c r="AY110" i="8"/>
  <c r="J54" i="4"/>
  <c r="AZ110" i="8"/>
  <c r="K54" i="4"/>
  <c r="L111" i="8"/>
  <c r="C71" i="7"/>
  <c r="M111" i="8"/>
  <c r="D71" i="7"/>
  <c r="O111" i="8"/>
  <c r="P111"/>
  <c r="G71" i="7"/>
  <c r="R111" i="8"/>
  <c r="I71" i="7"/>
  <c r="T111" i="8"/>
  <c r="K71" i="7"/>
  <c r="W111" i="8"/>
  <c r="N111"/>
  <c r="E71" i="7"/>
  <c r="E72" i="3"/>
  <c r="Y111" i="8"/>
  <c r="G72" i="3"/>
  <c r="Z111" i="8"/>
  <c r="H72" i="3"/>
  <c r="AB111" i="8"/>
  <c r="J72" i="3"/>
  <c r="AC111" i="8"/>
  <c r="K72" i="3"/>
  <c r="AF111" i="8"/>
  <c r="AG111"/>
  <c r="AI111"/>
  <c r="AJ111"/>
  <c r="AM111"/>
  <c r="AN111"/>
  <c r="AP111"/>
  <c r="AQ111"/>
  <c r="AT111"/>
  <c r="AV111"/>
  <c r="AW111"/>
  <c r="AY111"/>
  <c r="AZ111"/>
  <c r="L112"/>
  <c r="C72" i="7"/>
  <c r="M112" i="8"/>
  <c r="D72" i="7"/>
  <c r="O112" i="8"/>
  <c r="F72" i="7"/>
  <c r="R112" i="8"/>
  <c r="I72" i="7"/>
  <c r="W112" i="8"/>
  <c r="E73" i="3"/>
  <c r="Y112" i="8"/>
  <c r="E28" i="9"/>
  <c r="Z112" i="8"/>
  <c r="F28" i="9"/>
  <c r="AB112" i="8"/>
  <c r="J73" i="3"/>
  <c r="AC112" i="8"/>
  <c r="K73" i="3"/>
  <c r="AF112" i="8"/>
  <c r="AG112"/>
  <c r="AI112"/>
  <c r="AJ112"/>
  <c r="AM112"/>
  <c r="AN112"/>
  <c r="AP112"/>
  <c r="AQ112"/>
  <c r="AT112"/>
  <c r="E55" i="4"/>
  <c r="AV112" i="8"/>
  <c r="AW112"/>
  <c r="AY112"/>
  <c r="J55" i="4"/>
  <c r="AZ112" i="8"/>
  <c r="K55" i="4"/>
  <c r="L113" i="8"/>
  <c r="C73" i="7"/>
  <c r="M113" i="8"/>
  <c r="D73" i="7"/>
  <c r="O113" i="8"/>
  <c r="F73" i="7"/>
  <c r="Q113" i="8"/>
  <c r="H73" i="7"/>
  <c r="R113" i="8"/>
  <c r="I113"/>
  <c r="I73" i="7"/>
  <c r="S113" i="8"/>
  <c r="J73" i="7"/>
  <c r="T113" i="8"/>
  <c r="K73" i="7"/>
  <c r="W113" i="8"/>
  <c r="E74" i="3"/>
  <c r="Y113" i="8"/>
  <c r="G74" i="3"/>
  <c r="Z113" i="8"/>
  <c r="H74" i="3"/>
  <c r="AB113" i="8"/>
  <c r="J74" i="3"/>
  <c r="AC113" i="8"/>
  <c r="K74" i="3"/>
  <c r="AF113" i="8"/>
  <c r="AG113"/>
  <c r="AI113"/>
  <c r="AJ113"/>
  <c r="AM113"/>
  <c r="AN113"/>
  <c r="AP113"/>
  <c r="AQ113"/>
  <c r="AT113"/>
  <c r="AV113"/>
  <c r="AW113"/>
  <c r="AY113"/>
  <c r="AZ113"/>
  <c r="L114"/>
  <c r="C74" i="7"/>
  <c r="M114" i="8"/>
  <c r="O114"/>
  <c r="F74" i="7"/>
  <c r="R114" i="8"/>
  <c r="S114"/>
  <c r="J74" i="7"/>
  <c r="I74"/>
  <c r="T114" i="8"/>
  <c r="K74" i="7"/>
  <c r="W114" i="8"/>
  <c r="E75" i="3"/>
  <c r="Y114" i="8"/>
  <c r="E29" i="9"/>
  <c r="Z114" i="8"/>
  <c r="H75" i="3"/>
  <c r="AB114" i="8"/>
  <c r="J75" i="3"/>
  <c r="AC114" i="8"/>
  <c r="K75" i="3"/>
  <c r="AF114" i="8"/>
  <c r="AG114"/>
  <c r="AI114"/>
  <c r="AJ114"/>
  <c r="AM114"/>
  <c r="AN114"/>
  <c r="AP114"/>
  <c r="AQ114"/>
  <c r="AT114"/>
  <c r="E56" i="4"/>
  <c r="AV114" i="8"/>
  <c r="AW114"/>
  <c r="AY114"/>
  <c r="J56" i="4"/>
  <c r="AZ114" i="8"/>
  <c r="K56" i="4"/>
  <c r="L115" i="8"/>
  <c r="C75" i="7"/>
  <c r="M115" i="8"/>
  <c r="D75" i="7"/>
  <c r="O115" i="8"/>
  <c r="R115"/>
  <c r="I75" i="7"/>
  <c r="W115" i="8"/>
  <c r="E76" i="3"/>
  <c r="Y115" i="8"/>
  <c r="G76" i="3"/>
  <c r="Z115" i="8"/>
  <c r="H76" i="3"/>
  <c r="AB115" i="8"/>
  <c r="J76" i="3"/>
  <c r="AC115" i="8"/>
  <c r="K76" i="3"/>
  <c r="AF115" i="8"/>
  <c r="AG115"/>
  <c r="AI115"/>
  <c r="AJ115"/>
  <c r="AM115"/>
  <c r="AN115"/>
  <c r="AP115"/>
  <c r="AQ115"/>
  <c r="AT115"/>
  <c r="E57" i="4"/>
  <c r="AW115" i="8"/>
  <c r="H57" i="4"/>
  <c r="AY115" i="8"/>
  <c r="AZ115"/>
  <c r="L116"/>
  <c r="M116"/>
  <c r="O116"/>
  <c r="F76" i="7"/>
  <c r="R116" i="8"/>
  <c r="I76" i="7"/>
  <c r="T116" i="8"/>
  <c r="K76" i="7"/>
  <c r="W116" i="8"/>
  <c r="N116"/>
  <c r="Y116"/>
  <c r="E30" i="9"/>
  <c r="Z116" i="8"/>
  <c r="F30" i="9"/>
  <c r="AB116" i="8"/>
  <c r="J77" i="3"/>
  <c r="AC116" i="8"/>
  <c r="K77" i="3"/>
  <c r="AF116" i="8"/>
  <c r="AG116"/>
  <c r="AI116"/>
  <c r="AJ116"/>
  <c r="AM116"/>
  <c r="AN116"/>
  <c r="AP116"/>
  <c r="AQ116"/>
  <c r="AT116"/>
  <c r="E58" i="4"/>
  <c r="AV116" i="8"/>
  <c r="AW116"/>
  <c r="AY116"/>
  <c r="J58" i="4"/>
  <c r="AZ116" i="8"/>
  <c r="K58" i="4"/>
  <c r="L117" i="8"/>
  <c r="C77" i="7"/>
  <c r="M117" i="8"/>
  <c r="D77" i="7"/>
  <c r="O117" i="8"/>
  <c r="F77" i="7"/>
  <c r="R117" i="8"/>
  <c r="I77" i="7"/>
  <c r="T117" i="8"/>
  <c r="K77" i="7"/>
  <c r="W117" i="8"/>
  <c r="E78" i="3"/>
  <c r="Y117" i="8"/>
  <c r="G78" i="3"/>
  <c r="Z117" i="8"/>
  <c r="H78" i="3"/>
  <c r="AB117" i="8"/>
  <c r="J78" i="3"/>
  <c r="AC117" i="8"/>
  <c r="K78" i="3"/>
  <c r="AF117" i="8"/>
  <c r="AG117"/>
  <c r="AI117"/>
  <c r="AJ117"/>
  <c r="AM117"/>
  <c r="AN117"/>
  <c r="AP117"/>
  <c r="AQ117"/>
  <c r="AT117"/>
  <c r="AY117"/>
  <c r="AZ117"/>
  <c r="L118"/>
  <c r="C78" i="7"/>
  <c r="M118" i="8"/>
  <c r="O118"/>
  <c r="F78" i="7"/>
  <c r="R118" i="8"/>
  <c r="S118"/>
  <c r="J78" i="7"/>
  <c r="T118" i="8"/>
  <c r="K78" i="7"/>
  <c r="W118" i="8"/>
  <c r="N118"/>
  <c r="Y118"/>
  <c r="E31" i="9"/>
  <c r="Z118" i="8"/>
  <c r="H79" i="3"/>
  <c r="AB118" i="8"/>
  <c r="J79" i="3"/>
  <c r="AC118" i="8"/>
  <c r="K79" i="3"/>
  <c r="AF118" i="8"/>
  <c r="AG118"/>
  <c r="AI118"/>
  <c r="AJ118"/>
  <c r="AM118"/>
  <c r="AN118"/>
  <c r="AP118"/>
  <c r="AQ118"/>
  <c r="AT118"/>
  <c r="E59" i="4"/>
  <c r="AV118" i="8"/>
  <c r="AW118"/>
  <c r="AY118"/>
  <c r="J59" i="4"/>
  <c r="AZ118" i="8"/>
  <c r="K59" i="4"/>
  <c r="L119" i="8"/>
  <c r="C79" i="7"/>
  <c r="M119" i="8"/>
  <c r="D79" i="7"/>
  <c r="O119" i="8"/>
  <c r="R119"/>
  <c r="I79" i="7"/>
  <c r="W119" i="8"/>
  <c r="E80" i="3"/>
  <c r="Y119" i="8"/>
  <c r="G80" i="3"/>
  <c r="Z119" i="8"/>
  <c r="H80" i="3"/>
  <c r="AB119" i="8"/>
  <c r="J80" i="3"/>
  <c r="AC119" i="8"/>
  <c r="K80" i="3"/>
  <c r="AF119" i="8"/>
  <c r="AG119"/>
  <c r="AI119"/>
  <c r="AJ119"/>
  <c r="AM119"/>
  <c r="AN119"/>
  <c r="AP119"/>
  <c r="AQ119"/>
  <c r="AT119"/>
  <c r="E60" i="4"/>
  <c r="AV119" i="8"/>
  <c r="G60" i="4"/>
  <c r="AW119" i="8"/>
  <c r="H60" i="4"/>
  <c r="AY119" i="8"/>
  <c r="AZ119"/>
  <c r="O120"/>
  <c r="F80" i="7"/>
  <c r="R120" i="8"/>
  <c r="I80" i="7"/>
  <c r="T120" i="8"/>
  <c r="K80" i="7"/>
  <c r="W120" i="8"/>
  <c r="Y120"/>
  <c r="E32" i="9"/>
  <c r="Z120" i="8"/>
  <c r="F32" i="9"/>
  <c r="AB120" i="8"/>
  <c r="J81" i="3"/>
  <c r="AC120" i="8"/>
  <c r="K81" i="3"/>
  <c r="AF120" i="8"/>
  <c r="AG120"/>
  <c r="AI120"/>
  <c r="AJ120"/>
  <c r="AM120"/>
  <c r="AN120"/>
  <c r="AP120"/>
  <c r="H23" i="6"/>
  <c r="AQ120" i="8"/>
  <c r="I23" i="6"/>
  <c r="AT120" i="8"/>
  <c r="E61" i="4"/>
  <c r="AV120" i="8"/>
  <c r="AW120"/>
  <c r="AY120"/>
  <c r="J61" i="4"/>
  <c r="AZ120" i="8"/>
  <c r="K61" i="4"/>
  <c r="L121" i="8"/>
  <c r="C121"/>
  <c r="C81" i="7"/>
  <c r="M121" i="8"/>
  <c r="D81" i="7"/>
  <c r="O121" i="8"/>
  <c r="F81" i="7"/>
  <c r="Q121" i="8"/>
  <c r="H81" i="7"/>
  <c r="R121" i="8"/>
  <c r="I121"/>
  <c r="K121"/>
  <c r="I81" i="7"/>
  <c r="S121" i="8"/>
  <c r="J81" i="7"/>
  <c r="T121" i="8"/>
  <c r="K81" i="7"/>
  <c r="W121" i="8"/>
  <c r="E82" i="3"/>
  <c r="Y121" i="8"/>
  <c r="G82" i="3"/>
  <c r="Z121" i="8"/>
  <c r="H82" i="3"/>
  <c r="AB121" i="8"/>
  <c r="J82" i="3"/>
  <c r="AC121" i="8"/>
  <c r="K82" i="3"/>
  <c r="AF121" i="8"/>
  <c r="AG121"/>
  <c r="AI121"/>
  <c r="AJ121"/>
  <c r="AM121"/>
  <c r="AN121"/>
  <c r="AP121"/>
  <c r="AQ121"/>
  <c r="AT121"/>
  <c r="AY121"/>
  <c r="AZ121"/>
  <c r="L122"/>
  <c r="L120"/>
  <c r="C120"/>
  <c r="M122"/>
  <c r="M120"/>
  <c r="O122"/>
  <c r="F122"/>
  <c r="R122"/>
  <c r="I122"/>
  <c r="S122"/>
  <c r="T122"/>
  <c r="W122"/>
  <c r="E83" i="3"/>
  <c r="Y122" i="8"/>
  <c r="G83" i="3"/>
  <c r="Z122" i="8"/>
  <c r="H83" i="3"/>
  <c r="AB122" i="8"/>
  <c r="J83" i="3"/>
  <c r="AC122" i="8"/>
  <c r="K83" i="3"/>
  <c r="AF122" i="8"/>
  <c r="AG122"/>
  <c r="AI122"/>
  <c r="AJ122"/>
  <c r="AM122"/>
  <c r="AN122"/>
  <c r="AP122"/>
  <c r="AQ122"/>
  <c r="AT122"/>
  <c r="AY122"/>
  <c r="AZ122"/>
  <c r="L123"/>
  <c r="C82" i="7"/>
  <c r="M123" i="8"/>
  <c r="Q123"/>
  <c r="H82" i="7"/>
  <c r="O123" i="8"/>
  <c r="R123"/>
  <c r="I82" i="7"/>
  <c r="W123" i="8"/>
  <c r="E84" i="3"/>
  <c r="Y123" i="8"/>
  <c r="E33" i="9"/>
  <c r="Z123" i="8"/>
  <c r="F33" i="9"/>
  <c r="AB123" i="8"/>
  <c r="J84" i="3"/>
  <c r="AC123" i="8"/>
  <c r="K84" i="3"/>
  <c r="AF123" i="8"/>
  <c r="AG123"/>
  <c r="AI123"/>
  <c r="AJ123"/>
  <c r="AM123"/>
  <c r="AN123"/>
  <c r="AP123"/>
  <c r="AQ123"/>
  <c r="AT123"/>
  <c r="AV123"/>
  <c r="AW123"/>
  <c r="AY123"/>
  <c r="J62" i="4"/>
  <c r="AZ123" i="8"/>
  <c r="K62" i="4"/>
  <c r="L124" i="8"/>
  <c r="C124"/>
  <c r="C83" i="7"/>
  <c r="M124" i="8"/>
  <c r="O124"/>
  <c r="F83" i="7"/>
  <c r="Q124" i="8"/>
  <c r="H83" i="7"/>
  <c r="R124" i="8"/>
  <c r="S124"/>
  <c r="J83" i="7"/>
  <c r="T124" i="8"/>
  <c r="K83" i="7"/>
  <c r="W124" i="8"/>
  <c r="E85" i="3"/>
  <c r="Y124" i="8"/>
  <c r="G85" i="3"/>
  <c r="Z124" i="8"/>
  <c r="H85" i="3"/>
  <c r="AB124" i="8"/>
  <c r="J85" i="3"/>
  <c r="AC124" i="8"/>
  <c r="K85" i="3"/>
  <c r="AF124" i="8"/>
  <c r="AG124"/>
  <c r="AI124"/>
  <c r="AJ124"/>
  <c r="AM124"/>
  <c r="AN124"/>
  <c r="AP124"/>
  <c r="AQ124"/>
  <c r="AT124"/>
  <c r="AV124"/>
  <c r="AW124"/>
  <c r="AY124"/>
  <c r="AZ124"/>
  <c r="L125"/>
  <c r="C84" i="7"/>
  <c r="M125" i="8"/>
  <c r="D84" i="7"/>
  <c r="O125" i="8"/>
  <c r="F84" i="7"/>
  <c r="R125" i="8"/>
  <c r="I84" i="7"/>
  <c r="W125" i="8"/>
  <c r="E86" i="3"/>
  <c r="Y125" i="8"/>
  <c r="G86" i="3"/>
  <c r="Z125" i="8"/>
  <c r="F34" i="9"/>
  <c r="AB125" i="8"/>
  <c r="J86" i="3"/>
  <c r="AC125" i="8"/>
  <c r="K86" i="3"/>
  <c r="AF125" i="8"/>
  <c r="AG125"/>
  <c r="AI125"/>
  <c r="AJ125"/>
  <c r="AM125"/>
  <c r="AN125"/>
  <c r="AP125"/>
  <c r="AQ125"/>
  <c r="AT125"/>
  <c r="E63" i="4"/>
  <c r="AV125" i="8"/>
  <c r="AW125"/>
  <c r="AY125"/>
  <c r="J63" i="4"/>
  <c r="AZ125" i="8"/>
  <c r="K63" i="4"/>
  <c r="L126" i="8"/>
  <c r="C85" i="7"/>
  <c r="M126" i="8"/>
  <c r="D85" i="7"/>
  <c r="O126" i="8"/>
  <c r="F85" i="7"/>
  <c r="R126" i="8"/>
  <c r="I85" i="7"/>
  <c r="T126" i="8"/>
  <c r="K85" i="7"/>
  <c r="W126" i="8"/>
  <c r="E87" i="3"/>
  <c r="Y126" i="8"/>
  <c r="G87" i="3"/>
  <c r="Z126" i="8"/>
  <c r="H87" i="3"/>
  <c r="AB126" i="8"/>
  <c r="J87" i="3"/>
  <c r="AC126" i="8"/>
  <c r="K87" i="3"/>
  <c r="AF126" i="8"/>
  <c r="AG126"/>
  <c r="AI126"/>
  <c r="AJ126"/>
  <c r="AM126"/>
  <c r="AN126"/>
  <c r="AP126"/>
  <c r="AQ126"/>
  <c r="AT126"/>
  <c r="E64" i="4"/>
  <c r="AV126" i="8"/>
  <c r="G64" i="4"/>
  <c r="AW126" i="8"/>
  <c r="H64" i="4"/>
  <c r="AY126" i="8"/>
  <c r="AZ126"/>
  <c r="O127"/>
  <c r="F86" i="7"/>
  <c r="R127" i="8"/>
  <c r="I86" i="7"/>
  <c r="T127" i="8"/>
  <c r="K86" i="7"/>
  <c r="W127" i="8"/>
  <c r="E88" i="3"/>
  <c r="Y127" i="8"/>
  <c r="E35" i="9"/>
  <c r="Z127" i="8"/>
  <c r="F35" i="9"/>
  <c r="AB127" i="8"/>
  <c r="J88" i="3"/>
  <c r="AC127" i="8"/>
  <c r="K88" i="3"/>
  <c r="AF127" i="8"/>
  <c r="AG127"/>
  <c r="AI127"/>
  <c r="H24" i="5"/>
  <c r="AJ127" i="8"/>
  <c r="I24" i="5"/>
  <c r="AM127" i="8"/>
  <c r="AN127"/>
  <c r="AP127"/>
  <c r="AQ127"/>
  <c r="AT127"/>
  <c r="E65" i="4"/>
  <c r="AV127" i="8"/>
  <c r="AW127"/>
  <c r="AY127"/>
  <c r="J65" i="4"/>
  <c r="AZ127" i="8"/>
  <c r="K65" i="4"/>
  <c r="L128" i="8"/>
  <c r="C87" i="7"/>
  <c r="M128" i="8"/>
  <c r="D87" i="7"/>
  <c r="O128" i="8"/>
  <c r="F128"/>
  <c r="F87" i="7"/>
  <c r="R128" i="8"/>
  <c r="I87" i="7"/>
  <c r="T128" i="8"/>
  <c r="K87" i="7"/>
  <c r="W128" i="8"/>
  <c r="E89" i="3"/>
  <c r="Y128" i="8"/>
  <c r="G89" i="3"/>
  <c r="Z128" i="8"/>
  <c r="H89" i="3"/>
  <c r="AB128" i="8"/>
  <c r="J89" i="3"/>
  <c r="AC128" i="8"/>
  <c r="K89" i="3"/>
  <c r="AF128" i="8"/>
  <c r="AG128"/>
  <c r="AI128"/>
  <c r="AJ128"/>
  <c r="AM128"/>
  <c r="AN128"/>
  <c r="AP128"/>
  <c r="AQ128"/>
  <c r="AT128"/>
  <c r="AY128"/>
  <c r="AZ128"/>
  <c r="L129"/>
  <c r="L127"/>
  <c r="M129"/>
  <c r="M127"/>
  <c r="O129"/>
  <c r="F129"/>
  <c r="R129"/>
  <c r="I129"/>
  <c r="K129"/>
  <c r="T129"/>
  <c r="W129"/>
  <c r="N129"/>
  <c r="Y129"/>
  <c r="G90" i="3"/>
  <c r="Z129" i="8"/>
  <c r="H90" i="3"/>
  <c r="AB129" i="8"/>
  <c r="J90" i="3"/>
  <c r="AC129" i="8"/>
  <c r="K90" i="3"/>
  <c r="AF129" i="8"/>
  <c r="AG129"/>
  <c r="AI129"/>
  <c r="AJ129"/>
  <c r="AM129"/>
  <c r="AN129"/>
  <c r="AP129"/>
  <c r="AQ129"/>
  <c r="AT129"/>
  <c r="AZ129"/>
  <c r="AA132"/>
  <c r="I93" i="3"/>
  <c r="AD132" i="8"/>
  <c r="AE132"/>
  <c r="AF132"/>
  <c r="AG132"/>
  <c r="AH132"/>
  <c r="AJ132"/>
  <c r="AK132"/>
  <c r="AN132"/>
  <c r="AL132"/>
  <c r="AO132"/>
  <c r="AQ132"/>
  <c r="L133"/>
  <c r="C91" i="7"/>
  <c r="R133" i="8"/>
  <c r="I91" i="7"/>
  <c r="T133" i="8"/>
  <c r="K91" i="7"/>
  <c r="V133" i="8"/>
  <c r="Z133"/>
  <c r="H94" i="3"/>
  <c r="X133" i="8"/>
  <c r="O133"/>
  <c r="F94" i="3"/>
  <c r="AC133" i="8"/>
  <c r="K94" i="3"/>
  <c r="AF133" i="8"/>
  <c r="AG133"/>
  <c r="AI133"/>
  <c r="AJ133"/>
  <c r="AM133"/>
  <c r="AN133"/>
  <c r="AP133"/>
  <c r="AQ133"/>
  <c r="AR133"/>
  <c r="C69" i="4"/>
  <c r="AS133" i="8"/>
  <c r="D69" i="4"/>
  <c r="AU133" i="8"/>
  <c r="F69" i="4"/>
  <c r="AX133" i="8"/>
  <c r="I69" i="4"/>
  <c r="L134" i="8"/>
  <c r="C92" i="7"/>
  <c r="M134" i="8"/>
  <c r="D92" i="7"/>
  <c r="O134" i="8"/>
  <c r="F92" i="7"/>
  <c r="P134" i="8"/>
  <c r="G92" i="7"/>
  <c r="R134" i="8"/>
  <c r="I92" i="7"/>
  <c r="T134" i="8"/>
  <c r="K92" i="7"/>
  <c r="W134" i="8"/>
  <c r="N134"/>
  <c r="E92" i="7"/>
  <c r="E95" i="3"/>
  <c r="Y134" i="8"/>
  <c r="G95" i="3"/>
  <c r="Z134" i="8"/>
  <c r="H95" i="3"/>
  <c r="AB134" i="8"/>
  <c r="J95" i="3"/>
  <c r="AC134" i="8"/>
  <c r="K95" i="3"/>
  <c r="AF134" i="8"/>
  <c r="AG134"/>
  <c r="AI134"/>
  <c r="AJ134"/>
  <c r="AM134"/>
  <c r="AN134"/>
  <c r="AP134"/>
  <c r="AQ134"/>
  <c r="AT134"/>
  <c r="E70" i="4"/>
  <c r="AV134" i="8"/>
  <c r="G70" i="4"/>
  <c r="AW134" i="8"/>
  <c r="H70" i="4"/>
  <c r="AY134" i="8"/>
  <c r="J70" i="4"/>
  <c r="AZ134" i="8"/>
  <c r="K70" i="4"/>
  <c r="L135" i="8"/>
  <c r="C135"/>
  <c r="M135"/>
  <c r="D93" i="7"/>
  <c r="O135" i="8"/>
  <c r="F93" i="7"/>
  <c r="R135" i="8"/>
  <c r="I93" i="7"/>
  <c r="W135" i="8"/>
  <c r="E96" i="3"/>
  <c r="Y135" i="8"/>
  <c r="G96" i="3"/>
  <c r="Z135" i="8"/>
  <c r="H96" i="3"/>
  <c r="AB135" i="8"/>
  <c r="J96" i="3"/>
  <c r="AC135" i="8"/>
  <c r="K96" i="3"/>
  <c r="AF135" i="8"/>
  <c r="AG135"/>
  <c r="AI135"/>
  <c r="AJ135"/>
  <c r="AM135"/>
  <c r="AN135"/>
  <c r="AP135"/>
  <c r="AQ135"/>
  <c r="AT135"/>
  <c r="E71" i="4"/>
  <c r="AV135" i="8"/>
  <c r="G71" i="4"/>
  <c r="AW135" i="8"/>
  <c r="H71" i="4"/>
  <c r="AY135" i="8"/>
  <c r="J71" i="4"/>
  <c r="AZ135" i="8"/>
  <c r="K71" i="4"/>
  <c r="L136" i="8"/>
  <c r="M136"/>
  <c r="D94" i="7"/>
  <c r="O136" i="8"/>
  <c r="F94" i="7"/>
  <c r="R136" i="8"/>
  <c r="I94" i="7"/>
  <c r="W136" i="8"/>
  <c r="Y136"/>
  <c r="G97" i="3"/>
  <c r="Z136" i="8"/>
  <c r="H97" i="3"/>
  <c r="AB136" i="8"/>
  <c r="J97" i="3"/>
  <c r="AC136" i="8"/>
  <c r="K97" i="3"/>
  <c r="AF136" i="8"/>
  <c r="AG136"/>
  <c r="AI136"/>
  <c r="AJ136"/>
  <c r="AM136"/>
  <c r="AN136"/>
  <c r="AP136"/>
  <c r="AQ136"/>
  <c r="AT136"/>
  <c r="E72" i="4"/>
  <c r="AV136" i="8"/>
  <c r="G72" i="4"/>
  <c r="AW136" i="8"/>
  <c r="H72" i="4"/>
  <c r="AY136" i="8"/>
  <c r="J72" i="4"/>
  <c r="AZ136" i="8"/>
  <c r="K72" i="4"/>
  <c r="L137" i="8"/>
  <c r="C137"/>
  <c r="M137"/>
  <c r="D95" i="7"/>
  <c r="O137" i="8"/>
  <c r="F95" i="7"/>
  <c r="P137" i="8"/>
  <c r="G95" i="7"/>
  <c r="R137" i="8"/>
  <c r="I95" i="7"/>
  <c r="T137" i="8"/>
  <c r="K95" i="7"/>
  <c r="W137" i="8"/>
  <c r="N137"/>
  <c r="E95" i="7"/>
  <c r="E98" i="3"/>
  <c r="Y137" i="8"/>
  <c r="G98" i="3"/>
  <c r="Z137" i="8"/>
  <c r="H98" i="3"/>
  <c r="AB137" i="8"/>
  <c r="J98" i="3"/>
  <c r="AC137" i="8"/>
  <c r="K98" i="3"/>
  <c r="AF137" i="8"/>
  <c r="AG137"/>
  <c r="AI137"/>
  <c r="AJ137"/>
  <c r="AM137"/>
  <c r="AN137"/>
  <c r="AP137"/>
  <c r="AQ137"/>
  <c r="AT137"/>
  <c r="E73" i="4"/>
  <c r="AV137" i="8"/>
  <c r="G73" i="4"/>
  <c r="AW137" i="8"/>
  <c r="H73" i="4"/>
  <c r="AZ137" i="8"/>
  <c r="K73" i="4"/>
  <c r="L138" i="8"/>
  <c r="C96" i="7"/>
  <c r="Q138" i="8"/>
  <c r="H96" i="7"/>
  <c r="R138" i="8"/>
  <c r="I96" i="7"/>
  <c r="M138" i="8"/>
  <c r="X138"/>
  <c r="F99" i="3"/>
  <c r="Z138" i="8"/>
  <c r="H99" i="3"/>
  <c r="AC138" i="8"/>
  <c r="K99" i="3"/>
  <c r="AF138" i="8"/>
  <c r="AG138"/>
  <c r="AI138"/>
  <c r="AJ138"/>
  <c r="AM138"/>
  <c r="AN138"/>
  <c r="AP138"/>
  <c r="AQ138"/>
  <c r="AR138"/>
  <c r="C74" i="4"/>
  <c r="AS138" i="8"/>
  <c r="D74" i="4"/>
  <c r="AU138" i="8"/>
  <c r="F74" i="4"/>
  <c r="AV138" i="8"/>
  <c r="G74" i="4"/>
  <c r="AX138" i="8"/>
  <c r="I74" i="4"/>
  <c r="AZ138" i="8"/>
  <c r="K74" i="4"/>
  <c r="L139" i="8"/>
  <c r="C139"/>
  <c r="M139"/>
  <c r="D97" i="7"/>
  <c r="O139" i="8"/>
  <c r="F97" i="7"/>
  <c r="Q139" i="8"/>
  <c r="H97" i="7"/>
  <c r="R139" i="8"/>
  <c r="I97" i="7"/>
  <c r="W139" i="8"/>
  <c r="N139"/>
  <c r="E97" i="7"/>
  <c r="Y139" i="8"/>
  <c r="G100" i="3"/>
  <c r="Z139" i="8"/>
  <c r="H100" i="3"/>
  <c r="AB139" i="8"/>
  <c r="J100" i="3"/>
  <c r="AC139" i="8"/>
  <c r="K100" i="3"/>
  <c r="AF139" i="8"/>
  <c r="AG139"/>
  <c r="AI139"/>
  <c r="AJ139"/>
  <c r="AM139"/>
  <c r="AN139"/>
  <c r="AP139"/>
  <c r="AQ139"/>
  <c r="E75" i="4"/>
  <c r="AV139" i="8"/>
  <c r="G75" i="4"/>
  <c r="AW139" i="8"/>
  <c r="H75" i="4"/>
  <c r="AY139" i="8"/>
  <c r="J75" i="4"/>
  <c r="AZ139" i="8"/>
  <c r="K75" i="4"/>
  <c r="L140" i="8"/>
  <c r="C98" i="7"/>
  <c r="M140" i="8"/>
  <c r="D140"/>
  <c r="O140"/>
  <c r="F98" i="7"/>
  <c r="Q140" i="8"/>
  <c r="H98" i="7"/>
  <c r="R140" i="8"/>
  <c r="I98" i="7"/>
  <c r="W140" i="8"/>
  <c r="N140"/>
  <c r="E98" i="7"/>
  <c r="Y140" i="8"/>
  <c r="G101" i="3"/>
  <c r="Z140" i="8"/>
  <c r="H101" i="3"/>
  <c r="AB140" i="8"/>
  <c r="J101" i="3"/>
  <c r="AC140" i="8"/>
  <c r="K101" i="3"/>
  <c r="AF140" i="8"/>
  <c r="AG140"/>
  <c r="AI140"/>
  <c r="AJ140"/>
  <c r="AM140"/>
  <c r="AN140"/>
  <c r="AP140"/>
  <c r="AQ140"/>
  <c r="E76" i="4"/>
  <c r="AV140" i="8"/>
  <c r="G76" i="4"/>
  <c r="AW140" i="8"/>
  <c r="H76" i="4"/>
  <c r="AZ140" i="8"/>
  <c r="K76" i="4"/>
  <c r="L141" i="8"/>
  <c r="M141"/>
  <c r="D99" i="7"/>
  <c r="O141" i="8"/>
  <c r="F99" i="7"/>
  <c r="R141" i="8"/>
  <c r="I99" i="7"/>
  <c r="S141" i="8"/>
  <c r="J99" i="7"/>
  <c r="T141" i="8"/>
  <c r="K99" i="7"/>
  <c r="W141" i="8"/>
  <c r="E102" i="3"/>
  <c r="Y141" i="8"/>
  <c r="G102" i="3"/>
  <c r="Z141" i="8"/>
  <c r="H102" i="3"/>
  <c r="AB141" i="8"/>
  <c r="J102" i="3"/>
  <c r="AC141" i="8"/>
  <c r="K102" i="3"/>
  <c r="AF141" i="8"/>
  <c r="AG141"/>
  <c r="AI141"/>
  <c r="AJ141"/>
  <c r="AM141"/>
  <c r="AN141"/>
  <c r="AP141"/>
  <c r="AQ141"/>
  <c r="AR141"/>
  <c r="C141"/>
  <c r="C77" i="4"/>
  <c r="AS141" i="8"/>
  <c r="D77" i="4"/>
  <c r="AU141" i="8"/>
  <c r="F77" i="4"/>
  <c r="AW141" i="8"/>
  <c r="H77" i="4"/>
  <c r="AY141" i="8"/>
  <c r="J77" i="4"/>
  <c r="AZ141" i="8"/>
  <c r="K77" i="4"/>
  <c r="L142" i="8"/>
  <c r="C100" i="7"/>
  <c r="M142" i="8"/>
  <c r="D100" i="7"/>
  <c r="O142" i="8"/>
  <c r="F100" i="7"/>
  <c r="P142" i="8"/>
  <c r="G100" i="7"/>
  <c r="R142" i="8"/>
  <c r="I100" i="7"/>
  <c r="T142" i="8"/>
  <c r="K100" i="7"/>
  <c r="W142" i="8"/>
  <c r="N142"/>
  <c r="E100" i="7"/>
  <c r="E103" i="3"/>
  <c r="Y142" i="8"/>
  <c r="G103" i="3"/>
  <c r="Z142" i="8"/>
  <c r="H103" i="3"/>
  <c r="AB142" i="8"/>
  <c r="J103" i="3"/>
  <c r="AC142" i="8"/>
  <c r="K103" i="3"/>
  <c r="AF142" i="8"/>
  <c r="AG142"/>
  <c r="AI142"/>
  <c r="AJ142"/>
  <c r="AM142"/>
  <c r="AN142"/>
  <c r="AP142"/>
  <c r="AQ142"/>
  <c r="AT142"/>
  <c r="E78" i="4"/>
  <c r="AV142" i="8"/>
  <c r="G78" i="4"/>
  <c r="AW142" i="8"/>
  <c r="H78" i="4"/>
  <c r="AY142" i="8"/>
  <c r="J78" i="4"/>
  <c r="AZ142" i="8"/>
  <c r="K78" i="4"/>
  <c r="L143" i="8"/>
  <c r="C143"/>
  <c r="M143"/>
  <c r="D101" i="7"/>
  <c r="O143" i="8"/>
  <c r="F101" i="7"/>
  <c r="P143" i="8"/>
  <c r="G101" i="7"/>
  <c r="R143" i="8"/>
  <c r="I101" i="7"/>
  <c r="T143" i="8"/>
  <c r="K101" i="7"/>
  <c r="W143" i="8"/>
  <c r="N143"/>
  <c r="E101" i="7"/>
  <c r="E104" i="3"/>
  <c r="Y143" i="8"/>
  <c r="G104" i="3"/>
  <c r="Z143" i="8"/>
  <c r="H104" i="3"/>
  <c r="AB143" i="8"/>
  <c r="J104" i="3"/>
  <c r="AC143" i="8"/>
  <c r="K104" i="3"/>
  <c r="AF143" i="8"/>
  <c r="AG143"/>
  <c r="AI143"/>
  <c r="AJ143"/>
  <c r="AM143"/>
  <c r="AN143"/>
  <c r="AP143"/>
  <c r="AQ143"/>
  <c r="AT143"/>
  <c r="E79" i="4"/>
  <c r="AV143" i="8"/>
  <c r="G79" i="4"/>
  <c r="AW143" i="8"/>
  <c r="H79" i="4"/>
  <c r="AZ143" i="8"/>
  <c r="K79" i="4"/>
  <c r="L144" i="8"/>
  <c r="C102" i="7"/>
  <c r="N144" i="8"/>
  <c r="E102" i="7"/>
  <c r="R144" i="8"/>
  <c r="I102" i="7"/>
  <c r="T144" i="8"/>
  <c r="K102" i="7"/>
  <c r="V144" i="8"/>
  <c r="D105" i="3"/>
  <c r="X144" i="8"/>
  <c r="F105" i="3"/>
  <c r="AC144" i="8"/>
  <c r="K105" i="3"/>
  <c r="AF144" i="8"/>
  <c r="E27" i="5"/>
  <c r="AG144" i="8"/>
  <c r="AI144"/>
  <c r="AJ144"/>
  <c r="AM144"/>
  <c r="AN144"/>
  <c r="AP144"/>
  <c r="AQ144"/>
  <c r="AR144"/>
  <c r="C80" i="4"/>
  <c r="AS144" i="8"/>
  <c r="D80" i="4"/>
  <c r="AU144" i="8"/>
  <c r="F80" i="4"/>
  <c r="AW144" i="8"/>
  <c r="H80" i="4"/>
  <c r="AY144" i="8"/>
  <c r="J80" i="4"/>
  <c r="AZ144" i="8"/>
  <c r="K80" i="4"/>
  <c r="L145" i="8"/>
  <c r="C103" i="7"/>
  <c r="M145" i="8"/>
  <c r="D103" i="7"/>
  <c r="O145" i="8"/>
  <c r="F103" i="7"/>
  <c r="R145" i="8"/>
  <c r="I103" i="7"/>
  <c r="W145" i="8"/>
  <c r="E106" i="3"/>
  <c r="Y145" i="8"/>
  <c r="G106" i="3"/>
  <c r="Z145" i="8"/>
  <c r="H106" i="3"/>
  <c r="AB145" i="8"/>
  <c r="J106" i="3"/>
  <c r="AC145" i="8"/>
  <c r="K106" i="3"/>
  <c r="AF145" i="8"/>
  <c r="E28" i="5"/>
  <c r="AG145" i="8"/>
  <c r="AI145"/>
  <c r="AJ145"/>
  <c r="AM145"/>
  <c r="AN145"/>
  <c r="AP145"/>
  <c r="AQ145"/>
  <c r="AT145"/>
  <c r="E81" i="4"/>
  <c r="AV145" i="8"/>
  <c r="G81" i="4"/>
  <c r="AW145" i="8"/>
  <c r="H81" i="4"/>
  <c r="AY145" i="8"/>
  <c r="J81" i="4"/>
  <c r="AZ145" i="8"/>
  <c r="K81" i="4"/>
  <c r="L146" i="8"/>
  <c r="C146"/>
  <c r="M146"/>
  <c r="D104" i="7"/>
  <c r="N146" i="8"/>
  <c r="E104" i="7"/>
  <c r="O146" i="8"/>
  <c r="R146"/>
  <c r="I104" i="7"/>
  <c r="T146" i="8"/>
  <c r="K104" i="7"/>
  <c r="Y146" i="8"/>
  <c r="G107" i="3"/>
  <c r="Z146" i="8"/>
  <c r="H107" i="3"/>
  <c r="AB146" i="8"/>
  <c r="J107" i="3"/>
  <c r="AC146" i="8"/>
  <c r="K107" i="3"/>
  <c r="AF146" i="8"/>
  <c r="E29" i="5"/>
  <c r="AG146" i="8"/>
  <c r="AI146"/>
  <c r="AJ146"/>
  <c r="AM146"/>
  <c r="AN146"/>
  <c r="AP146"/>
  <c r="AQ146"/>
  <c r="AT146"/>
  <c r="AV146"/>
  <c r="G82" i="4"/>
  <c r="AW146" i="8"/>
  <c r="H82" i="4"/>
  <c r="AY146" i="8"/>
  <c r="J82" i="4"/>
  <c r="AZ146" i="8"/>
  <c r="K82" i="4"/>
  <c r="L147" i="8"/>
  <c r="C147"/>
  <c r="D90" i="2"/>
  <c r="M147" i="8"/>
  <c r="D105" i="7"/>
  <c r="O147" i="8"/>
  <c r="F105" i="7"/>
  <c r="R147" i="8"/>
  <c r="I105" i="7"/>
  <c r="S147" i="8"/>
  <c r="J105" i="7"/>
  <c r="T147" i="8"/>
  <c r="K105" i="7"/>
  <c r="W147" i="8"/>
  <c r="E108" i="3"/>
  <c r="Y147" i="8"/>
  <c r="G108" i="3"/>
  <c r="Z147" i="8"/>
  <c r="H108" i="3"/>
  <c r="AB147" i="8"/>
  <c r="J108" i="3"/>
  <c r="AC147" i="8"/>
  <c r="K108" i="3"/>
  <c r="AF147" i="8"/>
  <c r="E30" i="5"/>
  <c r="AG147" i="8"/>
  <c r="AI147"/>
  <c r="AJ147"/>
  <c r="AM147"/>
  <c r="AN147"/>
  <c r="AP147"/>
  <c r="AQ147"/>
  <c r="AT147"/>
  <c r="E83" i="4"/>
  <c r="AV147" i="8"/>
  <c r="G83" i="4"/>
  <c r="AW147" i="8"/>
  <c r="H83" i="4"/>
  <c r="AY147" i="8"/>
  <c r="J83" i="4"/>
  <c r="AZ147" i="8"/>
  <c r="K83" i="4"/>
  <c r="L148" i="8"/>
  <c r="C148"/>
  <c r="C106" i="7"/>
  <c r="M148" i="8"/>
  <c r="D106" i="7"/>
  <c r="O148" i="8"/>
  <c r="F106" i="7"/>
  <c r="P148" i="8"/>
  <c r="G106" i="7"/>
  <c r="Q148" i="8"/>
  <c r="H106" i="7"/>
  <c r="R148" i="8"/>
  <c r="I106" i="7"/>
  <c r="T148" i="8"/>
  <c r="K106" i="7"/>
  <c r="W148" i="8"/>
  <c r="N148"/>
  <c r="E106" i="7"/>
  <c r="E109" i="3"/>
  <c r="Y148" i="8"/>
  <c r="G109" i="3"/>
  <c r="Z148" i="8"/>
  <c r="H109" i="3"/>
  <c r="AB148" i="8"/>
  <c r="J109" i="3"/>
  <c r="AC148" i="8"/>
  <c r="K109" i="3"/>
  <c r="AF148" i="8"/>
  <c r="E31" i="5"/>
  <c r="AG148" i="8"/>
  <c r="AI148"/>
  <c r="AJ148"/>
  <c r="AM148"/>
  <c r="AN148"/>
  <c r="AP148"/>
  <c r="AQ148"/>
  <c r="AT148"/>
  <c r="E84" i="4"/>
  <c r="AV148" i="8"/>
  <c r="G84" i="4"/>
  <c r="AW148" i="8"/>
  <c r="H84" i="4"/>
  <c r="AZ148" i="8"/>
  <c r="K84" i="4"/>
  <c r="L149" i="8"/>
  <c r="N149"/>
  <c r="E107" i="7"/>
  <c r="Q149" i="8"/>
  <c r="H107" i="7"/>
  <c r="R149" i="8"/>
  <c r="I107" i="7"/>
  <c r="T149" i="8"/>
  <c r="K107" i="7"/>
  <c r="V149" i="8"/>
  <c r="D110" i="3"/>
  <c r="X149" i="8"/>
  <c r="F110" i="3"/>
  <c r="Y149" i="8"/>
  <c r="G110" i="3"/>
  <c r="Z149" i="8"/>
  <c r="H110" i="3"/>
  <c r="AB149" i="8"/>
  <c r="J110" i="3"/>
  <c r="AC149" i="8"/>
  <c r="K110" i="3"/>
  <c r="AF149" i="8"/>
  <c r="E32" i="5"/>
  <c r="AG149" i="8"/>
  <c r="AI149"/>
  <c r="AJ149"/>
  <c r="AM149"/>
  <c r="AN149"/>
  <c r="AP149"/>
  <c r="AQ149"/>
  <c r="AR149"/>
  <c r="C149"/>
  <c r="C85" i="4"/>
  <c r="AS149" i="8"/>
  <c r="D85" i="4"/>
  <c r="AU149" i="8"/>
  <c r="F85" i="4"/>
  <c r="AW149" i="8"/>
  <c r="H85" i="4"/>
  <c r="AY149" i="8"/>
  <c r="J85" i="4"/>
  <c r="AZ149" i="8"/>
  <c r="K85" i="4"/>
  <c r="L150" i="8"/>
  <c r="C150"/>
  <c r="I93" i="2"/>
  <c r="M150" i="8"/>
  <c r="D108" i="7"/>
  <c r="N150" i="8"/>
  <c r="E108" i="7"/>
  <c r="O150" i="8"/>
  <c r="F108" i="7"/>
  <c r="R150" i="8"/>
  <c r="I108" i="7"/>
  <c r="S150" i="8"/>
  <c r="J108" i="7"/>
  <c r="T150" i="8"/>
  <c r="K108" i="7"/>
  <c r="Y150" i="8"/>
  <c r="G111" i="3"/>
  <c r="Z150" i="8"/>
  <c r="H111" i="3"/>
  <c r="AB150" i="8"/>
  <c r="J111" i="3"/>
  <c r="AC150" i="8"/>
  <c r="K111" i="3"/>
  <c r="AF150" i="8"/>
  <c r="E33" i="5"/>
  <c r="AG150" i="8"/>
  <c r="AI150"/>
  <c r="AJ150"/>
  <c r="AM150"/>
  <c r="AN150"/>
  <c r="AP150"/>
  <c r="AQ150"/>
  <c r="AT150"/>
  <c r="E86" i="4"/>
  <c r="AV150" i="8"/>
  <c r="G86" i="4"/>
  <c r="AW150" i="8"/>
  <c r="H86" i="4"/>
  <c r="AY150" i="8"/>
  <c r="J86" i="4"/>
  <c r="AZ150" i="8"/>
  <c r="K86" i="4"/>
  <c r="L151" i="8"/>
  <c r="C151"/>
  <c r="M151"/>
  <c r="D109" i="7"/>
  <c r="O151" i="8"/>
  <c r="F109" i="7"/>
  <c r="P151" i="8"/>
  <c r="G109" i="7"/>
  <c r="R151" i="8"/>
  <c r="I109" i="7"/>
  <c r="T151" i="8"/>
  <c r="K109" i="7"/>
  <c r="W151" i="8"/>
  <c r="N151"/>
  <c r="E109" i="7"/>
  <c r="Y151" i="8"/>
  <c r="G112" i="3"/>
  <c r="Z151" i="8"/>
  <c r="H112" i="3"/>
  <c r="AB151" i="8"/>
  <c r="J112" i="3"/>
  <c r="AC151" i="8"/>
  <c r="K112" i="3"/>
  <c r="AF151" i="8"/>
  <c r="AG151"/>
  <c r="AI151"/>
  <c r="AJ151"/>
  <c r="AM151"/>
  <c r="AN151"/>
  <c r="AP151"/>
  <c r="AQ151"/>
  <c r="AT151"/>
  <c r="E87" i="4"/>
  <c r="AV151" i="8"/>
  <c r="G87" i="4"/>
  <c r="AW151" i="8"/>
  <c r="H87" i="4"/>
  <c r="AZ151" i="8"/>
  <c r="K87" i="4"/>
  <c r="L152" i="8"/>
  <c r="C110" i="7"/>
  <c r="R152" i="8"/>
  <c r="I152"/>
  <c r="J95" i="2"/>
  <c r="T152" i="8"/>
  <c r="K110" i="7"/>
  <c r="V152" i="8"/>
  <c r="M152"/>
  <c r="X152"/>
  <c r="F113" i="3"/>
  <c r="AC152" i="8"/>
  <c r="K113" i="3"/>
  <c r="AF152" i="8"/>
  <c r="E36" i="5"/>
  <c r="AG152" i="8"/>
  <c r="AI152"/>
  <c r="AJ152"/>
  <c r="AM152"/>
  <c r="AN152"/>
  <c r="AP152"/>
  <c r="AQ152"/>
  <c r="AR152"/>
  <c r="C88" i="4"/>
  <c r="AS152" i="8"/>
  <c r="D88" i="4"/>
  <c r="AU152" i="8"/>
  <c r="F88" i="4"/>
  <c r="AW152" i="8"/>
  <c r="H88" i="4"/>
  <c r="AY152" i="8"/>
  <c r="J88" i="4"/>
  <c r="AZ152" i="8"/>
  <c r="K88" i="4"/>
  <c r="L153" i="8"/>
  <c r="M153"/>
  <c r="Q153"/>
  <c r="H111" i="7"/>
  <c r="D111"/>
  <c r="O153" i="8"/>
  <c r="F111" i="7"/>
  <c r="P153" i="8"/>
  <c r="G111" i="7"/>
  <c r="R153" i="8"/>
  <c r="I111" i="7"/>
  <c r="W153" i="8"/>
  <c r="E114" i="3"/>
  <c r="Y153" i="8"/>
  <c r="G114" i="3"/>
  <c r="Z153" i="8"/>
  <c r="H114" i="3"/>
  <c r="AB153" i="8"/>
  <c r="J114" i="3"/>
  <c r="AC153" i="8"/>
  <c r="K114" i="3"/>
  <c r="AF153" i="8"/>
  <c r="E37" i="5"/>
  <c r="AG153" i="8"/>
  <c r="AI153"/>
  <c r="AJ153"/>
  <c r="AM153"/>
  <c r="AN153"/>
  <c r="AP153"/>
  <c r="AQ153"/>
  <c r="AT153"/>
  <c r="E89" i="4"/>
  <c r="AV153" i="8"/>
  <c r="G89" i="4"/>
  <c r="AW153" i="8"/>
  <c r="H89" i="4"/>
  <c r="AY153" i="8"/>
  <c r="J89" i="4"/>
  <c r="AZ153" i="8"/>
  <c r="K89" i="4"/>
  <c r="L154" i="8"/>
  <c r="C154"/>
  <c r="D97" i="2"/>
  <c r="M154" i="8"/>
  <c r="D112" i="7"/>
  <c r="O154" i="8"/>
  <c r="F112" i="7"/>
  <c r="R154" i="8"/>
  <c r="I112" i="7"/>
  <c r="S154" i="8"/>
  <c r="J112" i="7"/>
  <c r="T154" i="8"/>
  <c r="K112" i="7"/>
  <c r="W154" i="8"/>
  <c r="E115" i="3"/>
  <c r="Y154" i="8"/>
  <c r="G115" i="3"/>
  <c r="Z154" i="8"/>
  <c r="H115" i="3"/>
  <c r="AB154" i="8"/>
  <c r="J115" i="3"/>
  <c r="AC154" i="8"/>
  <c r="K115" i="3"/>
  <c r="AF154" i="8"/>
  <c r="E38" i="5"/>
  <c r="AG154" i="8"/>
  <c r="AI154"/>
  <c r="AJ154"/>
  <c r="AM154"/>
  <c r="AN154"/>
  <c r="AP154"/>
  <c r="AQ154"/>
  <c r="AT154"/>
  <c r="E90" i="4"/>
  <c r="AV154" i="8"/>
  <c r="G90" i="4"/>
  <c r="AW154" i="8"/>
  <c r="H90" i="4"/>
  <c r="AY154" i="8"/>
  <c r="J90" i="4"/>
  <c r="AZ154" i="8"/>
  <c r="K90" i="4"/>
  <c r="L155" i="8"/>
  <c r="C155"/>
  <c r="M155"/>
  <c r="D113" i="7"/>
  <c r="O155" i="8"/>
  <c r="F113" i="7"/>
  <c r="P155" i="8"/>
  <c r="G113" i="7"/>
  <c r="Q155" i="8"/>
  <c r="H113" i="7"/>
  <c r="R155" i="8"/>
  <c r="I113" i="7"/>
  <c r="T155" i="8"/>
  <c r="K113" i="7"/>
  <c r="W155" i="8"/>
  <c r="N155"/>
  <c r="E113" i="7"/>
  <c r="Y155" i="8"/>
  <c r="G116" i="3"/>
  <c r="Z155" i="8"/>
  <c r="H116" i="3"/>
  <c r="AB155" i="8"/>
  <c r="J116" i="3"/>
  <c r="AC155" i="8"/>
  <c r="K116" i="3"/>
  <c r="AF155" i="8"/>
  <c r="E39" i="5"/>
  <c r="AG155" i="8"/>
  <c r="AI155"/>
  <c r="AJ155"/>
  <c r="AM155"/>
  <c r="AN155"/>
  <c r="AP155"/>
  <c r="AQ155"/>
  <c r="AT155"/>
  <c r="E91" i="4"/>
  <c r="AV155" i="8"/>
  <c r="G91" i="4"/>
  <c r="AW155" i="8"/>
  <c r="H91" i="4"/>
  <c r="AZ155" i="8"/>
  <c r="K91" i="4"/>
  <c r="L156" i="8"/>
  <c r="C114" i="7"/>
  <c r="R156" i="8"/>
  <c r="I114" i="7"/>
  <c r="V156" i="8"/>
  <c r="D117" i="3"/>
  <c r="X156" i="8"/>
  <c r="F117" i="3"/>
  <c r="AC156" i="8"/>
  <c r="K117" i="3"/>
  <c r="AF156" i="8"/>
  <c r="E40" i="5"/>
  <c r="AG156" i="8"/>
  <c r="AI156"/>
  <c r="AJ156"/>
  <c r="AM156"/>
  <c r="AN156"/>
  <c r="AP156"/>
  <c r="AQ156"/>
  <c r="AR156"/>
  <c r="C92" i="4"/>
  <c r="AS156" i="8"/>
  <c r="D92" i="4"/>
  <c r="AU156" i="8"/>
  <c r="F92" i="4"/>
  <c r="AV156" i="8"/>
  <c r="G92" i="4"/>
  <c r="AY156" i="8"/>
  <c r="J92" i="4"/>
  <c r="AZ156" i="8"/>
  <c r="K92" i="4"/>
  <c r="L157" i="8"/>
  <c r="M157"/>
  <c r="D157"/>
  <c r="O157"/>
  <c r="F115" i="7"/>
  <c r="R157" i="8"/>
  <c r="I115" i="7"/>
  <c r="W157" i="8"/>
  <c r="N157"/>
  <c r="E115" i="7"/>
  <c r="Y157" i="8"/>
  <c r="G118" i="3"/>
  <c r="Z157" i="8"/>
  <c r="H118" i="3"/>
  <c r="AB157" i="8"/>
  <c r="J118" i="3"/>
  <c r="AC157" i="8"/>
  <c r="K118" i="3"/>
  <c r="AF157" i="8"/>
  <c r="E41" i="5"/>
  <c r="AG157" i="8"/>
  <c r="AI157"/>
  <c r="AJ157"/>
  <c r="AM157"/>
  <c r="AN157"/>
  <c r="AP157"/>
  <c r="AQ157"/>
  <c r="AT157"/>
  <c r="E93" i="4"/>
  <c r="AV157" i="8"/>
  <c r="G93" i="4"/>
  <c r="AW157" i="8"/>
  <c r="H93" i="4"/>
  <c r="AY157" i="8"/>
  <c r="J93" i="4"/>
  <c r="AZ157" i="8"/>
  <c r="K93" i="4"/>
  <c r="L158" i="8"/>
  <c r="C158"/>
  <c r="M158"/>
  <c r="D116" i="7"/>
  <c r="O158" i="8"/>
  <c r="F116" i="7"/>
  <c r="R158" i="8"/>
  <c r="I116" i="7"/>
  <c r="S158" i="8"/>
  <c r="J116" i="7"/>
  <c r="T158" i="8"/>
  <c r="K116" i="7"/>
  <c r="W158" i="8"/>
  <c r="E119" i="3"/>
  <c r="Y158" i="8"/>
  <c r="G119" i="3"/>
  <c r="Z158" i="8"/>
  <c r="H119" i="3"/>
  <c r="AB158" i="8"/>
  <c r="J119" i="3"/>
  <c r="AC158" i="8"/>
  <c r="K119" i="3"/>
  <c r="AF158" i="8"/>
  <c r="E42" i="5"/>
  <c r="AG158" i="8"/>
  <c r="AI158"/>
  <c r="AJ158"/>
  <c r="AM158"/>
  <c r="AN158"/>
  <c r="AP158"/>
  <c r="AQ158"/>
  <c r="AT158"/>
  <c r="E94" i="4"/>
  <c r="AV158" i="8"/>
  <c r="G94" i="4"/>
  <c r="AW158" i="8"/>
  <c r="H94" i="4"/>
  <c r="AZ158" i="8"/>
  <c r="K94" i="4"/>
  <c r="L159" i="8"/>
  <c r="R159"/>
  <c r="I159"/>
  <c r="J102" i="2"/>
  <c r="T159" i="8"/>
  <c r="K117" i="7"/>
  <c r="V159" i="8"/>
  <c r="M159"/>
  <c r="X159"/>
  <c r="F120" i="3"/>
  <c r="AC159" i="8"/>
  <c r="K120" i="3"/>
  <c r="AF159" i="8"/>
  <c r="E43" i="5"/>
  <c r="AG159" i="8"/>
  <c r="AI159"/>
  <c r="AJ159"/>
  <c r="AM159"/>
  <c r="AN159"/>
  <c r="AP159"/>
  <c r="AQ159"/>
  <c r="AR159"/>
  <c r="C95" i="4"/>
  <c r="AS159" i="8"/>
  <c r="D95" i="4"/>
  <c r="AU159" i="8"/>
  <c r="F95" i="4"/>
  <c r="AW159" i="8"/>
  <c r="H95" i="4"/>
  <c r="AY159" i="8"/>
  <c r="J95" i="4"/>
  <c r="AZ159" i="8"/>
  <c r="K95" i="4"/>
  <c r="L160" i="8"/>
  <c r="C160"/>
  <c r="D103" i="2"/>
  <c r="C118" i="7"/>
  <c r="M160" i="8"/>
  <c r="D118" i="7"/>
  <c r="O160" i="8"/>
  <c r="F118" i="7"/>
  <c r="P160" i="8"/>
  <c r="G118" i="7"/>
  <c r="Q160" i="8"/>
  <c r="H118" i="7"/>
  <c r="R160" i="8"/>
  <c r="I118" i="7"/>
  <c r="T160" i="8"/>
  <c r="K118" i="7"/>
  <c r="W160" i="8"/>
  <c r="N160"/>
  <c r="E118" i="7"/>
  <c r="E121" i="3"/>
  <c r="Y160" i="8"/>
  <c r="G121" i="3"/>
  <c r="Z160" i="8"/>
  <c r="H121" i="3"/>
  <c r="AB160" i="8"/>
  <c r="J121" i="3"/>
  <c r="AC160" i="8"/>
  <c r="K121" i="3"/>
  <c r="AF160" i="8"/>
  <c r="AG160"/>
  <c r="AI160"/>
  <c r="AJ160"/>
  <c r="AM160"/>
  <c r="AN160"/>
  <c r="AP160"/>
  <c r="AQ160"/>
  <c r="AT160"/>
  <c r="E96" i="4"/>
  <c r="AV160" i="8"/>
  <c r="G96" i="4"/>
  <c r="AW160" i="8"/>
  <c r="H96" i="4"/>
  <c r="AY160" i="8"/>
  <c r="J96" i="4"/>
  <c r="AZ160" i="8"/>
  <c r="K96" i="4"/>
  <c r="L161" i="8"/>
  <c r="C161"/>
  <c r="C119" i="7"/>
  <c r="M161" i="8"/>
  <c r="Q161"/>
  <c r="H119" i="7"/>
  <c r="O161" i="8"/>
  <c r="F119" i="7"/>
  <c r="R161" i="8"/>
  <c r="I119" i="7"/>
  <c r="W161" i="8"/>
  <c r="N161"/>
  <c r="E119" i="7"/>
  <c r="E122" i="3"/>
  <c r="Y161" i="8"/>
  <c r="G122" i="3"/>
  <c r="Z161" i="8"/>
  <c r="H122" i="3"/>
  <c r="AB161" i="8"/>
  <c r="J122" i="3"/>
  <c r="AC161" i="8"/>
  <c r="K122" i="3"/>
  <c r="AF161" i="8"/>
  <c r="AG161"/>
  <c r="AI161"/>
  <c r="AJ161"/>
  <c r="AM161"/>
  <c r="AN161"/>
  <c r="AP161"/>
  <c r="AQ161"/>
  <c r="AT161"/>
  <c r="E97" i="4"/>
  <c r="AV161" i="8"/>
  <c r="G97" i="4"/>
  <c r="AW161" i="8"/>
  <c r="H97" i="4"/>
  <c r="AY161" i="8"/>
  <c r="J97" i="4"/>
  <c r="AZ161" i="8"/>
  <c r="K97" i="4"/>
  <c r="L162" i="8"/>
  <c r="C120" i="7"/>
  <c r="M162" i="8"/>
  <c r="D120" i="7"/>
  <c r="O162" i="8"/>
  <c r="F120" i="7"/>
  <c r="R162" i="8"/>
  <c r="I120" i="7"/>
  <c r="S162" i="8"/>
  <c r="J120" i="7"/>
  <c r="T162" i="8"/>
  <c r="K120" i="7"/>
  <c r="W162" i="8"/>
  <c r="E123" i="3"/>
  <c r="Y162" i="8"/>
  <c r="G123" i="3"/>
  <c r="Z162" i="8"/>
  <c r="H123" i="3"/>
  <c r="AB162" i="8"/>
  <c r="J123" i="3"/>
  <c r="AC162" i="8"/>
  <c r="K123" i="3"/>
  <c r="AF162" i="8"/>
  <c r="AG162"/>
  <c r="AI162"/>
  <c r="AJ162"/>
  <c r="AM162"/>
  <c r="AN162"/>
  <c r="AP162"/>
  <c r="AQ162"/>
  <c r="AT162"/>
  <c r="E98" i="4"/>
  <c r="AV162" i="8"/>
  <c r="G98" i="4"/>
  <c r="AW162" i="8"/>
  <c r="H98" i="4"/>
  <c r="AY162" i="8"/>
  <c r="J98" i="4"/>
  <c r="AZ162" i="8"/>
  <c r="K98" i="4"/>
  <c r="L163" i="8"/>
  <c r="C121" i="7"/>
  <c r="M163" i="8"/>
  <c r="D121" i="7"/>
  <c r="O163" i="8"/>
  <c r="F121" i="7"/>
  <c r="R163" i="8"/>
  <c r="I121" i="7"/>
  <c r="S163" i="8"/>
  <c r="J121" i="7"/>
  <c r="T163" i="8"/>
  <c r="K121" i="7"/>
  <c r="W163" i="8"/>
  <c r="E124" i="3"/>
  <c r="Y163" i="8"/>
  <c r="G124" i="3"/>
  <c r="Z163" i="8"/>
  <c r="H124" i="3"/>
  <c r="AB163" i="8"/>
  <c r="J124" i="3"/>
  <c r="AC163" i="8"/>
  <c r="K124" i="3"/>
  <c r="AF163" i="8"/>
  <c r="AG163"/>
  <c r="AI163"/>
  <c r="AJ163"/>
  <c r="AM163"/>
  <c r="AN163"/>
  <c r="AP163"/>
  <c r="AQ163"/>
  <c r="AT163"/>
  <c r="E99" i="4"/>
  <c r="AV163" i="8"/>
  <c r="G99" i="4"/>
  <c r="AW163" i="8"/>
  <c r="H99" i="4"/>
  <c r="AZ163" i="8"/>
  <c r="K99" i="4"/>
  <c r="L164" i="8"/>
  <c r="C122" i="7"/>
  <c r="R164" i="8"/>
  <c r="I122" i="7"/>
  <c r="T164" i="8"/>
  <c r="K122" i="7"/>
  <c r="V164" i="8"/>
  <c r="X164"/>
  <c r="Z164"/>
  <c r="H125" i="3"/>
  <c r="AC164" i="8"/>
  <c r="K125" i="3"/>
  <c r="AF164" i="8"/>
  <c r="AG164"/>
  <c r="AI164"/>
  <c r="AJ164"/>
  <c r="AM164"/>
  <c r="AN164"/>
  <c r="AP164"/>
  <c r="AQ164"/>
  <c r="AR164"/>
  <c r="C100" i="4"/>
  <c r="AS164" i="8"/>
  <c r="AU164"/>
  <c r="F100" i="4"/>
  <c r="AW164" i="8"/>
  <c r="H100" i="4"/>
  <c r="AY164" i="8"/>
  <c r="J100" i="4"/>
  <c r="AZ164" i="8"/>
  <c r="K100" i="4"/>
  <c r="L165" i="8"/>
  <c r="C165"/>
  <c r="D108" i="2"/>
  <c r="M165" i="8"/>
  <c r="D123" i="7"/>
  <c r="O165" i="8"/>
  <c r="F123" i="7"/>
  <c r="P165" i="8"/>
  <c r="G123" i="7"/>
  <c r="Q165" i="8"/>
  <c r="H123" i="7"/>
  <c r="R165" i="8"/>
  <c r="I165"/>
  <c r="J108" i="2"/>
  <c r="W165" i="8"/>
  <c r="N165"/>
  <c r="E123" i="7"/>
  <c r="E126" i="3"/>
  <c r="Y165" i="8"/>
  <c r="G126" i="3"/>
  <c r="Z165" i="8"/>
  <c r="H126" i="3"/>
  <c r="AB165" i="8"/>
  <c r="J126" i="3"/>
  <c r="AC165" i="8"/>
  <c r="K126" i="3"/>
  <c r="AF165" i="8"/>
  <c r="AG165"/>
  <c r="AI165"/>
  <c r="AJ165"/>
  <c r="AM165"/>
  <c r="AN165"/>
  <c r="AP165"/>
  <c r="AQ165"/>
  <c r="AT165"/>
  <c r="E101" i="4"/>
  <c r="AV165" i="8"/>
  <c r="G101" i="4"/>
  <c r="AW165" i="8"/>
  <c r="H101" i="4"/>
  <c r="AZ165" i="8"/>
  <c r="K101" i="4"/>
  <c r="AD166" i="8"/>
  <c r="AG166"/>
  <c r="AE166"/>
  <c r="AF166"/>
  <c r="AH166"/>
  <c r="AI166"/>
  <c r="AJ166"/>
  <c r="AK166"/>
  <c r="AN166"/>
  <c r="AL166"/>
  <c r="AM166"/>
  <c r="AO166"/>
  <c r="AP166"/>
  <c r="AQ166"/>
  <c r="L167"/>
  <c r="R167"/>
  <c r="I125" i="7"/>
  <c r="T167" i="8"/>
  <c r="K125" i="7"/>
  <c r="V167" i="8"/>
  <c r="X167"/>
  <c r="O167"/>
  <c r="Z167"/>
  <c r="H128" i="3"/>
  <c r="AC167" i="8"/>
  <c r="K128" i="3"/>
  <c r="AF167" i="8"/>
  <c r="AG167"/>
  <c r="AI167"/>
  <c r="AJ167"/>
  <c r="AM167"/>
  <c r="AN167"/>
  <c r="AP167"/>
  <c r="AQ167"/>
  <c r="AR167"/>
  <c r="D103" i="4"/>
  <c r="AU167" i="8"/>
  <c r="AT167"/>
  <c r="E103" i="4"/>
  <c r="F103"/>
  <c r="AV167" i="8"/>
  <c r="G103" i="4"/>
  <c r="AX167" i="8"/>
  <c r="AZ167"/>
  <c r="K103" i="4"/>
  <c r="L168" i="8"/>
  <c r="C126" i="7"/>
  <c r="M168" i="8"/>
  <c r="D126" i="7"/>
  <c r="D168" i="8"/>
  <c r="O168"/>
  <c r="F126" i="7"/>
  <c r="P168" i="8"/>
  <c r="G126" i="7"/>
  <c r="Q168" i="8"/>
  <c r="H126" i="7"/>
  <c r="R168" i="8"/>
  <c r="I168"/>
  <c r="E129" i="3"/>
  <c r="Y168" i="8"/>
  <c r="G129" i="3"/>
  <c r="Z168" i="8"/>
  <c r="H129" i="3"/>
  <c r="AB168" i="8"/>
  <c r="J129" i="3"/>
  <c r="AC168" i="8"/>
  <c r="K129" i="3"/>
  <c r="AF168" i="8"/>
  <c r="AG168"/>
  <c r="AI168"/>
  <c r="AJ168"/>
  <c r="AM168"/>
  <c r="AN168"/>
  <c r="AP168"/>
  <c r="AQ168"/>
  <c r="AT168"/>
  <c r="E104" i="4"/>
  <c r="AV168" i="8"/>
  <c r="G104" i="4"/>
  <c r="AW168" i="8"/>
  <c r="H104" i="4"/>
  <c r="AY168" i="8"/>
  <c r="J104" i="4"/>
  <c r="AZ168" i="8"/>
  <c r="K104" i="4"/>
  <c r="L169" i="8"/>
  <c r="C169"/>
  <c r="D112" i="2"/>
  <c r="M169" i="8"/>
  <c r="D169"/>
  <c r="O169"/>
  <c r="F169"/>
  <c r="G112" i="2"/>
  <c r="F127" i="7"/>
  <c r="R169" i="8"/>
  <c r="I127" i="7"/>
  <c r="T169" i="8"/>
  <c r="K127" i="7"/>
  <c r="Y169" i="8"/>
  <c r="G130" i="3"/>
  <c r="Z169" i="8"/>
  <c r="H130" i="3"/>
  <c r="AB169" i="8"/>
  <c r="J130" i="3"/>
  <c r="AC169" i="8"/>
  <c r="K130" i="3"/>
  <c r="AF169" i="8"/>
  <c r="AG169"/>
  <c r="AI169"/>
  <c r="AJ169"/>
  <c r="AM169"/>
  <c r="AN169"/>
  <c r="AP169"/>
  <c r="AQ169"/>
  <c r="AT169"/>
  <c r="E105" i="4"/>
  <c r="AV169" i="8"/>
  <c r="G105" i="4"/>
  <c r="AW169" i="8"/>
  <c r="H105" i="4"/>
  <c r="AY169" i="8"/>
  <c r="J105" i="4"/>
  <c r="AZ169" i="8"/>
  <c r="K105" i="4"/>
  <c r="L170" i="8"/>
  <c r="M170"/>
  <c r="O170"/>
  <c r="F128" i="7"/>
  <c r="R170" i="8"/>
  <c r="I128" i="7"/>
  <c r="S170" i="8"/>
  <c r="J128" i="7"/>
  <c r="T170" i="8"/>
  <c r="K128" i="7"/>
  <c r="E131" i="3"/>
  <c r="Y170" i="8"/>
  <c r="G131" i="3"/>
  <c r="Z170" i="8"/>
  <c r="H131" i="3"/>
  <c r="AB170" i="8"/>
  <c r="J131" i="3"/>
  <c r="AC170" i="8"/>
  <c r="K131" i="3"/>
  <c r="AF170" i="8"/>
  <c r="AG170"/>
  <c r="AI170"/>
  <c r="AJ170"/>
  <c r="AM170"/>
  <c r="AN170"/>
  <c r="AP170"/>
  <c r="AQ170"/>
  <c r="AT170"/>
  <c r="E106" i="4"/>
  <c r="AV170" i="8"/>
  <c r="G106" i="4"/>
  <c r="AW170" i="8"/>
  <c r="H106" i="4"/>
  <c r="AZ170" i="8"/>
  <c r="K106" i="4"/>
  <c r="L171" i="8"/>
  <c r="C129" i="7"/>
  <c r="R171" i="8"/>
  <c r="I129" i="7"/>
  <c r="V171" i="8"/>
  <c r="X171"/>
  <c r="F132" i="3"/>
  <c r="Y171" i="8"/>
  <c r="G132" i="3"/>
  <c r="AB171" i="8"/>
  <c r="J132" i="3"/>
  <c r="AC171" i="8"/>
  <c r="K132" i="3"/>
  <c r="AF171" i="8"/>
  <c r="AG171"/>
  <c r="AI171"/>
  <c r="AJ171"/>
  <c r="AM171"/>
  <c r="AN171"/>
  <c r="AP171"/>
  <c r="AQ171"/>
  <c r="AR171"/>
  <c r="AS171"/>
  <c r="D107" i="4"/>
  <c r="AU171" i="8"/>
  <c r="AT171"/>
  <c r="E107" i="4"/>
  <c r="AV171" i="8"/>
  <c r="G107" i="4"/>
  <c r="AY171" i="8"/>
  <c r="J107" i="4"/>
  <c r="AZ171" i="8"/>
  <c r="K107" i="4"/>
  <c r="L172" i="8"/>
  <c r="C172"/>
  <c r="D115" i="2"/>
  <c r="M172" i="8"/>
  <c r="D172"/>
  <c r="O172"/>
  <c r="F172"/>
  <c r="G115" i="2"/>
  <c r="F130" i="7"/>
  <c r="R172" i="8"/>
  <c r="I130" i="7"/>
  <c r="T172" i="8"/>
  <c r="K130" i="7"/>
  <c r="Y172" i="8"/>
  <c r="G133" i="3"/>
  <c r="Z172" i="8"/>
  <c r="H133" i="3"/>
  <c r="AB172" i="8"/>
  <c r="J133" i="3"/>
  <c r="AC172" i="8"/>
  <c r="K133" i="3"/>
  <c r="AF172" i="8"/>
  <c r="AG172"/>
  <c r="AI172"/>
  <c r="AJ172"/>
  <c r="AM172"/>
  <c r="AN172"/>
  <c r="AP172"/>
  <c r="AQ172"/>
  <c r="AT172"/>
  <c r="E108" i="4"/>
  <c r="AV172" i="8"/>
  <c r="G108" i="4"/>
  <c r="AW172" i="8"/>
  <c r="H108" i="4"/>
  <c r="AY172" i="8"/>
  <c r="J108" i="4"/>
  <c r="AZ172" i="8"/>
  <c r="K108" i="4"/>
  <c r="L174" i="8"/>
  <c r="C174"/>
  <c r="M174"/>
  <c r="D174"/>
  <c r="N174"/>
  <c r="E131" i="7"/>
  <c r="O174" i="8"/>
  <c r="F131" i="7"/>
  <c r="R174" i="8"/>
  <c r="I131" i="7"/>
  <c r="T174" i="8"/>
  <c r="K131" i="7"/>
  <c r="Y174" i="8"/>
  <c r="G134" i="3"/>
  <c r="Z174" i="8"/>
  <c r="H134" i="3"/>
  <c r="AB174" i="8"/>
  <c r="J134" i="3"/>
  <c r="AC174" i="8"/>
  <c r="K134" i="3"/>
  <c r="AF174" i="8"/>
  <c r="AI174"/>
  <c r="AJ174"/>
  <c r="AM174"/>
  <c r="AN174"/>
  <c r="AP174"/>
  <c r="AQ174"/>
  <c r="AT174"/>
  <c r="AV174"/>
  <c r="G109" i="4"/>
  <c r="AW174" i="8"/>
  <c r="H109" i="4"/>
  <c r="AY174" i="8"/>
  <c r="J109" i="4"/>
  <c r="AZ174" i="8"/>
  <c r="K109" i="4"/>
  <c r="L176" i="8"/>
  <c r="C132" i="7"/>
  <c r="M176" i="8"/>
  <c r="D132" i="7"/>
  <c r="O176" i="8"/>
  <c r="F132" i="7"/>
  <c r="P176" i="8"/>
  <c r="G132" i="7"/>
  <c r="R176" i="8"/>
  <c r="T176"/>
  <c r="K132" i="7"/>
  <c r="W176" i="8"/>
  <c r="N176"/>
  <c r="E132" i="7"/>
  <c r="Y176" i="8"/>
  <c r="G135" i="3"/>
  <c r="Z176" i="8"/>
  <c r="H135" i="3"/>
  <c r="AB176" i="8"/>
  <c r="J135" i="3"/>
  <c r="AC176" i="8"/>
  <c r="K135" i="3"/>
  <c r="AF176" i="8"/>
  <c r="AG176"/>
  <c r="AI176"/>
  <c r="AJ176"/>
  <c r="AM176"/>
  <c r="AN176"/>
  <c r="AP176"/>
  <c r="AQ176"/>
  <c r="AT176"/>
  <c r="E110" i="4"/>
  <c r="AV176" i="8"/>
  <c r="G110" i="4"/>
  <c r="AW176" i="8"/>
  <c r="H110" i="4"/>
  <c r="AY176" i="8"/>
  <c r="J110" i="4"/>
  <c r="AZ176" i="8"/>
  <c r="K110" i="4"/>
  <c r="L177" i="8"/>
  <c r="C133" i="7"/>
  <c r="M177" i="8"/>
  <c r="D133" i="7"/>
  <c r="O177" i="8"/>
  <c r="F133" i="7"/>
  <c r="P177" i="8"/>
  <c r="G133" i="7"/>
  <c r="R177" i="8"/>
  <c r="T177"/>
  <c r="K133" i="7"/>
  <c r="W177" i="8"/>
  <c r="N177"/>
  <c r="E133" i="7"/>
  <c r="E136" i="3"/>
  <c r="Y177" i="8"/>
  <c r="G136" i="3"/>
  <c r="Z177" i="8"/>
  <c r="H136" i="3"/>
  <c r="AB177" i="8"/>
  <c r="J136" i="3"/>
  <c r="AC177" i="8"/>
  <c r="K136" i="3"/>
  <c r="AF177" i="8"/>
  <c r="AG177"/>
  <c r="AI177"/>
  <c r="AJ177"/>
  <c r="AM177"/>
  <c r="AN177"/>
  <c r="AP177"/>
  <c r="AQ177"/>
  <c r="AT177"/>
  <c r="E111" i="4"/>
  <c r="AV177" i="8"/>
  <c r="G111" i="4"/>
  <c r="AW177" i="8"/>
  <c r="H111" i="4"/>
  <c r="AZ177" i="8"/>
  <c r="K111" i="4"/>
  <c r="L178" i="8"/>
  <c r="C134" i="7"/>
  <c r="R178" i="8"/>
  <c r="I134" i="7"/>
  <c r="V178" i="8"/>
  <c r="D137" i="3"/>
  <c r="X178" i="8"/>
  <c r="F137" i="3"/>
  <c r="Y178" i="8"/>
  <c r="G137" i="3"/>
  <c r="AB178" i="8"/>
  <c r="J137" i="3"/>
  <c r="AC178" i="8"/>
  <c r="K137" i="3"/>
  <c r="AF178" i="8"/>
  <c r="AG178"/>
  <c r="AI178"/>
  <c r="AJ178"/>
  <c r="AM178"/>
  <c r="AN178"/>
  <c r="AP178"/>
  <c r="AQ178"/>
  <c r="AR178"/>
  <c r="AS178"/>
  <c r="D112" i="4"/>
  <c r="AU178" i="8"/>
  <c r="AT178"/>
  <c r="E112" i="4"/>
  <c r="F112"/>
  <c r="AY178" i="8"/>
  <c r="J112" i="4"/>
  <c r="AZ178" i="8"/>
  <c r="K112" i="4"/>
  <c r="L179" i="8"/>
  <c r="C179"/>
  <c r="M179"/>
  <c r="D179"/>
  <c r="O179"/>
  <c r="F179"/>
  <c r="G120" i="2"/>
  <c r="R179" i="8"/>
  <c r="I135" i="7"/>
  <c r="T179" i="8"/>
  <c r="K135" i="7"/>
  <c r="W179" i="8"/>
  <c r="Y179"/>
  <c r="G138" i="3"/>
  <c r="Z179" i="8"/>
  <c r="H138" i="3"/>
  <c r="AB179" i="8"/>
  <c r="J138" i="3"/>
  <c r="AC179" i="8"/>
  <c r="K138" i="3"/>
  <c r="AF179" i="8"/>
  <c r="AG179"/>
  <c r="AI179"/>
  <c r="AJ179"/>
  <c r="AM179"/>
  <c r="AN179"/>
  <c r="AP179"/>
  <c r="AQ179"/>
  <c r="AT179"/>
  <c r="E113" i="4"/>
  <c r="AV179" i="8"/>
  <c r="G113" i="4"/>
  <c r="AW179" i="8"/>
  <c r="H113" i="4"/>
  <c r="AY179" i="8"/>
  <c r="J113" i="4"/>
  <c r="AZ179" i="8"/>
  <c r="K113" i="4"/>
  <c r="L180" i="8"/>
  <c r="C180"/>
  <c r="M180"/>
  <c r="D180"/>
  <c r="O180"/>
  <c r="F136" i="7"/>
  <c r="R180" i="8"/>
  <c r="I136" i="7"/>
  <c r="S180" i="8"/>
  <c r="J136" i="7"/>
  <c r="T180" i="8"/>
  <c r="K136" i="7"/>
  <c r="W180" i="8"/>
  <c r="Y180"/>
  <c r="G139" i="3"/>
  <c r="Z180" i="8"/>
  <c r="H139" i="3"/>
  <c r="AB180" i="8"/>
  <c r="J139" i="3"/>
  <c r="AC180" i="8"/>
  <c r="K139" i="3"/>
  <c r="AF180" i="8"/>
  <c r="AG180"/>
  <c r="AI180"/>
  <c r="AJ180"/>
  <c r="AM180"/>
  <c r="AN180"/>
  <c r="AP180"/>
  <c r="AQ180"/>
  <c r="AT180"/>
  <c r="E114" i="4"/>
  <c r="AV180" i="8"/>
  <c r="G114" i="4"/>
  <c r="AW180" i="8"/>
  <c r="H114" i="4"/>
  <c r="AY180" i="8"/>
  <c r="J114" i="4"/>
  <c r="AZ180" i="8"/>
  <c r="K114" i="4"/>
  <c r="L181" i="8"/>
  <c r="C181"/>
  <c r="D122" i="2"/>
  <c r="M181" i="8"/>
  <c r="D181"/>
  <c r="O181"/>
  <c r="F181"/>
  <c r="G122" i="2"/>
  <c r="R181" i="8"/>
  <c r="I137" i="7"/>
  <c r="T181" i="8"/>
  <c r="K137" i="7"/>
  <c r="W181" i="8"/>
  <c r="Y181"/>
  <c r="G140" i="3"/>
  <c r="Z181" i="8"/>
  <c r="H140" i="3"/>
  <c r="AB181" i="8"/>
  <c r="J140" i="3"/>
  <c r="AC181" i="8"/>
  <c r="K140" i="3"/>
  <c r="AF181" i="8"/>
  <c r="AG181"/>
  <c r="AI181"/>
  <c r="AJ181"/>
  <c r="AM181"/>
  <c r="AN181"/>
  <c r="AP181"/>
  <c r="AQ181"/>
  <c r="AT181"/>
  <c r="E115" i="4"/>
  <c r="AV181" i="8"/>
  <c r="G115" i="4"/>
  <c r="AW181" i="8"/>
  <c r="H115" i="4"/>
  <c r="AY181" i="8"/>
  <c r="J115" i="4"/>
  <c r="AZ181" i="8"/>
  <c r="K115" i="4"/>
  <c r="L182" i="8"/>
  <c r="C182"/>
  <c r="M182"/>
  <c r="D182"/>
  <c r="O182"/>
  <c r="F138" i="7"/>
  <c r="R182" i="8"/>
  <c r="I138" i="7"/>
  <c r="T182" i="8"/>
  <c r="K138" i="7"/>
  <c r="W182" i="8"/>
  <c r="Y182"/>
  <c r="G141" i="3"/>
  <c r="Z182" i="8"/>
  <c r="H141" i="3"/>
  <c r="AB182" i="8"/>
  <c r="J141" i="3"/>
  <c r="AC182" i="8"/>
  <c r="K141" i="3"/>
  <c r="AF182" i="8"/>
  <c r="AG182"/>
  <c r="AI182"/>
  <c r="AJ182"/>
  <c r="AM182"/>
  <c r="AN182"/>
  <c r="AP182"/>
  <c r="AQ182"/>
  <c r="AT182"/>
  <c r="E116" i="4"/>
  <c r="AV182" i="8"/>
  <c r="G116" i="4"/>
  <c r="AW182" i="8"/>
  <c r="H116" i="4"/>
  <c r="AY182" i="8"/>
  <c r="J116" i="4"/>
  <c r="AZ182" i="8"/>
  <c r="K116" i="4"/>
  <c r="L183" i="8"/>
  <c r="C183"/>
  <c r="D124" i="2"/>
  <c r="M183" i="8"/>
  <c r="D183"/>
  <c r="O183"/>
  <c r="F183"/>
  <c r="G124" i="2"/>
  <c r="F139" i="7"/>
  <c r="R183" i="8"/>
  <c r="I139" i="7"/>
  <c r="T183" i="8"/>
  <c r="K139" i="7"/>
  <c r="W183" i="8"/>
  <c r="Y183"/>
  <c r="G142" i="3"/>
  <c r="Z183" i="8"/>
  <c r="H142" i="3"/>
  <c r="AB183" i="8"/>
  <c r="J142" i="3"/>
  <c r="AC183" i="8"/>
  <c r="K142" i="3"/>
  <c r="AF183" i="8"/>
  <c r="AG183"/>
  <c r="AI183"/>
  <c r="AJ183"/>
  <c r="AM183"/>
  <c r="AN183"/>
  <c r="AP183"/>
  <c r="AQ183"/>
  <c r="AT183"/>
  <c r="E117" i="4"/>
  <c r="AV183" i="8"/>
  <c r="G117" i="4"/>
  <c r="AW183" i="8"/>
  <c r="H117" i="4"/>
  <c r="AZ183" i="8"/>
  <c r="K117" i="4"/>
  <c r="L184" i="8"/>
  <c r="V184"/>
  <c r="M184"/>
  <c r="X184"/>
  <c r="F143" i="3"/>
  <c r="Z184" i="8"/>
  <c r="H143" i="3"/>
  <c r="AA184" i="8"/>
  <c r="AA166"/>
  <c r="I143" i="3"/>
  <c r="AC184" i="8"/>
  <c r="K143" i="3"/>
  <c r="AF184" i="8"/>
  <c r="AG184"/>
  <c r="AI184"/>
  <c r="AJ184"/>
  <c r="AM184"/>
  <c r="AN184"/>
  <c r="AP184"/>
  <c r="AQ184"/>
  <c r="AR184"/>
  <c r="AY183"/>
  <c r="J117" i="4"/>
  <c r="AU184" i="8"/>
  <c r="F118" i="4"/>
  <c r="AV184" i="8"/>
  <c r="G118" i="4"/>
  <c r="AY184" i="8"/>
  <c r="J118" i="4"/>
  <c r="AZ184" i="8"/>
  <c r="K118" i="4"/>
  <c r="L185" i="8"/>
  <c r="M185"/>
  <c r="O185"/>
  <c r="F141" i="7"/>
  <c r="R185" i="8"/>
  <c r="I141" i="7"/>
  <c r="S185" i="8"/>
  <c r="J141" i="7"/>
  <c r="T185" i="8"/>
  <c r="K141" i="7"/>
  <c r="W185" i="8"/>
  <c r="Y185"/>
  <c r="G144" i="3"/>
  <c r="Z185" i="8"/>
  <c r="H144" i="3"/>
  <c r="AB185" i="8"/>
  <c r="J144" i="3"/>
  <c r="AC185" i="8"/>
  <c r="K144" i="3"/>
  <c r="AF185" i="8"/>
  <c r="AG185"/>
  <c r="AI185"/>
  <c r="AJ185"/>
  <c r="AM185"/>
  <c r="AN185"/>
  <c r="AP185"/>
  <c r="AQ185"/>
  <c r="AT185"/>
  <c r="E119" i="4"/>
  <c r="AV185" i="8"/>
  <c r="G119" i="4"/>
  <c r="AW185" i="8"/>
  <c r="H119" i="4"/>
  <c r="AY185" i="8"/>
  <c r="J119" i="4"/>
  <c r="AZ185" i="8"/>
  <c r="K119" i="4"/>
  <c r="L186" i="8"/>
  <c r="C186"/>
  <c r="D127" i="2"/>
  <c r="M186" i="8"/>
  <c r="D186"/>
  <c r="O186"/>
  <c r="F186"/>
  <c r="G127" i="2"/>
  <c r="R186" i="8"/>
  <c r="I142" i="7"/>
  <c r="T186" i="8"/>
  <c r="K142" i="7"/>
  <c r="W186" i="8"/>
  <c r="Y186"/>
  <c r="G145" i="3"/>
  <c r="Z186" i="8"/>
  <c r="H145" i="3"/>
  <c r="AB186" i="8"/>
  <c r="J145" i="3"/>
  <c r="AC186" i="8"/>
  <c r="K145" i="3"/>
  <c r="AF186" i="8"/>
  <c r="AG186"/>
  <c r="AI186"/>
  <c r="AJ186"/>
  <c r="AM186"/>
  <c r="AN186"/>
  <c r="AP186"/>
  <c r="AQ186"/>
  <c r="AT186"/>
  <c r="E120" i="4"/>
  <c r="AV186" i="8"/>
  <c r="G120" i="4"/>
  <c r="AW186" i="8"/>
  <c r="H120" i="4"/>
  <c r="AY186" i="8"/>
  <c r="J120" i="4"/>
  <c r="AZ186" i="8"/>
  <c r="K120" i="4"/>
  <c r="L187" i="8"/>
  <c r="C187"/>
  <c r="M187"/>
  <c r="D187"/>
  <c r="O187"/>
  <c r="F143" i="7"/>
  <c r="R187" i="8"/>
  <c r="I143" i="7"/>
  <c r="T187" i="8"/>
  <c r="K143" i="7"/>
  <c r="W187" i="8"/>
  <c r="Y187"/>
  <c r="G146" i="3"/>
  <c r="Z187" i="8"/>
  <c r="H146" i="3"/>
  <c r="AB187" i="8"/>
  <c r="J146" i="3"/>
  <c r="AC187" i="8"/>
  <c r="K146" i="3"/>
  <c r="AF187" i="8"/>
  <c r="AG187"/>
  <c r="AI187"/>
  <c r="AJ187"/>
  <c r="AM187"/>
  <c r="AN187"/>
  <c r="AP187"/>
  <c r="AQ187"/>
  <c r="AT187"/>
  <c r="E121" i="4"/>
  <c r="AV187" i="8"/>
  <c r="G121" i="4"/>
  <c r="AW187" i="8"/>
  <c r="H121" i="4"/>
  <c r="AZ187" i="8"/>
  <c r="K121" i="4"/>
  <c r="L188" i="8"/>
  <c r="C144" i="7"/>
  <c r="Q188" i="8"/>
  <c r="H144" i="7"/>
  <c r="R188" i="8"/>
  <c r="T188"/>
  <c r="K144" i="7"/>
  <c r="V188" i="8"/>
  <c r="M188"/>
  <c r="D147" i="3"/>
  <c r="X188" i="8"/>
  <c r="W188"/>
  <c r="Y188"/>
  <c r="G147" i="3"/>
  <c r="Z188" i="8"/>
  <c r="H147" i="3"/>
  <c r="AB188" i="8"/>
  <c r="J147" i="3"/>
  <c r="AC188" i="8"/>
  <c r="K147" i="3"/>
  <c r="AF188" i="8"/>
  <c r="AG188"/>
  <c r="AI188"/>
  <c r="AJ188"/>
  <c r="AM188"/>
  <c r="AN188"/>
  <c r="AP188"/>
  <c r="AQ188"/>
  <c r="AR188"/>
  <c r="C122" i="4"/>
  <c r="AS188" i="8"/>
  <c r="D122" i="4"/>
  <c r="AU188" i="8"/>
  <c r="AV188"/>
  <c r="G122" i="4"/>
  <c r="AY188" i="8"/>
  <c r="J122" i="4"/>
  <c r="AZ188" i="8"/>
  <c r="K122" i="4"/>
  <c r="L189" i="8"/>
  <c r="C145" i="7"/>
  <c r="M189" i="8"/>
  <c r="D145" i="7"/>
  <c r="O189" i="8"/>
  <c r="F145" i="7"/>
  <c r="R189" i="8"/>
  <c r="I145" i="7"/>
  <c r="S189" i="8"/>
  <c r="J145" i="7"/>
  <c r="T189" i="8"/>
  <c r="K145" i="7"/>
  <c r="W189" i="8"/>
  <c r="E148" i="3"/>
  <c r="Y189" i="8"/>
  <c r="G148" i="3"/>
  <c r="Z189" i="8"/>
  <c r="H148" i="3"/>
  <c r="AB189" i="8"/>
  <c r="J148" i="3"/>
  <c r="AC189" i="8"/>
  <c r="K148" i="3"/>
  <c r="AF189" i="8"/>
  <c r="AG189"/>
  <c r="AI189"/>
  <c r="AJ189"/>
  <c r="AM189"/>
  <c r="AN189"/>
  <c r="AP189"/>
  <c r="AQ189"/>
  <c r="AT189"/>
  <c r="E123" i="4"/>
  <c r="AV189" i="8"/>
  <c r="G123" i="4"/>
  <c r="AW189" i="8"/>
  <c r="H123" i="4"/>
  <c r="AY189" i="8"/>
  <c r="J123" i="4"/>
  <c r="AZ189" i="8"/>
  <c r="K123" i="4"/>
  <c r="L190" i="8"/>
  <c r="C146" i="7"/>
  <c r="M190" i="8"/>
  <c r="D146" i="7"/>
  <c r="O190" i="8"/>
  <c r="F146" i="7"/>
  <c r="R190" i="8"/>
  <c r="I146" i="7"/>
  <c r="S190" i="8"/>
  <c r="J146" i="7"/>
  <c r="T190" i="8"/>
  <c r="K146" i="7"/>
  <c r="W190" i="8"/>
  <c r="E149" i="3"/>
  <c r="Y190" i="8"/>
  <c r="G149" i="3"/>
  <c r="Z190" i="8"/>
  <c r="H149" i="3"/>
  <c r="AB190" i="8"/>
  <c r="J149" i="3"/>
  <c r="AC190" i="8"/>
  <c r="K149" i="3"/>
  <c r="AF190" i="8"/>
  <c r="AG190"/>
  <c r="AI190"/>
  <c r="AJ190"/>
  <c r="AM190"/>
  <c r="AN190"/>
  <c r="AP190"/>
  <c r="AQ190"/>
  <c r="AT190"/>
  <c r="E124" i="4"/>
  <c r="AV190" i="8"/>
  <c r="G124" i="4"/>
  <c r="AW190" i="8"/>
  <c r="H124" i="4"/>
  <c r="AZ190" i="8"/>
  <c r="K124" i="4"/>
  <c r="L191" i="8"/>
  <c r="C147" i="7"/>
  <c r="R191" i="8"/>
  <c r="I147" i="7"/>
  <c r="V191" i="8"/>
  <c r="D150" i="3"/>
  <c r="X191" i="8"/>
  <c r="F150" i="3"/>
  <c r="Z191" i="8"/>
  <c r="H150" i="3"/>
  <c r="AC191" i="8"/>
  <c r="K150" i="3"/>
  <c r="AF191" i="8"/>
  <c r="AG191"/>
  <c r="AI191"/>
  <c r="AJ191"/>
  <c r="AM191"/>
  <c r="AN191"/>
  <c r="AP191"/>
  <c r="AQ191"/>
  <c r="AR191"/>
  <c r="C125" i="4"/>
  <c r="AS191" i="8"/>
  <c r="D125" i="4"/>
  <c r="AU191" i="8"/>
  <c r="F125" i="4"/>
  <c r="AY191" i="8"/>
  <c r="J125" i="4"/>
  <c r="AZ191" i="8"/>
  <c r="K125" i="4"/>
  <c r="L192" i="8"/>
  <c r="C192"/>
  <c r="C148" i="7"/>
  <c r="M192" i="8"/>
  <c r="D148" i="7"/>
  <c r="O192" i="8"/>
  <c r="F148" i="7"/>
  <c r="P192" i="8"/>
  <c r="G148" i="7"/>
  <c r="Q192" i="8"/>
  <c r="H148" i="7"/>
  <c r="R192" i="8"/>
  <c r="I148" i="7"/>
  <c r="T192" i="8"/>
  <c r="K148" i="7"/>
  <c r="W192" i="8"/>
  <c r="N192"/>
  <c r="E148" i="7"/>
  <c r="Y192" i="8"/>
  <c r="G151" i="3"/>
  <c r="Z192" i="8"/>
  <c r="H151" i="3"/>
  <c r="AB192" i="8"/>
  <c r="J151" i="3"/>
  <c r="AC192" i="8"/>
  <c r="K151" i="3"/>
  <c r="AF192" i="8"/>
  <c r="AG192"/>
  <c r="AI192"/>
  <c r="AJ192"/>
  <c r="AM192"/>
  <c r="AN192"/>
  <c r="AP192"/>
  <c r="AQ192"/>
  <c r="AT192"/>
  <c r="E126" i="4"/>
  <c r="AV192" i="8"/>
  <c r="G126" i="4"/>
  <c r="AW192" i="8"/>
  <c r="H126" i="4"/>
  <c r="AY192" i="8"/>
  <c r="J126" i="4"/>
  <c r="AZ192" i="8"/>
  <c r="K126" i="4"/>
  <c r="L193" i="8"/>
  <c r="C193"/>
  <c r="C149" i="7"/>
  <c r="M193" i="8"/>
  <c r="D149" i="7"/>
  <c r="O193" i="8"/>
  <c r="F149" i="7"/>
  <c r="R193" i="8"/>
  <c r="I149" i="7"/>
  <c r="T193" i="8"/>
  <c r="K149" i="7"/>
  <c r="W193" i="8"/>
  <c r="N193"/>
  <c r="E149" i="7"/>
  <c r="E152" i="3"/>
  <c r="Y193" i="8"/>
  <c r="G152" i="3"/>
  <c r="Z193" i="8"/>
  <c r="H152" i="3"/>
  <c r="AB193" i="8"/>
  <c r="J152" i="3"/>
  <c r="AC193" i="8"/>
  <c r="K152" i="3"/>
  <c r="AF193" i="8"/>
  <c r="AG193"/>
  <c r="AI193"/>
  <c r="AJ193"/>
  <c r="AM193"/>
  <c r="AN193"/>
  <c r="AP193"/>
  <c r="AQ193"/>
  <c r="AT193"/>
  <c r="E127" i="4"/>
  <c r="AV193" i="8"/>
  <c r="G127" i="4"/>
  <c r="AW193" i="8"/>
  <c r="H127" i="4"/>
  <c r="AY193" i="8"/>
  <c r="J127" i="4"/>
  <c r="AZ193" i="8"/>
  <c r="K127" i="4"/>
  <c r="L194" i="8"/>
  <c r="C194"/>
  <c r="C150" i="7"/>
  <c r="M194" i="8"/>
  <c r="D150" i="7"/>
  <c r="O194" i="8"/>
  <c r="F150" i="7"/>
  <c r="P194" i="8"/>
  <c r="G150" i="7"/>
  <c r="Q194" i="8"/>
  <c r="H150" i="7"/>
  <c r="R194" i="8"/>
  <c r="I150" i="7"/>
  <c r="T194" i="8"/>
  <c r="K150" i="7"/>
  <c r="W194" i="8"/>
  <c r="N194"/>
  <c r="E150" i="7"/>
  <c r="Y194" i="8"/>
  <c r="G153" i="3"/>
  <c r="Z194" i="8"/>
  <c r="H153" i="3"/>
  <c r="AB194" i="8"/>
  <c r="J153" i="3"/>
  <c r="AC194" i="8"/>
  <c r="K153" i="3"/>
  <c r="AF194" i="8"/>
  <c r="AG194"/>
  <c r="AI194"/>
  <c r="AJ194"/>
  <c r="AM194"/>
  <c r="AN194"/>
  <c r="AP194"/>
  <c r="AQ194"/>
  <c r="AT194"/>
  <c r="E128" i="4"/>
  <c r="AV194" i="8"/>
  <c r="G128" i="4"/>
  <c r="AW194" i="8"/>
  <c r="H128" i="4"/>
  <c r="AZ194" i="8"/>
  <c r="K128" i="4"/>
  <c r="R195" i="8"/>
  <c r="I151" i="7"/>
  <c r="V195" i="8"/>
  <c r="D154" i="3"/>
  <c r="F154"/>
  <c r="AC195" i="8"/>
  <c r="K154" i="3"/>
  <c r="AF195" i="8"/>
  <c r="AG195"/>
  <c r="AI195"/>
  <c r="AJ195"/>
  <c r="AM195"/>
  <c r="AN195"/>
  <c r="AP195"/>
  <c r="AQ195"/>
  <c r="AR195"/>
  <c r="C129" i="4"/>
  <c r="AS195" i="8"/>
  <c r="D129" i="4"/>
  <c r="AU195" i="8"/>
  <c r="F129" i="4"/>
  <c r="AV195" i="8"/>
  <c r="G129" i="4"/>
  <c r="AY195" i="8"/>
  <c r="J129" i="4"/>
  <c r="AZ195" i="8"/>
  <c r="K129" i="4"/>
  <c r="L196" i="8"/>
  <c r="C152" i="7"/>
  <c r="M196" i="8"/>
  <c r="D196"/>
  <c r="O196"/>
  <c r="F152" i="7"/>
  <c r="F196" i="8"/>
  <c r="G137" i="2"/>
  <c r="W196" i="8"/>
  <c r="E155" i="3"/>
  <c r="AT196" i="8"/>
  <c r="E130" i="4"/>
  <c r="AV196" i="8"/>
  <c r="G130" i="4"/>
  <c r="AW196" i="8"/>
  <c r="H130" i="4"/>
  <c r="L197" i="8"/>
  <c r="C153" i="7"/>
  <c r="M197" i="8"/>
  <c r="D153" i="7"/>
  <c r="O197" i="8"/>
  <c r="F153" i="7"/>
  <c r="R197" i="8"/>
  <c r="I153" i="7"/>
  <c r="W197" i="8"/>
  <c r="E156" i="3"/>
  <c r="Y197" i="8"/>
  <c r="G156" i="3"/>
  <c r="Z197" i="8"/>
  <c r="H156" i="3"/>
  <c r="AB197" i="8"/>
  <c r="AC197"/>
  <c r="AF197"/>
  <c r="AG197"/>
  <c r="AI197"/>
  <c r="AJ197"/>
  <c r="AM197"/>
  <c r="AN197"/>
  <c r="AP197"/>
  <c r="AQ197"/>
  <c r="AT197"/>
  <c r="E131" i="4"/>
  <c r="AV197" i="8"/>
  <c r="G131" i="4"/>
  <c r="AW197" i="8"/>
  <c r="H131" i="4"/>
  <c r="AY197" i="8"/>
  <c r="J131" i="4"/>
  <c r="AZ197" i="8"/>
  <c r="K131" i="4"/>
  <c r="AC198" i="8"/>
  <c r="K157" i="3"/>
  <c r="AJ198" i="8"/>
  <c r="I44" i="5"/>
  <c r="AQ198" i="8"/>
  <c r="I27" i="6"/>
  <c r="AZ198" i="8"/>
  <c r="K132" i="4"/>
  <c r="L199" i="8"/>
  <c r="C155" i="7"/>
  <c r="M199" i="8"/>
  <c r="D155" i="7"/>
  <c r="O199" i="8"/>
  <c r="F155" i="7"/>
  <c r="R199" i="8"/>
  <c r="I155" i="7"/>
  <c r="T199" i="8"/>
  <c r="K155" i="7"/>
  <c r="W199" i="8"/>
  <c r="N199"/>
  <c r="E155" i="7"/>
  <c r="Y199" i="8"/>
  <c r="G158" i="3"/>
  <c r="Z199" i="8"/>
  <c r="H158" i="3"/>
  <c r="AB199" i="8"/>
  <c r="J158" i="3"/>
  <c r="AC199" i="8"/>
  <c r="K158" i="3"/>
  <c r="AF199" i="8"/>
  <c r="E45" i="5"/>
  <c r="AG199" i="8"/>
  <c r="F45" i="5"/>
  <c r="AI199" i="8"/>
  <c r="H45" i="5"/>
  <c r="AJ199" i="8"/>
  <c r="I45" i="5"/>
  <c r="AM199" i="8"/>
  <c r="E28" i="6"/>
  <c r="AN199" i="8"/>
  <c r="F28" i="6"/>
  <c r="AP199" i="8"/>
  <c r="H28" i="6"/>
  <c r="AQ199" i="8"/>
  <c r="I28" i="6"/>
  <c r="AT199" i="8"/>
  <c r="E133" i="4"/>
  <c r="AV199" i="8"/>
  <c r="G133" i="4"/>
  <c r="AW199" i="8"/>
  <c r="H133" i="4"/>
  <c r="AY199" i="8"/>
  <c r="J133" i="4"/>
  <c r="AZ199" i="8"/>
  <c r="K133" i="4"/>
  <c r="AA200" i="8"/>
  <c r="I159" i="3"/>
  <c r="AH200" i="8"/>
  <c r="G46" i="5"/>
  <c r="AJ200" i="8"/>
  <c r="I46" i="5"/>
  <c r="AO200" i="8"/>
  <c r="G29" i="6"/>
  <c r="AQ200" i="8"/>
  <c r="I29" i="6"/>
  <c r="AX200" i="8"/>
  <c r="I134" i="4"/>
  <c r="AZ200" i="8"/>
  <c r="K134" i="4"/>
  <c r="Q199" i="8"/>
  <c r="H155" i="7"/>
  <c r="C199" i="8"/>
  <c r="P197"/>
  <c r="G153" i="7"/>
  <c r="P196" i="8"/>
  <c r="G152" i="7"/>
  <c r="W195" i="8"/>
  <c r="L195"/>
  <c r="C151" i="7"/>
  <c r="E170" i="8"/>
  <c r="F113" i="2"/>
  <c r="E168" i="8"/>
  <c r="F111" i="2"/>
  <c r="D120" i="3"/>
  <c r="E161" i="8"/>
  <c r="F104" i="2"/>
  <c r="AB159" i="8"/>
  <c r="J120" i="3"/>
  <c r="Y159" i="8"/>
  <c r="G120" i="3"/>
  <c r="W159" i="8"/>
  <c r="P158"/>
  <c r="G116" i="7"/>
  <c r="N158" i="8"/>
  <c r="E116" i="7"/>
  <c r="D158" i="8"/>
  <c r="E158"/>
  <c r="F101" i="2"/>
  <c r="E157" i="8"/>
  <c r="F100" i="2"/>
  <c r="AB156" i="8"/>
  <c r="J117" i="3"/>
  <c r="Y156" i="8"/>
  <c r="G117" i="3"/>
  <c r="W156" i="8"/>
  <c r="M156"/>
  <c r="D114" i="7"/>
  <c r="N153" i="8"/>
  <c r="H96" i="2"/>
  <c r="E140" i="8"/>
  <c r="F83" i="2"/>
  <c r="E139" i="8"/>
  <c r="F82" i="2"/>
  <c r="E100" i="3"/>
  <c r="D99"/>
  <c r="P139" i="8"/>
  <c r="G97" i="7"/>
  <c r="D139" i="8"/>
  <c r="AB138"/>
  <c r="J99" i="3"/>
  <c r="Y138" i="8"/>
  <c r="G99" i="3"/>
  <c r="W138" i="8"/>
  <c r="E99" i="3"/>
  <c r="P136" i="8"/>
  <c r="G94" i="7"/>
  <c r="N136" i="8"/>
  <c r="E94" i="7"/>
  <c r="D136" i="8"/>
  <c r="AB133"/>
  <c r="J94" i="3"/>
  <c r="Y133" i="8"/>
  <c r="G94" i="3"/>
  <c r="W133" i="8"/>
  <c r="M133"/>
  <c r="E97" i="3"/>
  <c r="D94"/>
  <c r="Q118" i="8"/>
  <c r="H78" i="7"/>
  <c r="P118" i="8"/>
  <c r="G78" i="7"/>
  <c r="P116" i="8"/>
  <c r="G76" i="7"/>
  <c r="Q114" i="8"/>
  <c r="H74" i="7"/>
  <c r="Q112" i="8"/>
  <c r="H72" i="7"/>
  <c r="G88" i="3"/>
  <c r="H88"/>
  <c r="S125" i="8"/>
  <c r="J84" i="7"/>
  <c r="P125" i="8"/>
  <c r="G84" i="7"/>
  <c r="N125" i="8"/>
  <c r="E84" i="7"/>
  <c r="Q125" i="8"/>
  <c r="H84" i="7"/>
  <c r="H86" i="3"/>
  <c r="E34" i="9"/>
  <c r="P123" i="8"/>
  <c r="G82" i="7"/>
  <c r="N123" i="8"/>
  <c r="H84" i="3"/>
  <c r="G84"/>
  <c r="E81"/>
  <c r="C80" i="7"/>
  <c r="H81" i="3"/>
  <c r="G81"/>
  <c r="D78" i="7"/>
  <c r="E79" i="3"/>
  <c r="G79"/>
  <c r="F31" i="9"/>
  <c r="E76" i="7"/>
  <c r="E77" i="3"/>
  <c r="C76" i="7"/>
  <c r="H77" i="3"/>
  <c r="Q116" i="8"/>
  <c r="H76" i="7"/>
  <c r="G77" i="3"/>
  <c r="P114" i="8"/>
  <c r="G74" i="7"/>
  <c r="N114" i="8"/>
  <c r="G75" i="3"/>
  <c r="F29" i="9"/>
  <c r="P112" i="8"/>
  <c r="G72" i="7"/>
  <c r="N112" i="8"/>
  <c r="H73" i="3"/>
  <c r="G73"/>
  <c r="S110" i="8"/>
  <c r="J70" i="7"/>
  <c r="P110" i="8"/>
  <c r="G70" i="7"/>
  <c r="N110" i="8"/>
  <c r="E70" i="7"/>
  <c r="E110" i="8"/>
  <c r="F64" i="2"/>
  <c r="Q110" i="8"/>
  <c r="H70" i="7"/>
  <c r="F27" i="9"/>
  <c r="E69" i="3"/>
  <c r="P108" i="8"/>
  <c r="G68" i="7"/>
  <c r="AB107" i="8"/>
  <c r="C68" i="7"/>
  <c r="H69" i="3"/>
  <c r="Z107" i="8"/>
  <c r="F25" i="9"/>
  <c r="G69" i="3"/>
  <c r="Y102" i="8"/>
  <c r="G35" i="14"/>
  <c r="W102" i="8"/>
  <c r="D35" i="14"/>
  <c r="E101" i="8"/>
  <c r="D28" i="12"/>
  <c r="D31" i="13"/>
  <c r="E34" i="14"/>
  <c r="P101" i="8"/>
  <c r="G31" i="13"/>
  <c r="E99" i="8"/>
  <c r="D27" i="12"/>
  <c r="N99" i="8"/>
  <c r="E30" i="13"/>
  <c r="D99" i="8"/>
  <c r="D30" i="14"/>
  <c r="E97" i="8"/>
  <c r="D25" i="12"/>
  <c r="Y96" i="8"/>
  <c r="G30" i="14"/>
  <c r="W96" i="8"/>
  <c r="J74"/>
  <c r="E95"/>
  <c r="P74"/>
  <c r="N74"/>
  <c r="E74"/>
  <c r="P73"/>
  <c r="N73"/>
  <c r="E73"/>
  <c r="E94"/>
  <c r="Y93"/>
  <c r="G27" i="14"/>
  <c r="W93" i="8"/>
  <c r="M93"/>
  <c r="C89"/>
  <c r="Q88"/>
  <c r="H22" i="13"/>
  <c r="C87" i="8"/>
  <c r="C85"/>
  <c r="P81"/>
  <c r="G15" i="13"/>
  <c r="Q80" i="8"/>
  <c r="H14" i="13"/>
  <c r="C80" i="8"/>
  <c r="S92"/>
  <c r="P92"/>
  <c r="G26" i="13"/>
  <c r="G25" s="1"/>
  <c r="N92" i="8"/>
  <c r="E26" i="13"/>
  <c r="E25" s="1"/>
  <c r="D92" i="8"/>
  <c r="E92"/>
  <c r="Q92"/>
  <c r="H26" i="13"/>
  <c r="H25" s="1"/>
  <c r="C92" i="8"/>
  <c r="C23" i="12"/>
  <c r="E90" i="8"/>
  <c r="D23" i="12"/>
  <c r="D24" i="13"/>
  <c r="S90" i="8"/>
  <c r="P90"/>
  <c r="G24" i="13"/>
  <c r="N90" i="8"/>
  <c r="E24" i="13"/>
  <c r="Q90" i="8"/>
  <c r="H24" i="13"/>
  <c r="C90" i="8"/>
  <c r="P89"/>
  <c r="G23" i="13"/>
  <c r="N89" i="8"/>
  <c r="E23" i="13"/>
  <c r="E89" i="8"/>
  <c r="D22" i="12"/>
  <c r="D23" i="13"/>
  <c r="P88" i="8"/>
  <c r="G22" i="13"/>
  <c r="N88" i="8"/>
  <c r="E22" i="13"/>
  <c r="E88" i="8"/>
  <c r="D21" i="12"/>
  <c r="D22" i="13"/>
  <c r="C88" i="8"/>
  <c r="N87"/>
  <c r="E21" i="13"/>
  <c r="E87" i="8"/>
  <c r="D20" i="12"/>
  <c r="P85" i="8"/>
  <c r="G19" i="13"/>
  <c r="N85" i="8"/>
  <c r="E19" i="13"/>
  <c r="D85" i="8"/>
  <c r="E19" i="14"/>
  <c r="P84" i="8"/>
  <c r="G18" i="13"/>
  <c r="N84" i="8"/>
  <c r="E18" i="13"/>
  <c r="D84" i="8"/>
  <c r="E84"/>
  <c r="D17" i="12"/>
  <c r="E81" i="8"/>
  <c r="D14" i="12"/>
  <c r="E15" i="14"/>
  <c r="Q81" i="8"/>
  <c r="H15" i="13"/>
  <c r="C81" i="8"/>
  <c r="D80"/>
  <c r="P80"/>
  <c r="G14" i="13"/>
  <c r="N80" i="8"/>
  <c r="E80"/>
  <c r="L79"/>
  <c r="D71"/>
  <c r="AB70"/>
  <c r="J62" i="3"/>
  <c r="Y70" i="8"/>
  <c r="G62" i="3"/>
  <c r="W70" i="8"/>
  <c r="E63" i="3"/>
  <c r="N71" i="8"/>
  <c r="Z70"/>
  <c r="H62" i="3"/>
  <c r="E68" i="8"/>
  <c r="F60" i="2"/>
  <c r="D63" i="7"/>
  <c r="E61" i="3"/>
  <c r="P68" i="8"/>
  <c r="G63" i="7"/>
  <c r="C67" i="8"/>
  <c r="E66"/>
  <c r="F58" i="2"/>
  <c r="D61" i="7"/>
  <c r="P66" i="8"/>
  <c r="G61" i="7"/>
  <c r="N66" i="8"/>
  <c r="E61" i="7"/>
  <c r="N65" i="8"/>
  <c r="E60" i="7"/>
  <c r="E65" i="8"/>
  <c r="F57" i="2"/>
  <c r="D65" i="8"/>
  <c r="E57" i="2"/>
  <c r="Z62" i="8"/>
  <c r="H56" i="3"/>
  <c r="L62" i="8"/>
  <c r="C58" i="7"/>
  <c r="C56" i="3"/>
  <c r="C65" i="8"/>
  <c r="D64"/>
  <c r="P64"/>
  <c r="G59" i="7"/>
  <c r="N64" i="8"/>
  <c r="E59" i="7"/>
  <c r="E64" i="8"/>
  <c r="F56" i="2"/>
  <c r="AB62" i="8"/>
  <c r="J56" i="3"/>
  <c r="Y62" i="8"/>
  <c r="G56" i="3"/>
  <c r="W62" i="8"/>
  <c r="E56" i="3"/>
  <c r="M62" i="8"/>
  <c r="P61"/>
  <c r="G57" i="7"/>
  <c r="N61" i="8"/>
  <c r="E57" i="7"/>
  <c r="E61" i="8"/>
  <c r="F54" i="2"/>
  <c r="D61" i="8"/>
  <c r="E53" i="2"/>
  <c r="N60" i="8"/>
  <c r="E56" i="7"/>
  <c r="E60" i="8"/>
  <c r="F53" i="2"/>
  <c r="D56" i="7"/>
  <c r="D59" i="8"/>
  <c r="AB57"/>
  <c r="J52" i="3"/>
  <c r="Y57" i="8"/>
  <c r="G52" i="3"/>
  <c r="W57" i="8"/>
  <c r="M57"/>
  <c r="D57"/>
  <c r="V56"/>
  <c r="M56"/>
  <c r="E53" i="3"/>
  <c r="N59" i="8"/>
  <c r="E55" i="7"/>
  <c r="S55" i="8"/>
  <c r="J52" i="7"/>
  <c r="P55" i="8"/>
  <c r="G52" i="7"/>
  <c r="N55" i="8"/>
  <c r="E52" i="7"/>
  <c r="D55" i="8"/>
  <c r="E49" i="2"/>
  <c r="E55" i="8"/>
  <c r="F49" i="2"/>
  <c r="Q55" i="8"/>
  <c r="H52" i="7"/>
  <c r="C55" i="8"/>
  <c r="I49" i="2"/>
  <c r="S54" i="8"/>
  <c r="J51" i="7"/>
  <c r="P54" i="8"/>
  <c r="G51" i="7"/>
  <c r="N54" i="8"/>
  <c r="E51" i="7"/>
  <c r="D54" i="8"/>
  <c r="E48" i="2"/>
  <c r="AB53" i="8"/>
  <c r="J48" i="3"/>
  <c r="Y53" i="8"/>
  <c r="G48" i="3"/>
  <c r="W53" i="8"/>
  <c r="M53"/>
  <c r="Q54"/>
  <c r="H51" i="7"/>
  <c r="C54" i="8"/>
  <c r="D48" i="2"/>
  <c r="Z53" i="8"/>
  <c r="H48" i="3"/>
  <c r="L53" i="8"/>
  <c r="C50" i="7"/>
  <c r="C48" i="3"/>
  <c r="D49" i="8"/>
  <c r="E47" i="3"/>
  <c r="N49" i="8"/>
  <c r="E46" i="7"/>
  <c r="N48" i="8"/>
  <c r="E45" i="7"/>
  <c r="E48" i="8"/>
  <c r="F42" i="2"/>
  <c r="D48" i="8"/>
  <c r="Y46"/>
  <c r="G44" i="3"/>
  <c r="W46" i="8"/>
  <c r="E46"/>
  <c r="F41" i="2"/>
  <c r="P45" i="8"/>
  <c r="G42" i="7"/>
  <c r="N45" i="8"/>
  <c r="E42" i="7"/>
  <c r="E45" i="8"/>
  <c r="F40" i="2"/>
  <c r="D45" i="8"/>
  <c r="N44"/>
  <c r="E41" i="7"/>
  <c r="E44" i="8"/>
  <c r="F39" i="2"/>
  <c r="D44" i="8"/>
  <c r="E39" i="2"/>
  <c r="D43" i="8"/>
  <c r="P43"/>
  <c r="G40" i="7"/>
  <c r="N43" i="8"/>
  <c r="E40" i="7"/>
  <c r="E43" i="8"/>
  <c r="F38" i="2"/>
  <c r="E32" i="3"/>
  <c r="N34" i="8"/>
  <c r="E31" i="7"/>
  <c r="P33" i="8"/>
  <c r="G30" i="7"/>
  <c r="N33" i="8"/>
  <c r="E30" i="7"/>
  <c r="E33" i="8"/>
  <c r="F28" i="2"/>
  <c r="D33" i="8"/>
  <c r="E42"/>
  <c r="F37" i="2"/>
  <c r="D39" i="7"/>
  <c r="P42" i="8"/>
  <c r="G39" i="7"/>
  <c r="N42" i="8"/>
  <c r="E39" i="7"/>
  <c r="W31" i="8"/>
  <c r="E31"/>
  <c r="F26" i="2"/>
  <c r="P30" i="8"/>
  <c r="G27" i="7"/>
  <c r="N30" i="8"/>
  <c r="E27" i="7"/>
  <c r="D30" i="8"/>
  <c r="Y26"/>
  <c r="G24" i="3"/>
  <c r="W26" i="8"/>
  <c r="E24" i="3"/>
  <c r="E30" i="8"/>
  <c r="F25" i="2"/>
  <c r="P29" i="8"/>
  <c r="G26" i="7"/>
  <c r="N29" i="8"/>
  <c r="E26" i="7"/>
  <c r="D29" i="8"/>
  <c r="E24" i="2"/>
  <c r="E27" i="3"/>
  <c r="E28" i="8"/>
  <c r="F23" i="2"/>
  <c r="D25" i="7"/>
  <c r="D24" i="3"/>
  <c r="P28" i="8"/>
  <c r="G25" i="7"/>
  <c r="N28" i="8"/>
  <c r="E25" i="7"/>
  <c r="D22" i="8"/>
  <c r="E20" i="3"/>
  <c r="P22" i="8"/>
  <c r="G20" i="7"/>
  <c r="N22" i="8"/>
  <c r="E20" i="7"/>
  <c r="AB18" i="8"/>
  <c r="J16" i="3"/>
  <c r="Y18" i="8"/>
  <c r="G16" i="3"/>
  <c r="W18" i="8"/>
  <c r="E18"/>
  <c r="F14" i="2"/>
  <c r="M18" i="8"/>
  <c r="E17"/>
  <c r="F13" i="2"/>
  <c r="Y14" i="8"/>
  <c r="G12" i="3"/>
  <c r="W14" i="8"/>
  <c r="N14"/>
  <c r="E12" i="7"/>
  <c r="N16" i="8"/>
  <c r="E14" i="7"/>
  <c r="D16" i="8"/>
  <c r="E12" i="2"/>
  <c r="E14" i="3"/>
  <c r="M14" i="8"/>
  <c r="E126"/>
  <c r="D140" i="2"/>
  <c r="E154" i="3"/>
  <c r="N195" i="8"/>
  <c r="E151" i="7"/>
  <c r="E120" i="3"/>
  <c r="N159" i="8"/>
  <c r="E117" i="7"/>
  <c r="E101" i="2"/>
  <c r="Q156" i="8"/>
  <c r="H114" i="7"/>
  <c r="S156" i="8"/>
  <c r="J114" i="7"/>
  <c r="D156" i="8"/>
  <c r="E117" i="3"/>
  <c r="N156" i="8"/>
  <c r="E114" i="7"/>
  <c r="E111"/>
  <c r="F126" i="2"/>
  <c r="E96"/>
  <c r="E82"/>
  <c r="H82"/>
  <c r="E79"/>
  <c r="E94" i="3"/>
  <c r="N133" i="8"/>
  <c r="E91" i="7"/>
  <c r="D133" i="8"/>
  <c r="E76" i="2"/>
  <c r="P133" i="8"/>
  <c r="G91" i="7"/>
  <c r="D91"/>
  <c r="Q133" i="8"/>
  <c r="H91" i="7"/>
  <c r="S133" i="8"/>
  <c r="J91" i="7"/>
  <c r="E82"/>
  <c r="E74"/>
  <c r="E72"/>
  <c r="E35" i="14"/>
  <c r="N102" i="8"/>
  <c r="E32" i="13"/>
  <c r="C27" i="12"/>
  <c r="J99" i="8"/>
  <c r="E30" i="14"/>
  <c r="N96" i="8"/>
  <c r="E27" i="13"/>
  <c r="D72" i="8"/>
  <c r="N72"/>
  <c r="E72"/>
  <c r="E93"/>
  <c r="E27" i="14"/>
  <c r="N93" i="8"/>
  <c r="D93"/>
  <c r="C18" i="12"/>
  <c r="C17"/>
  <c r="J84" i="8"/>
  <c r="D13" i="12"/>
  <c r="E14" i="13"/>
  <c r="C13" i="12"/>
  <c r="C13" i="13"/>
  <c r="E65" i="7"/>
  <c r="E64" s="1"/>
  <c r="E62" i="3"/>
  <c r="J71" i="8"/>
  <c r="D59" i="2"/>
  <c r="D57"/>
  <c r="I57"/>
  <c r="C62" i="8"/>
  <c r="D55" i="2"/>
  <c r="N62" i="8"/>
  <c r="E58" i="7"/>
  <c r="E56" i="2"/>
  <c r="S62" i="8"/>
  <c r="J58" i="7"/>
  <c r="D58"/>
  <c r="D62" i="8"/>
  <c r="P62"/>
  <c r="G58" i="7"/>
  <c r="E54" i="2"/>
  <c r="D51" i="3"/>
  <c r="E52"/>
  <c r="N57" i="8"/>
  <c r="E54" i="7"/>
  <c r="D54"/>
  <c r="S57" i="8"/>
  <c r="J54" i="7"/>
  <c r="E52" i="2"/>
  <c r="D49"/>
  <c r="H49"/>
  <c r="D50" i="7"/>
  <c r="D53" i="8"/>
  <c r="E47" i="2"/>
  <c r="J54" i="8"/>
  <c r="K48" i="2"/>
  <c r="N53" i="8"/>
  <c r="E50" i="7"/>
  <c r="E48" i="3"/>
  <c r="C53" i="8"/>
  <c r="D47" i="2"/>
  <c r="P53" i="8"/>
  <c r="G50" i="7"/>
  <c r="E43" i="2"/>
  <c r="E40"/>
  <c r="E38"/>
  <c r="E28"/>
  <c r="E25"/>
  <c r="D16" i="7"/>
  <c r="S18" i="8"/>
  <c r="J16" i="7"/>
  <c r="D18" i="8"/>
  <c r="N18"/>
  <c r="E16" i="7"/>
  <c r="E17" i="2"/>
  <c r="D12" i="7"/>
  <c r="F96" i="2"/>
  <c r="E55"/>
  <c r="H47"/>
  <c r="E14"/>
  <c r="P199" i="8"/>
  <c r="G155" i="7"/>
  <c r="C157" i="8"/>
  <c r="C115" i="7"/>
  <c r="D96" i="2"/>
  <c r="C152" i="8"/>
  <c r="D94" i="2"/>
  <c r="I94"/>
  <c r="D86"/>
  <c r="I86"/>
  <c r="D82"/>
  <c r="I82"/>
  <c r="C197" i="8"/>
  <c r="C156"/>
  <c r="C159"/>
  <c r="C117" i="7"/>
  <c r="I98" i="2"/>
  <c r="D98"/>
  <c r="D80"/>
  <c r="D78"/>
  <c r="I78"/>
  <c r="C196" i="8"/>
  <c r="Q197"/>
  <c r="H153" i="7"/>
  <c r="Q196" i="8"/>
  <c r="H152" i="7"/>
  <c r="Q191" i="8"/>
  <c r="H147" i="7"/>
  <c r="C191" i="8"/>
  <c r="Q190"/>
  <c r="H146" i="7"/>
  <c r="C190" i="8"/>
  <c r="Q189"/>
  <c r="H145" i="7"/>
  <c r="C189" i="8"/>
  <c r="I127" i="2"/>
  <c r="I124"/>
  <c r="I122"/>
  <c r="C178" i="8"/>
  <c r="Q177"/>
  <c r="H133" i="7"/>
  <c r="C177" i="8"/>
  <c r="Q176"/>
  <c r="H132" i="7"/>
  <c r="C176" i="8"/>
  <c r="I117" i="2"/>
  <c r="I115"/>
  <c r="C171" i="8"/>
  <c r="I112" i="2"/>
  <c r="C168" i="8"/>
  <c r="D111" i="2"/>
  <c r="I108"/>
  <c r="Q164" i="8"/>
  <c r="H122" i="7"/>
  <c r="C164" i="8"/>
  <c r="Q163"/>
  <c r="H121" i="7"/>
  <c r="C163" i="8"/>
  <c r="I106" i="2"/>
  <c r="Q162" i="8"/>
  <c r="H120" i="7"/>
  <c r="C162" i="8"/>
  <c r="I103" i="2"/>
  <c r="Q157" i="8"/>
  <c r="H115" i="7"/>
  <c r="C133" i="8"/>
  <c r="D93" i="2"/>
  <c r="C111" i="7"/>
  <c r="C109"/>
  <c r="C104"/>
  <c r="C101"/>
  <c r="C97"/>
  <c r="C95"/>
  <c r="C93"/>
  <c r="I97" i="2"/>
  <c r="Q151" i="8"/>
  <c r="H109" i="7"/>
  <c r="I90" i="2"/>
  <c r="Q146" i="8"/>
  <c r="H104" i="7"/>
  <c r="Q145" i="8"/>
  <c r="H103" i="7"/>
  <c r="C145" i="8"/>
  <c r="I88" i="2"/>
  <c r="C144" i="8"/>
  <c r="Q143"/>
  <c r="H101" i="7"/>
  <c r="Q142" i="8"/>
  <c r="H100" i="7"/>
  <c r="C142" i="8"/>
  <c r="D85" i="2"/>
  <c r="C140" i="8"/>
  <c r="I83" i="2"/>
  <c r="C138" i="8"/>
  <c r="Q137"/>
  <c r="H95" i="7"/>
  <c r="C136" i="8"/>
  <c r="D79" i="2"/>
  <c r="Q135" i="8"/>
  <c r="H93" i="7"/>
  <c r="Q134" i="8"/>
  <c r="H92" i="7"/>
  <c r="C134" i="8"/>
  <c r="D77" i="2"/>
  <c r="Q108" i="8"/>
  <c r="H68" i="7"/>
  <c r="D86"/>
  <c r="S127" i="8"/>
  <c r="J86" i="7"/>
  <c r="E129" i="8"/>
  <c r="E90" i="3"/>
  <c r="P129" i="8"/>
  <c r="D129"/>
  <c r="D80" i="7"/>
  <c r="M107" i="8"/>
  <c r="S120"/>
  <c r="J80" i="7"/>
  <c r="P120" i="8"/>
  <c r="G80" i="7"/>
  <c r="Q120" i="8"/>
  <c r="H80" i="7"/>
  <c r="P122" i="8"/>
  <c r="N122"/>
  <c r="N120"/>
  <c r="E80" i="7"/>
  <c r="D122" i="8"/>
  <c r="E122"/>
  <c r="W107"/>
  <c r="Y107"/>
  <c r="E25" i="9"/>
  <c r="E99" i="2"/>
  <c r="P156" i="8"/>
  <c r="G114" i="7"/>
  <c r="Q158" i="8"/>
  <c r="H116" i="7"/>
  <c r="Z156" i="8"/>
  <c r="H117" i="3"/>
  <c r="N97" i="8"/>
  <c r="E28" i="13"/>
  <c r="D97" i="8"/>
  <c r="Q97"/>
  <c r="H28" i="13"/>
  <c r="P97" i="8"/>
  <c r="G28" i="13"/>
  <c r="Z96" i="8"/>
  <c r="H30" i="14"/>
  <c r="E15" i="13"/>
  <c r="D81" i="8"/>
  <c r="C14" i="12"/>
  <c r="C70" i="8"/>
  <c r="Q70"/>
  <c r="I55" i="2"/>
  <c r="H55"/>
  <c r="H48"/>
  <c r="Q53" i="8"/>
  <c r="H50" i="7"/>
  <c r="Q62" i="8"/>
  <c r="H58" i="7"/>
  <c r="Q60" i="8"/>
  <c r="H56" i="7"/>
  <c r="Q44" i="8"/>
  <c r="H41" i="7"/>
  <c r="Q21" i="8"/>
  <c r="H19" i="7"/>
  <c r="Q17" i="8"/>
  <c r="H15" i="7"/>
  <c r="C75" i="8"/>
  <c r="C21"/>
  <c r="C16"/>
  <c r="C68"/>
  <c r="Q49"/>
  <c r="H46" i="7"/>
  <c r="D45" i="2"/>
  <c r="D24"/>
  <c r="H24"/>
  <c r="I24"/>
  <c r="C64" i="8"/>
  <c r="C61"/>
  <c r="C49"/>
  <c r="D43" i="2"/>
  <c r="C48" i="8"/>
  <c r="I42" i="2"/>
  <c r="C45" i="8"/>
  <c r="I40" i="2"/>
  <c r="C43" i="8"/>
  <c r="D38" i="2"/>
  <c r="C42" i="8"/>
  <c r="C41"/>
  <c r="D36" i="2"/>
  <c r="C39" i="8"/>
  <c r="C38"/>
  <c r="D33" i="2"/>
  <c r="C37" i="8"/>
  <c r="D32" i="2"/>
  <c r="C36" i="8"/>
  <c r="C35"/>
  <c r="C33"/>
  <c r="D28" i="2"/>
  <c r="C28" i="8"/>
  <c r="C48" i="7"/>
  <c r="C38"/>
  <c r="C36"/>
  <c r="C35"/>
  <c r="C34"/>
  <c r="C33"/>
  <c r="C32"/>
  <c r="C31"/>
  <c r="C26"/>
  <c r="C15"/>
  <c r="P71" i="8"/>
  <c r="G65" i="7"/>
  <c r="G64" s="1"/>
  <c r="Q65" i="8"/>
  <c r="H60" i="7"/>
  <c r="P65" i="8"/>
  <c r="G60" i="7"/>
  <c r="C60" i="8"/>
  <c r="I53" i="2"/>
  <c r="C59" i="8"/>
  <c r="D52" i="2"/>
  <c r="Q52" i="8"/>
  <c r="H49" i="7"/>
  <c r="C52" i="8"/>
  <c r="Q51"/>
  <c r="H48" i="7"/>
  <c r="C46" i="8"/>
  <c r="D41" i="2"/>
  <c r="C44" i="8"/>
  <c r="D39" i="2"/>
  <c r="C30" i="8"/>
  <c r="C22"/>
  <c r="H17" i="2"/>
  <c r="Q20" i="8"/>
  <c r="H18" i="7"/>
  <c r="C20" i="8"/>
  <c r="D15" i="2"/>
  <c r="C71" i="8"/>
  <c r="S71"/>
  <c r="Q71"/>
  <c r="H65" i="7"/>
  <c r="H64" s="1"/>
  <c r="D43"/>
  <c r="P46" i="8"/>
  <c r="G43" i="7"/>
  <c r="Q46" i="8"/>
  <c r="H43" i="7"/>
  <c r="S46" i="8"/>
  <c r="J43" i="7"/>
  <c r="D46" i="8"/>
  <c r="H41" i="2"/>
  <c r="N46" i="8"/>
  <c r="E43" i="7"/>
  <c r="E42" i="2"/>
  <c r="AB46" i="8"/>
  <c r="D44" i="3"/>
  <c r="Q48" i="8"/>
  <c r="H45" i="7"/>
  <c r="P48" i="8"/>
  <c r="G45" i="7"/>
  <c r="Z46" i="8"/>
  <c r="H44" i="3"/>
  <c r="I77" i="2"/>
  <c r="I85"/>
  <c r="D76"/>
  <c r="H111"/>
  <c r="D114"/>
  <c r="D117"/>
  <c r="D118"/>
  <c r="I118"/>
  <c r="D119"/>
  <c r="D130"/>
  <c r="I130"/>
  <c r="D131"/>
  <c r="I131"/>
  <c r="D132"/>
  <c r="I132"/>
  <c r="D99"/>
  <c r="I99"/>
  <c r="D138"/>
  <c r="D100"/>
  <c r="H79"/>
  <c r="I79"/>
  <c r="I81"/>
  <c r="D81"/>
  <c r="D87"/>
  <c r="D88"/>
  <c r="D105"/>
  <c r="I105"/>
  <c r="D106"/>
  <c r="D107"/>
  <c r="I107"/>
  <c r="D102"/>
  <c r="D95"/>
  <c r="H99"/>
  <c r="J129" i="8"/>
  <c r="C25" i="12"/>
  <c r="J97" i="8"/>
  <c r="D60" i="2"/>
  <c r="D12"/>
  <c r="D16"/>
  <c r="D17"/>
  <c r="I25"/>
  <c r="D25"/>
  <c r="H25"/>
  <c r="I39"/>
  <c r="H39"/>
  <c r="D46"/>
  <c r="H52"/>
  <c r="I52"/>
  <c r="I28"/>
  <c r="H28"/>
  <c r="D31"/>
  <c r="H38"/>
  <c r="I38"/>
  <c r="D42"/>
  <c r="D53"/>
  <c r="H53"/>
  <c r="D23"/>
  <c r="D30"/>
  <c r="D34"/>
  <c r="D37"/>
  <c r="D40"/>
  <c r="H43"/>
  <c r="I43"/>
  <c r="D56"/>
  <c r="H56"/>
  <c r="I56"/>
  <c r="AW91" i="8"/>
  <c r="H24" i="16"/>
  <c r="AT195" i="8"/>
  <c r="AT138"/>
  <c r="F107"/>
  <c r="U56"/>
  <c r="F108"/>
  <c r="G63" i="2"/>
  <c r="N196" i="8"/>
  <c r="E152" i="7"/>
  <c r="F157" i="8"/>
  <c r="G100" i="2"/>
  <c r="E101" i="3"/>
  <c r="F81" i="8"/>
  <c r="E14" i="12"/>
  <c r="E71" i="8"/>
  <c r="P128"/>
  <c r="G87" i="7"/>
  <c r="N128" i="8"/>
  <c r="E87" i="7"/>
  <c r="D128" i="8"/>
  <c r="D127"/>
  <c r="P126"/>
  <c r="G85" i="7"/>
  <c r="N126" i="8"/>
  <c r="E85" i="7"/>
  <c r="P119" i="8"/>
  <c r="G79" i="7"/>
  <c r="N119" i="8"/>
  <c r="E79" i="7"/>
  <c r="P117" i="8"/>
  <c r="G77" i="7"/>
  <c r="N117" i="8"/>
  <c r="E77" i="7"/>
  <c r="D117" i="8"/>
  <c r="D116"/>
  <c r="P109"/>
  <c r="G69" i="7"/>
  <c r="N109" i="8"/>
  <c r="E69" i="7"/>
  <c r="D109" i="8"/>
  <c r="D108"/>
  <c r="D135" i="2"/>
  <c r="I135"/>
  <c r="D133"/>
  <c r="I133"/>
  <c r="E127"/>
  <c r="H127"/>
  <c r="D123"/>
  <c r="I123"/>
  <c r="D121"/>
  <c r="J111"/>
  <c r="K168" i="8"/>
  <c r="L111" i="2"/>
  <c r="D128"/>
  <c r="I128"/>
  <c r="E124"/>
  <c r="H124"/>
  <c r="E122"/>
  <c r="H122"/>
  <c r="E120"/>
  <c r="E115"/>
  <c r="H115"/>
  <c r="E112"/>
  <c r="H112"/>
  <c r="D143" i="7"/>
  <c r="P187" i="8"/>
  <c r="G143" i="7"/>
  <c r="E145" i="3"/>
  <c r="E186" i="8"/>
  <c r="F127" i="2"/>
  <c r="N186" i="8"/>
  <c r="E142" i="7"/>
  <c r="C142"/>
  <c r="Q186" i="8"/>
  <c r="H142" i="7"/>
  <c r="D141"/>
  <c r="P185" i="8"/>
  <c r="G141" i="7"/>
  <c r="C118" i="4"/>
  <c r="AW184" i="8"/>
  <c r="H118" i="4"/>
  <c r="D143" i="3"/>
  <c r="W184" i="8"/>
  <c r="Y184"/>
  <c r="G143" i="3"/>
  <c r="C140" i="7"/>
  <c r="Q184" i="8"/>
  <c r="H140" i="7"/>
  <c r="E142" i="3"/>
  <c r="E183" i="8"/>
  <c r="F124" i="2"/>
  <c r="N183" i="8"/>
  <c r="E139" i="7"/>
  <c r="C139"/>
  <c r="Q183" i="8"/>
  <c r="H139" i="7"/>
  <c r="D138"/>
  <c r="P182" i="8"/>
  <c r="G138" i="7"/>
  <c r="E140" i="3"/>
  <c r="E181" i="8"/>
  <c r="F122" i="2"/>
  <c r="N181" i="8"/>
  <c r="E137" i="7"/>
  <c r="C137"/>
  <c r="Q181" i="8"/>
  <c r="H137" i="7"/>
  <c r="D136"/>
  <c r="P180" i="8"/>
  <c r="G136" i="7"/>
  <c r="E138" i="3"/>
  <c r="E179" i="8"/>
  <c r="F120" i="2"/>
  <c r="N179" i="8"/>
  <c r="E135" i="7"/>
  <c r="C135"/>
  <c r="Q179" i="8"/>
  <c r="H135" i="7"/>
  <c r="C112" i="4"/>
  <c r="AW178" i="8"/>
  <c r="H112" i="4"/>
  <c r="I132" i="7"/>
  <c r="S176" i="8"/>
  <c r="J132" i="7"/>
  <c r="E109" i="4"/>
  <c r="E174" i="8"/>
  <c r="D131" i="7"/>
  <c r="P174" i="8"/>
  <c r="G131" i="7"/>
  <c r="E133" i="3"/>
  <c r="E172" i="8"/>
  <c r="F115" i="2"/>
  <c r="N172" i="8"/>
  <c r="E130" i="7"/>
  <c r="C130"/>
  <c r="Q172" i="8"/>
  <c r="H130" i="7"/>
  <c r="C107" i="4"/>
  <c r="AW171" i="8"/>
  <c r="H107" i="4"/>
  <c r="C128" i="7"/>
  <c r="Q170" i="8"/>
  <c r="H128" i="7"/>
  <c r="E130" i="3"/>
  <c r="E169" i="8"/>
  <c r="F112" i="2"/>
  <c r="N169" i="8"/>
  <c r="E127" i="7"/>
  <c r="C127"/>
  <c r="Q169" i="8"/>
  <c r="H127" i="7"/>
  <c r="C103" i="4"/>
  <c r="AR166" i="8"/>
  <c r="AW167"/>
  <c r="H103" i="4"/>
  <c r="C125" i="7"/>
  <c r="I123"/>
  <c r="S165" i="8"/>
  <c r="J123" i="7"/>
  <c r="D125" i="3"/>
  <c r="M164" i="8"/>
  <c r="W164"/>
  <c r="Y164"/>
  <c r="G125" i="3"/>
  <c r="AB164" i="8"/>
  <c r="J125" i="3"/>
  <c r="K100" i="8"/>
  <c r="F25" i="14"/>
  <c r="O91" i="8"/>
  <c r="F91"/>
  <c r="D18" i="6"/>
  <c r="AM70" i="8"/>
  <c r="E18" i="6"/>
  <c r="AP70" i="8"/>
  <c r="H18" i="6"/>
  <c r="I41" i="2"/>
  <c r="H42"/>
  <c r="P70" i="8"/>
  <c r="H76" i="2"/>
  <c r="I76"/>
  <c r="D14" i="8"/>
  <c r="N26"/>
  <c r="E23" i="7"/>
  <c r="AC200" i="8"/>
  <c r="K159" i="3"/>
  <c r="S199" i="8"/>
  <c r="J155" i="7"/>
  <c r="F199" i="8"/>
  <c r="G140" i="2"/>
  <c r="D199" i="8"/>
  <c r="T197"/>
  <c r="K153" i="7"/>
  <c r="S197" i="8"/>
  <c r="J153" i="7"/>
  <c r="F197" i="8"/>
  <c r="G138" i="2"/>
  <c r="AW195" i="8"/>
  <c r="H129" i="4"/>
  <c r="T195" i="8"/>
  <c r="K151" i="7"/>
  <c r="O195" i="8"/>
  <c r="AY194"/>
  <c r="J128" i="4"/>
  <c r="S194" i="8"/>
  <c r="J150" i="7"/>
  <c r="F194" i="8"/>
  <c r="G135" i="2"/>
  <c r="D194" i="8"/>
  <c r="S193"/>
  <c r="J149" i="7"/>
  <c r="F193" i="8"/>
  <c r="G134" i="2"/>
  <c r="D193" i="8"/>
  <c r="S192"/>
  <c r="J148" i="7"/>
  <c r="F192" i="8"/>
  <c r="G133" i="2"/>
  <c r="D192" i="8"/>
  <c r="AV191"/>
  <c r="G125" i="4"/>
  <c r="AT191" i="8"/>
  <c r="E125" i="4"/>
  <c r="AB191" i="8"/>
  <c r="J150" i="3"/>
  <c r="Y191" i="8"/>
  <c r="G150" i="3"/>
  <c r="W191" i="8"/>
  <c r="I191"/>
  <c r="P190"/>
  <c r="G146" i="7"/>
  <c r="N190" i="8"/>
  <c r="E146" i="7"/>
  <c r="I190" i="8"/>
  <c r="E190"/>
  <c r="F131" i="2"/>
  <c r="P189" i="8"/>
  <c r="G145" i="7"/>
  <c r="N189" i="8"/>
  <c r="E145" i="7"/>
  <c r="I189" i="8"/>
  <c r="E189"/>
  <c r="F130" i="2"/>
  <c r="AW188" i="8"/>
  <c r="H122" i="4"/>
  <c r="O188" i="8"/>
  <c r="F187"/>
  <c r="G128" i="2"/>
  <c r="S186" i="8"/>
  <c r="J142" i="7"/>
  <c r="O184" i="8"/>
  <c r="S183"/>
  <c r="J139" i="7"/>
  <c r="F182" i="8"/>
  <c r="G123" i="2"/>
  <c r="S181" i="8"/>
  <c r="J137" i="7"/>
  <c r="F180" i="8"/>
  <c r="G121" i="2"/>
  <c r="S179" i="8"/>
  <c r="J135" i="7"/>
  <c r="W178" i="8"/>
  <c r="T178"/>
  <c r="K134" i="7"/>
  <c r="E177" i="8"/>
  <c r="F118" i="2"/>
  <c r="I176" i="8"/>
  <c r="F174"/>
  <c r="S172"/>
  <c r="J130" i="7"/>
  <c r="T171" i="8"/>
  <c r="K129" i="7"/>
  <c r="N170" i="8"/>
  <c r="E128" i="7"/>
  <c r="F170" i="8"/>
  <c r="G113" i="2"/>
  <c r="C170" i="8"/>
  <c r="S169"/>
  <c r="J127" i="7"/>
  <c r="AB167" i="8"/>
  <c r="J128" i="3"/>
  <c r="Y167" i="8"/>
  <c r="G128" i="3"/>
  <c r="W167" i="8"/>
  <c r="C167"/>
  <c r="K165"/>
  <c r="L108" i="2"/>
  <c r="E147" i="3"/>
  <c r="N188" i="8"/>
  <c r="E144" i="7"/>
  <c r="I144"/>
  <c r="I188" i="8"/>
  <c r="E146" i="3"/>
  <c r="E187" i="8"/>
  <c r="F128" i="2"/>
  <c r="N187" i="8"/>
  <c r="E143" i="7"/>
  <c r="C143"/>
  <c r="Q187" i="8"/>
  <c r="H143" i="7"/>
  <c r="E128" i="2"/>
  <c r="H128"/>
  <c r="D142" i="7"/>
  <c r="P186" i="8"/>
  <c r="G142" i="7"/>
  <c r="E144" i="3"/>
  <c r="N185" i="8"/>
  <c r="E141" i="7"/>
  <c r="C141"/>
  <c r="Q185" i="8"/>
  <c r="H141" i="7"/>
  <c r="D140"/>
  <c r="P184" i="8"/>
  <c r="G140" i="7"/>
  <c r="D139"/>
  <c r="P183" i="8"/>
  <c r="G139" i="7"/>
  <c r="E141" i="3"/>
  <c r="E182" i="8"/>
  <c r="F123" i="2"/>
  <c r="N182" i="8"/>
  <c r="E138" i="7"/>
  <c r="C138"/>
  <c r="Q182" i="8"/>
  <c r="H138" i="7"/>
  <c r="E123" i="2"/>
  <c r="H123"/>
  <c r="D137" i="7"/>
  <c r="P181" i="8"/>
  <c r="G137" i="7"/>
  <c r="E139" i="3"/>
  <c r="E180" i="8"/>
  <c r="F121" i="2"/>
  <c r="N180" i="8"/>
  <c r="E136" i="7"/>
  <c r="C136"/>
  <c r="Q180" i="8"/>
  <c r="H136" i="7"/>
  <c r="D135"/>
  <c r="P179" i="8"/>
  <c r="G135" i="7"/>
  <c r="I133"/>
  <c r="S177" i="8"/>
  <c r="J133" i="7"/>
  <c r="C131"/>
  <c r="Q174" i="8"/>
  <c r="H131" i="7"/>
  <c r="D130"/>
  <c r="P172" i="8"/>
  <c r="G130" i="7"/>
  <c r="D128"/>
  <c r="P170" i="8"/>
  <c r="G128" i="7"/>
  <c r="D127"/>
  <c r="P169" i="8"/>
  <c r="G127" i="7"/>
  <c r="I126"/>
  <c r="S168" i="8"/>
  <c r="J126" i="7"/>
  <c r="T168" i="8"/>
  <c r="K126" i="7"/>
  <c r="I103" i="4"/>
  <c r="AX166" i="8"/>
  <c r="AY167"/>
  <c r="J103" i="4"/>
  <c r="I127" i="3"/>
  <c r="AC166" i="8"/>
  <c r="K127" i="3"/>
  <c r="D100" i="4"/>
  <c r="AY163" i="8"/>
  <c r="J99" i="4"/>
  <c r="AT164" i="8"/>
  <c r="E100" i="4"/>
  <c r="AV164" i="8"/>
  <c r="G100" i="4"/>
  <c r="F125" i="3"/>
  <c r="O164" i="8"/>
  <c r="J105"/>
  <c r="J103"/>
  <c r="D13" i="5"/>
  <c r="AI56" i="8"/>
  <c r="H13" i="5"/>
  <c r="R200" i="8"/>
  <c r="I199"/>
  <c r="E199"/>
  <c r="F140" i="2"/>
  <c r="I197" i="8"/>
  <c r="I195"/>
  <c r="I194"/>
  <c r="E194"/>
  <c r="F135" i="2"/>
  <c r="I193" i="8"/>
  <c r="E193"/>
  <c r="F134" i="2"/>
  <c r="I192" i="8"/>
  <c r="E192"/>
  <c r="F133" i="2"/>
  <c r="O191" i="8"/>
  <c r="M191"/>
  <c r="AY190"/>
  <c r="J124" i="4"/>
  <c r="F190" i="8"/>
  <c r="G131" i="2"/>
  <c r="D190" i="8"/>
  <c r="F189"/>
  <c r="G130" i="2"/>
  <c r="D189" i="8"/>
  <c r="C188"/>
  <c r="G126" i="2"/>
  <c r="I178" i="8"/>
  <c r="I177"/>
  <c r="E176"/>
  <c r="F117" i="2"/>
  <c r="I171" i="8"/>
  <c r="D170"/>
  <c r="J168"/>
  <c r="K111" i="2"/>
  <c r="E111"/>
  <c r="M167" i="8"/>
  <c r="Q167"/>
  <c r="H125" i="7"/>
  <c r="F102" i="4"/>
  <c r="R166" i="8"/>
  <c r="E165"/>
  <c r="F108" i="2"/>
  <c r="E76" i="9"/>
  <c r="G65" i="4"/>
  <c r="F43" i="9"/>
  <c r="F24" i="5"/>
  <c r="G63" i="4"/>
  <c r="E74" i="9"/>
  <c r="H62" i="4"/>
  <c r="F72" i="9"/>
  <c r="H61" i="4"/>
  <c r="F70" i="9"/>
  <c r="E51"/>
  <c r="E23" i="6"/>
  <c r="H59" i="4"/>
  <c r="F68" i="9"/>
  <c r="G58" i="4"/>
  <c r="E66" i="9"/>
  <c r="G56" i="4"/>
  <c r="E64" i="9"/>
  <c r="H55" i="4"/>
  <c r="F62" i="9"/>
  <c r="G54" i="4"/>
  <c r="E60" i="9"/>
  <c r="G53" i="4"/>
  <c r="E58" i="9"/>
  <c r="D29" i="15"/>
  <c r="D30"/>
  <c r="I19" i="6"/>
  <c r="I20"/>
  <c r="F20"/>
  <c r="F19"/>
  <c r="F57" i="7"/>
  <c r="F61" i="8"/>
  <c r="G54" i="2"/>
  <c r="C57" i="7"/>
  <c r="Q61" i="8"/>
  <c r="H57" i="7"/>
  <c r="F52" i="3"/>
  <c r="X56" i="8"/>
  <c r="I51" i="7"/>
  <c r="T54" i="8"/>
  <c r="K51" i="7"/>
  <c r="E52" i="8"/>
  <c r="F46" i="2"/>
  <c r="N52" i="8"/>
  <c r="E49" i="7"/>
  <c r="D49"/>
  <c r="P52" i="8"/>
  <c r="G49" i="7"/>
  <c r="E51" i="8"/>
  <c r="F45" i="2"/>
  <c r="N51" i="8"/>
  <c r="E48" i="7"/>
  <c r="D48"/>
  <c r="P51" i="8"/>
  <c r="G48" i="7"/>
  <c r="I47"/>
  <c r="I50" i="8"/>
  <c r="T50"/>
  <c r="K47" i="7"/>
  <c r="D37"/>
  <c r="D40" i="8"/>
  <c r="AO12"/>
  <c r="AQ13"/>
  <c r="I187"/>
  <c r="I186"/>
  <c r="J186"/>
  <c r="K127" i="2"/>
  <c r="I185" i="8"/>
  <c r="R184"/>
  <c r="I183"/>
  <c r="I182"/>
  <c r="J182"/>
  <c r="K123" i="2"/>
  <c r="I181" i="8"/>
  <c r="I180"/>
  <c r="I179"/>
  <c r="O178"/>
  <c r="M178"/>
  <c r="Q178"/>
  <c r="H134" i="7"/>
  <c r="AY177" i="8"/>
  <c r="J111" i="4"/>
  <c r="F177" i="8"/>
  <c r="G118" i="2"/>
  <c r="D177" i="8"/>
  <c r="F176"/>
  <c r="G117" i="2"/>
  <c r="D176" i="8"/>
  <c r="I174"/>
  <c r="I172"/>
  <c r="J172"/>
  <c r="K115" i="2"/>
  <c r="O171" i="8"/>
  <c r="M171"/>
  <c r="Q171"/>
  <c r="H129" i="7"/>
  <c r="AY170" i="8"/>
  <c r="J106" i="4"/>
  <c r="I170" i="8"/>
  <c r="I169"/>
  <c r="F168"/>
  <c r="G111" i="2"/>
  <c r="I167" i="8"/>
  <c r="F165"/>
  <c r="G108" i="2"/>
  <c r="D165" i="8"/>
  <c r="I164"/>
  <c r="P163"/>
  <c r="G121" i="7"/>
  <c r="N163" i="8"/>
  <c r="E121" i="7"/>
  <c r="I163" i="8"/>
  <c r="E163"/>
  <c r="F106" i="2"/>
  <c r="P162" i="8"/>
  <c r="G120" i="7"/>
  <c r="N162" i="8"/>
  <c r="E120" i="7"/>
  <c r="I162" i="8"/>
  <c r="E162"/>
  <c r="F105" i="2"/>
  <c r="T161" i="8"/>
  <c r="K119" i="7"/>
  <c r="S161" i="8"/>
  <c r="J119" i="7"/>
  <c r="F161" i="8"/>
  <c r="G104" i="2"/>
  <c r="S160" i="8"/>
  <c r="J118" i="7"/>
  <c r="F160" i="8"/>
  <c r="G103" i="2"/>
  <c r="D160" i="8"/>
  <c r="AV159"/>
  <c r="G95" i="4"/>
  <c r="AT159" i="8"/>
  <c r="Z159"/>
  <c r="H120" i="3"/>
  <c r="K159" i="8"/>
  <c r="L102" i="2"/>
  <c r="AY158" i="8"/>
  <c r="J94" i="4"/>
  <c r="C116" i="7"/>
  <c r="I158" i="8"/>
  <c r="T157"/>
  <c r="K115" i="7"/>
  <c r="S157" i="8"/>
  <c r="J115" i="7"/>
  <c r="I157" i="8"/>
  <c r="AW156"/>
  <c r="H92" i="4"/>
  <c r="T156" i="8"/>
  <c r="K114" i="7"/>
  <c r="O156" i="8"/>
  <c r="AY155"/>
  <c r="J91" i="4"/>
  <c r="S155" i="8"/>
  <c r="J113" i="7"/>
  <c r="F155" i="8"/>
  <c r="G98" i="2"/>
  <c r="D155" i="8"/>
  <c r="Q154"/>
  <c r="H112" i="7"/>
  <c r="P154" i="8"/>
  <c r="G112" i="7"/>
  <c r="N154" i="8"/>
  <c r="E112" i="7"/>
  <c r="C112"/>
  <c r="I154" i="8"/>
  <c r="E154"/>
  <c r="T153"/>
  <c r="K111" i="7"/>
  <c r="S153" i="8"/>
  <c r="J111" i="7"/>
  <c r="G96" i="2"/>
  <c r="AV152" i="8"/>
  <c r="G88" i="4"/>
  <c r="AT152" i="8"/>
  <c r="E88" i="4"/>
  <c r="AB152" i="8"/>
  <c r="J113" i="3"/>
  <c r="Z152" i="8"/>
  <c r="H113" i="3"/>
  <c r="Y152" i="8"/>
  <c r="G113" i="3"/>
  <c r="D113"/>
  <c r="K152" i="8"/>
  <c r="L95" i="2"/>
  <c r="AY151" i="8"/>
  <c r="J87" i="4"/>
  <c r="S151" i="8"/>
  <c r="J109" i="7"/>
  <c r="F151" i="8"/>
  <c r="G94" i="2"/>
  <c r="D151" i="8"/>
  <c r="Q150"/>
  <c r="H108" i="7"/>
  <c r="P150" i="8"/>
  <c r="G108" i="7"/>
  <c r="C108"/>
  <c r="I150" i="8"/>
  <c r="E150"/>
  <c r="F93" i="2"/>
  <c r="AV149" i="8"/>
  <c r="G85" i="4"/>
  <c r="AT149" i="8"/>
  <c r="O149"/>
  <c r="M149"/>
  <c r="AY148"/>
  <c r="J84" i="4"/>
  <c r="S148" i="8"/>
  <c r="J106" i="7"/>
  <c r="F148" i="8"/>
  <c r="G91" i="2"/>
  <c r="D148" i="8"/>
  <c r="Q147"/>
  <c r="H105" i="7"/>
  <c r="P147" i="8"/>
  <c r="G105" i="7"/>
  <c r="N147" i="8"/>
  <c r="E105" i="7"/>
  <c r="C105"/>
  <c r="I147" i="8"/>
  <c r="E147"/>
  <c r="F90" i="2"/>
  <c r="S146" i="8"/>
  <c r="J104" i="7"/>
  <c r="I146" i="8"/>
  <c r="D146"/>
  <c r="S145"/>
  <c r="J103" i="7"/>
  <c r="F145" i="8"/>
  <c r="G88" i="2"/>
  <c r="D145" i="8"/>
  <c r="AV144"/>
  <c r="G80" i="4"/>
  <c r="AT144" i="8"/>
  <c r="O144"/>
  <c r="I144"/>
  <c r="AY143"/>
  <c r="J79" i="4"/>
  <c r="S143" i="8"/>
  <c r="J101" i="7"/>
  <c r="F143" i="8"/>
  <c r="G86" i="2"/>
  <c r="D143" i="8"/>
  <c r="S142"/>
  <c r="J100" i="7"/>
  <c r="F142" i="8"/>
  <c r="G85" i="2"/>
  <c r="D142" i="8"/>
  <c r="AV141"/>
  <c r="G77" i="4"/>
  <c r="AT141" i="8"/>
  <c r="E77" i="4"/>
  <c r="Q141" i="8"/>
  <c r="H99" i="7"/>
  <c r="P141" i="8"/>
  <c r="G99" i="7"/>
  <c r="N141" i="8"/>
  <c r="E99" i="7"/>
  <c r="C99"/>
  <c r="I141" i="8"/>
  <c r="E141"/>
  <c r="T140"/>
  <c r="K98" i="7"/>
  <c r="S140" i="8"/>
  <c r="J98" i="7"/>
  <c r="F140" i="8"/>
  <c r="G83" i="2"/>
  <c r="T139" i="8"/>
  <c r="K97" i="7"/>
  <c r="S139" i="8"/>
  <c r="J97" i="7"/>
  <c r="F139" i="8"/>
  <c r="G82" i="2"/>
  <c r="AY138" i="8"/>
  <c r="J74" i="4"/>
  <c r="AW138" i="8"/>
  <c r="H74" i="4"/>
  <c r="T138" i="8"/>
  <c r="K96" i="7"/>
  <c r="O138" i="8"/>
  <c r="AY137"/>
  <c r="J73" i="4"/>
  <c r="S137" i="8"/>
  <c r="J95" i="7"/>
  <c r="F137" i="8"/>
  <c r="G80" i="2"/>
  <c r="D137" i="8"/>
  <c r="T136"/>
  <c r="K94" i="7"/>
  <c r="S136" i="8"/>
  <c r="J94" i="7"/>
  <c r="F136" i="8"/>
  <c r="G79" i="2"/>
  <c r="S135" i="8"/>
  <c r="J93" i="7"/>
  <c r="F135" i="8"/>
  <c r="G78" i="2"/>
  <c r="D135" i="8"/>
  <c r="S134"/>
  <c r="J92" i="7"/>
  <c r="F134" i="8"/>
  <c r="G77" i="2"/>
  <c r="D134" i="8"/>
  <c r="AY133"/>
  <c r="J69" i="4"/>
  <c r="AW133" i="8"/>
  <c r="H69" i="4"/>
  <c r="I133" i="8"/>
  <c r="AX132"/>
  <c r="AR132"/>
  <c r="AC132"/>
  <c r="K93" i="3"/>
  <c r="N127" i="8"/>
  <c r="S129"/>
  <c r="Q129"/>
  <c r="S128"/>
  <c r="J87" i="7"/>
  <c r="Q128" i="8"/>
  <c r="H87" i="7"/>
  <c r="I128" i="8"/>
  <c r="E128"/>
  <c r="C128"/>
  <c r="I127"/>
  <c r="S126"/>
  <c r="J85" i="7"/>
  <c r="Q126" i="8"/>
  <c r="H85" i="7"/>
  <c r="I126" i="8"/>
  <c r="K126"/>
  <c r="F126"/>
  <c r="D126"/>
  <c r="C126"/>
  <c r="I125"/>
  <c r="P124"/>
  <c r="G83" i="7"/>
  <c r="N124" i="8"/>
  <c r="E83" i="7"/>
  <c r="F124" i="8"/>
  <c r="D124"/>
  <c r="T123"/>
  <c r="K82" i="7"/>
  <c r="S123" i="8"/>
  <c r="J82" i="7"/>
  <c r="I123" i="8"/>
  <c r="P121"/>
  <c r="G81" i="7"/>
  <c r="N121" i="8"/>
  <c r="E81" i="7"/>
  <c r="F121" i="8"/>
  <c r="D121"/>
  <c r="I120"/>
  <c r="S119"/>
  <c r="J79" i="7"/>
  <c r="Q119" i="8"/>
  <c r="H79" i="7"/>
  <c r="I119" i="8"/>
  <c r="K119"/>
  <c r="E119"/>
  <c r="D119"/>
  <c r="F118"/>
  <c r="G68" i="2"/>
  <c r="S117" i="8"/>
  <c r="J77" i="7"/>
  <c r="Q117" i="8"/>
  <c r="H77" i="7"/>
  <c r="I117" i="8"/>
  <c r="E117"/>
  <c r="E116"/>
  <c r="F67" i="2"/>
  <c r="C117" i="8"/>
  <c r="D76" i="7"/>
  <c r="I116" i="8"/>
  <c r="S115"/>
  <c r="J75" i="7"/>
  <c r="Q115" i="8"/>
  <c r="H75" i="7"/>
  <c r="I115" i="8"/>
  <c r="E115"/>
  <c r="E114"/>
  <c r="F66" i="2"/>
  <c r="C115" i="8"/>
  <c r="I114"/>
  <c r="P113"/>
  <c r="G73" i="7"/>
  <c r="N113" i="8"/>
  <c r="E73" i="7"/>
  <c r="F113" i="8"/>
  <c r="D113"/>
  <c r="T112"/>
  <c r="K72" i="7"/>
  <c r="S112" i="8"/>
  <c r="J72" i="7"/>
  <c r="F112" i="8"/>
  <c r="G65" i="2"/>
  <c r="S111" i="8"/>
  <c r="J71" i="7"/>
  <c r="Q111" i="8"/>
  <c r="H71" i="7"/>
  <c r="I111" i="8"/>
  <c r="E111"/>
  <c r="C111"/>
  <c r="I110"/>
  <c r="S109"/>
  <c r="J69" i="7"/>
  <c r="Q109" i="8"/>
  <c r="H69" i="7"/>
  <c r="I109" i="8"/>
  <c r="F109"/>
  <c r="C109"/>
  <c r="T108"/>
  <c r="K68" i="7"/>
  <c r="S108" i="8"/>
  <c r="J68" i="7"/>
  <c r="I108" i="8"/>
  <c r="AV107"/>
  <c r="E57" i="9"/>
  <c r="AT107" i="8"/>
  <c r="AP107"/>
  <c r="AN107"/>
  <c r="F50" i="9"/>
  <c r="AF107" i="8"/>
  <c r="E42" i="9"/>
  <c r="P106" i="8"/>
  <c r="N106"/>
  <c r="P105"/>
  <c r="N105"/>
  <c r="S104"/>
  <c r="Q104"/>
  <c r="P103"/>
  <c r="N103"/>
  <c r="AW102"/>
  <c r="H31" i="16"/>
  <c r="O102" i="8"/>
  <c r="Q101"/>
  <c r="H31" i="13"/>
  <c r="C101" i="8"/>
  <c r="S100"/>
  <c r="Q100"/>
  <c r="S99"/>
  <c r="F99"/>
  <c r="E27" i="12"/>
  <c r="S97" i="8"/>
  <c r="F97"/>
  <c r="E25" i="12"/>
  <c r="AV96" i="8"/>
  <c r="G26" i="16"/>
  <c r="AT96" i="8"/>
  <c r="AN96"/>
  <c r="F24" i="17"/>
  <c r="AF96" i="8"/>
  <c r="E24" i="15"/>
  <c r="AB96" i="8"/>
  <c r="O96"/>
  <c r="S95"/>
  <c r="Q95"/>
  <c r="S94"/>
  <c r="Q94"/>
  <c r="AB93"/>
  <c r="O93"/>
  <c r="F93"/>
  <c r="F92"/>
  <c r="AY91"/>
  <c r="AV91"/>
  <c r="G24" i="16"/>
  <c r="AT91" i="8"/>
  <c r="E24" i="16"/>
  <c r="F90" i="8"/>
  <c r="E23" i="12"/>
  <c r="Q89" i="8"/>
  <c r="H23" i="13"/>
  <c r="F89" i="8"/>
  <c r="E22" i="12"/>
  <c r="F88" i="8"/>
  <c r="E21" i="12"/>
  <c r="F87" i="8"/>
  <c r="E20" i="12"/>
  <c r="P86" i="8"/>
  <c r="G20" i="13"/>
  <c r="N86" i="8"/>
  <c r="E20" i="13"/>
  <c r="E86" i="8"/>
  <c r="D19" i="12"/>
  <c r="C86" i="8"/>
  <c r="S85"/>
  <c r="S84"/>
  <c r="F84"/>
  <c r="E17" i="12"/>
  <c r="R82" i="8"/>
  <c r="Q82"/>
  <c r="H16" i="13"/>
  <c r="P82" i="8"/>
  <c r="G16" i="13"/>
  <c r="D16"/>
  <c r="C16"/>
  <c r="S81" i="8"/>
  <c r="S80"/>
  <c r="I80"/>
  <c r="AR79"/>
  <c r="AP79"/>
  <c r="AN79"/>
  <c r="F13" i="17"/>
  <c r="AF79" i="8"/>
  <c r="E13" i="15"/>
  <c r="AK77" i="8"/>
  <c r="C21" i="6"/>
  <c r="AE77" i="8"/>
  <c r="P76"/>
  <c r="N76"/>
  <c r="AM72"/>
  <c r="AI72"/>
  <c r="H20" i="5"/>
  <c r="AG72" i="8"/>
  <c r="F20" i="5"/>
  <c r="R72" i="8"/>
  <c r="T71"/>
  <c r="AV70"/>
  <c r="G49" i="4"/>
  <c r="AT70" i="8"/>
  <c r="AN70"/>
  <c r="F18" i="6"/>
  <c r="AH70" i="8"/>
  <c r="AD70"/>
  <c r="AC70"/>
  <c r="K62" i="3"/>
  <c r="R70" i="8"/>
  <c r="Q68"/>
  <c r="H63" i="7"/>
  <c r="I68" i="8"/>
  <c r="I67"/>
  <c r="T66"/>
  <c r="K61" i="7"/>
  <c r="S66" i="8"/>
  <c r="J61" i="7"/>
  <c r="F66" i="8"/>
  <c r="G58" i="2"/>
  <c r="Q64" i="8"/>
  <c r="H59" i="7"/>
  <c r="F64" i="8"/>
  <c r="G56" i="2"/>
  <c r="AG57" i="8"/>
  <c r="F14" i="5"/>
  <c r="O57" i="8"/>
  <c r="E54"/>
  <c r="F48" i="2"/>
  <c r="O53" i="8"/>
  <c r="D52"/>
  <c r="D51"/>
  <c r="H65" i="4"/>
  <c r="F76" i="9"/>
  <c r="E43"/>
  <c r="E24" i="5"/>
  <c r="H63" i="4"/>
  <c r="F74" i="9"/>
  <c r="G62" i="4"/>
  <c r="E72" i="9"/>
  <c r="G61" i="4"/>
  <c r="E70" i="9"/>
  <c r="F51"/>
  <c r="F23" i="6"/>
  <c r="G59" i="4"/>
  <c r="E68" i="9"/>
  <c r="H58" i="4"/>
  <c r="F66" i="9"/>
  <c r="H56" i="4"/>
  <c r="F64" i="9"/>
  <c r="G55" i="4"/>
  <c r="E62" i="9"/>
  <c r="H54" i="4"/>
  <c r="H53"/>
  <c r="C29" i="15"/>
  <c r="C30"/>
  <c r="C27" i="14"/>
  <c r="H20" i="6"/>
  <c r="H19"/>
  <c r="E19"/>
  <c r="E20"/>
  <c r="D43" i="4"/>
  <c r="AT62" i="8"/>
  <c r="AV62"/>
  <c r="G43" i="4"/>
  <c r="C39"/>
  <c r="AW57" i="8"/>
  <c r="H39" i="4"/>
  <c r="E14" i="6"/>
  <c r="AM56" i="8"/>
  <c r="E13" i="6"/>
  <c r="D14" i="5"/>
  <c r="AF57" i="8"/>
  <c r="AI57"/>
  <c r="H14" i="5"/>
  <c r="D52" i="3"/>
  <c r="Z57" i="8"/>
  <c r="H52" i="3"/>
  <c r="J48" i="2"/>
  <c r="K54" i="8"/>
  <c r="L48" i="2"/>
  <c r="D35" i="4"/>
  <c r="AT53" i="8"/>
  <c r="AV53"/>
  <c r="G35" i="4"/>
  <c r="C11" i="6"/>
  <c r="AN50" i="8"/>
  <c r="F11" i="6"/>
  <c r="D11" i="5"/>
  <c r="AF50" i="8"/>
  <c r="E11" i="5"/>
  <c r="AI50" i="8"/>
  <c r="H11" i="5"/>
  <c r="F47" i="7"/>
  <c r="F50" i="8"/>
  <c r="G44" i="2"/>
  <c r="AN13" i="8"/>
  <c r="F163"/>
  <c r="G106" i="2"/>
  <c r="D163" i="8"/>
  <c r="F162"/>
  <c r="G105" i="2"/>
  <c r="D162" i="8"/>
  <c r="I161"/>
  <c r="I160"/>
  <c r="E160"/>
  <c r="F103" i="2"/>
  <c r="O159" i="8"/>
  <c r="F158"/>
  <c r="G101" i="2"/>
  <c r="I156" i="8"/>
  <c r="I155"/>
  <c r="E155"/>
  <c r="F98" i="2"/>
  <c r="F154" i="8"/>
  <c r="G97" i="2"/>
  <c r="D154" i="8"/>
  <c r="I153"/>
  <c r="W152"/>
  <c r="O152"/>
  <c r="I151"/>
  <c r="E151"/>
  <c r="F94" i="2"/>
  <c r="F150" i="8"/>
  <c r="G93" i="2"/>
  <c r="D150" i="8"/>
  <c r="I149"/>
  <c r="I148"/>
  <c r="E148"/>
  <c r="F91" i="2"/>
  <c r="F147" i="8"/>
  <c r="G90" i="2"/>
  <c r="D147" i="8"/>
  <c r="I145"/>
  <c r="E145"/>
  <c r="F88" i="2"/>
  <c r="I143" i="8"/>
  <c r="E143"/>
  <c r="F86" i="2"/>
  <c r="I142" i="8"/>
  <c r="E142"/>
  <c r="F85" i="2"/>
  <c r="F141" i="8"/>
  <c r="G84" i="2"/>
  <c r="D141" i="8"/>
  <c r="AY140"/>
  <c r="J76" i="4"/>
  <c r="I140" i="8"/>
  <c r="I139"/>
  <c r="I138"/>
  <c r="I137"/>
  <c r="E137"/>
  <c r="F80" i="2"/>
  <c r="E136" i="8"/>
  <c r="F79" i="2"/>
  <c r="I136" i="8"/>
  <c r="I135"/>
  <c r="E135"/>
  <c r="F78" i="2"/>
  <c r="I134" i="8"/>
  <c r="E134"/>
  <c r="F77" i="2"/>
  <c r="F68" i="4"/>
  <c r="R132" i="8"/>
  <c r="F127"/>
  <c r="G72" i="2"/>
  <c r="F125" i="8"/>
  <c r="G71" i="2"/>
  <c r="E124" i="8"/>
  <c r="E123"/>
  <c r="F70" i="2"/>
  <c r="C122" i="8"/>
  <c r="E121"/>
  <c r="E120"/>
  <c r="F69" i="2"/>
  <c r="F120" i="8"/>
  <c r="G69" i="2"/>
  <c r="C119" i="8"/>
  <c r="F116"/>
  <c r="G67" i="2"/>
  <c r="F114" i="8"/>
  <c r="G66" i="2"/>
  <c r="E113" i="8"/>
  <c r="E112"/>
  <c r="I112"/>
  <c r="F110"/>
  <c r="G64" i="2"/>
  <c r="L102" i="8"/>
  <c r="F101"/>
  <c r="E28" i="12"/>
  <c r="C99" i="8"/>
  <c r="C97"/>
  <c r="M96"/>
  <c r="L96"/>
  <c r="R93"/>
  <c r="R91"/>
  <c r="I91"/>
  <c r="K91"/>
  <c r="L93"/>
  <c r="D86"/>
  <c r="E85"/>
  <c r="D18" i="12"/>
  <c r="C84" i="8"/>
  <c r="W82"/>
  <c r="E16" i="14"/>
  <c r="O82" i="8"/>
  <c r="AU79"/>
  <c r="F12" i="16"/>
  <c r="AS79" i="8"/>
  <c r="X79"/>
  <c r="X77"/>
  <c r="AL77"/>
  <c r="AD77"/>
  <c r="C22" i="5"/>
  <c r="N75" i="8"/>
  <c r="Q72"/>
  <c r="F68"/>
  <c r="G60" i="2"/>
  <c r="F67" i="8"/>
  <c r="G59" i="2"/>
  <c r="I66" i="8"/>
  <c r="O62"/>
  <c r="F62"/>
  <c r="G55" i="2"/>
  <c r="AR56" i="8"/>
  <c r="R56"/>
  <c r="F55"/>
  <c r="G49" i="2"/>
  <c r="F52" i="8"/>
  <c r="G46" i="2"/>
  <c r="F51" i="8"/>
  <c r="G45" i="2"/>
  <c r="M50" i="8"/>
  <c r="I62"/>
  <c r="K62"/>
  <c r="L55" i="2"/>
  <c r="I57" i="8"/>
  <c r="AU56"/>
  <c r="F38" i="4"/>
  <c r="AS56" i="8"/>
  <c r="AK56"/>
  <c r="AD56"/>
  <c r="AD12"/>
  <c r="I55"/>
  <c r="K55"/>
  <c r="L49" i="2"/>
  <c r="F54" i="8"/>
  <c r="G48" i="2"/>
  <c r="R53" i="8"/>
  <c r="I52"/>
  <c r="I51"/>
  <c r="AB50"/>
  <c r="L50"/>
  <c r="P49"/>
  <c r="G46" i="7"/>
  <c r="F49" i="8"/>
  <c r="G43" i="2"/>
  <c r="T46" i="8"/>
  <c r="K43" i="7"/>
  <c r="O46" i="8"/>
  <c r="F46"/>
  <c r="G41" i="2"/>
  <c r="I46" i="8"/>
  <c r="Q45"/>
  <c r="H42" i="7"/>
  <c r="F45" i="8"/>
  <c r="G40" i="2"/>
  <c r="Q43" i="8"/>
  <c r="H40" i="7"/>
  <c r="F43" i="8"/>
  <c r="G38" i="2"/>
  <c r="Q42" i="8"/>
  <c r="H39" i="7"/>
  <c r="F42" i="8"/>
  <c r="G37" i="2"/>
  <c r="P41" i="8"/>
  <c r="G38" i="7"/>
  <c r="N41" i="8"/>
  <c r="E38" i="7"/>
  <c r="E41" i="8"/>
  <c r="F36" i="2"/>
  <c r="AG40" i="8"/>
  <c r="R40"/>
  <c r="N40"/>
  <c r="E37" i="7"/>
  <c r="E40" i="8"/>
  <c r="F35" i="2"/>
  <c r="F39" i="8"/>
  <c r="G34" i="2"/>
  <c r="D39" i="8"/>
  <c r="H34" i="2"/>
  <c r="P38" i="8"/>
  <c r="G35" i="7"/>
  <c r="N38" i="8"/>
  <c r="E35" i="7"/>
  <c r="E38" i="8"/>
  <c r="F33" i="2"/>
  <c r="F37" i="8"/>
  <c r="G32" i="2"/>
  <c r="D37" i="8"/>
  <c r="P36"/>
  <c r="G33" i="7"/>
  <c r="N36" i="8"/>
  <c r="E33" i="7"/>
  <c r="E36" i="8"/>
  <c r="F31" i="2"/>
  <c r="F35" i="8"/>
  <c r="G30" i="2"/>
  <c r="D35" i="8"/>
  <c r="E30" i="2"/>
  <c r="Q33" i="8"/>
  <c r="H30" i="7"/>
  <c r="F33" i="8"/>
  <c r="G28" i="2"/>
  <c r="AW31" i="8"/>
  <c r="H25" i="4"/>
  <c r="T31" i="8"/>
  <c r="K28" i="7"/>
  <c r="O31" i="8"/>
  <c r="Q30"/>
  <c r="H27" i="7"/>
  <c r="I30" i="8"/>
  <c r="Q29"/>
  <c r="H26" i="7"/>
  <c r="I29" i="8"/>
  <c r="T28"/>
  <c r="K25" i="7"/>
  <c r="S28" i="8"/>
  <c r="J25" i="7"/>
  <c r="F28" i="8"/>
  <c r="G23" i="2"/>
  <c r="AV26" i="8"/>
  <c r="G22" i="4"/>
  <c r="AT26" i="8"/>
  <c r="E26"/>
  <c r="F21" i="2"/>
  <c r="AC26" i="8"/>
  <c r="K39" i="3"/>
  <c r="AB26" i="8"/>
  <c r="J39" i="3"/>
  <c r="O26" i="8"/>
  <c r="AR24"/>
  <c r="AR13"/>
  <c r="I24"/>
  <c r="F21"/>
  <c r="G16" i="2"/>
  <c r="D21" i="8"/>
  <c r="P20"/>
  <c r="G18" i="7"/>
  <c r="N20" i="8"/>
  <c r="E18" i="7"/>
  <c r="E20" i="8"/>
  <c r="F15" i="2"/>
  <c r="AW18" i="8"/>
  <c r="H15" i="4"/>
  <c r="T18" i="8"/>
  <c r="K16" i="7"/>
  <c r="O18" i="8"/>
  <c r="E15" i="3"/>
  <c r="P17" i="8"/>
  <c r="G15" i="7"/>
  <c r="D15"/>
  <c r="I17" i="8"/>
  <c r="Q16"/>
  <c r="H14" i="7"/>
  <c r="P16" i="8"/>
  <c r="G14" i="7"/>
  <c r="I16" i="8"/>
  <c r="AV14"/>
  <c r="AT14"/>
  <c r="E11" i="4"/>
  <c r="AP14" i="8"/>
  <c r="AP13"/>
  <c r="AN14"/>
  <c r="AF14"/>
  <c r="AF13"/>
  <c r="AC14"/>
  <c r="K12" i="3"/>
  <c r="AB14" i="8"/>
  <c r="J12" i="3"/>
  <c r="O14" i="8"/>
  <c r="AG13"/>
  <c r="AA13"/>
  <c r="AX12"/>
  <c r="AZ12"/>
  <c r="K9" i="4"/>
  <c r="Q41" i="8"/>
  <c r="H38" i="7"/>
  <c r="F41" i="8"/>
  <c r="G36" i="2"/>
  <c r="D41" i="8"/>
  <c r="F40"/>
  <c r="G35" i="2"/>
  <c r="N39" i="8"/>
  <c r="E36" i="7"/>
  <c r="E39" i="8"/>
  <c r="F34" i="2"/>
  <c r="Q38" i="8"/>
  <c r="H35" i="7"/>
  <c r="F38" i="8"/>
  <c r="G33" i="2"/>
  <c r="D38" i="8"/>
  <c r="I33" i="2"/>
  <c r="N37" i="8"/>
  <c r="E34" i="7"/>
  <c r="E37" i="8"/>
  <c r="F32" i="2"/>
  <c r="Q36" i="8"/>
  <c r="H33" i="7"/>
  <c r="F36" i="8"/>
  <c r="G31" i="2"/>
  <c r="D36" i="8"/>
  <c r="I31" i="2"/>
  <c r="N35" i="8"/>
  <c r="E32" i="7"/>
  <c r="E35" i="8"/>
  <c r="F30" i="2"/>
  <c r="F34" i="8"/>
  <c r="G29" i="2"/>
  <c r="I31" i="8"/>
  <c r="K31"/>
  <c r="L26" i="2"/>
  <c r="F30" i="8"/>
  <c r="G25" i="2"/>
  <c r="F29" i="8"/>
  <c r="G24" i="2"/>
  <c r="I28" i="8"/>
  <c r="R26"/>
  <c r="AU24"/>
  <c r="F20" i="4"/>
  <c r="AS24" i="8"/>
  <c r="D20" i="4"/>
  <c r="N21" i="8"/>
  <c r="E19" i="7"/>
  <c r="E21" i="8"/>
  <c r="F16" i="2"/>
  <c r="F20" i="8"/>
  <c r="G15" i="2"/>
  <c r="D20" i="8"/>
  <c r="E15" i="2"/>
  <c r="I18" i="8"/>
  <c r="F17"/>
  <c r="G13" i="2"/>
  <c r="F16" i="8"/>
  <c r="G12" i="2"/>
  <c r="R14" i="8"/>
  <c r="I12" i="7"/>
  <c r="E129" i="4"/>
  <c r="E195" i="8"/>
  <c r="F136" i="2"/>
  <c r="E74" i="4"/>
  <c r="E138" i="8"/>
  <c r="F81" i="2"/>
  <c r="C51" i="3"/>
  <c r="Z56" i="8"/>
  <c r="H51" i="3"/>
  <c r="Y56" i="8"/>
  <c r="E63" i="2"/>
  <c r="D9" i="9"/>
  <c r="T91" i="8"/>
  <c r="AT24"/>
  <c r="J26" i="2"/>
  <c r="I11" i="3"/>
  <c r="AA12" i="8"/>
  <c r="AC13"/>
  <c r="K11" i="3"/>
  <c r="G11" i="4"/>
  <c r="I14" i="8"/>
  <c r="J14"/>
  <c r="K11" i="2"/>
  <c r="J20" i="8"/>
  <c r="K15" i="2"/>
  <c r="H15"/>
  <c r="I15"/>
  <c r="J23"/>
  <c r="K28" i="8"/>
  <c r="L23" i="2"/>
  <c r="E33"/>
  <c r="E36"/>
  <c r="H36"/>
  <c r="I9" i="4"/>
  <c r="F12" i="7"/>
  <c r="F14" i="8"/>
  <c r="G11" i="2"/>
  <c r="E14" i="8"/>
  <c r="F11" i="2"/>
  <c r="J12"/>
  <c r="K16" i="8"/>
  <c r="L12" i="2"/>
  <c r="J16" i="8"/>
  <c r="K12" i="2"/>
  <c r="C20" i="4"/>
  <c r="E22"/>
  <c r="I30" i="2"/>
  <c r="H30"/>
  <c r="E34"/>
  <c r="I40" i="7"/>
  <c r="I40" i="8"/>
  <c r="K40"/>
  <c r="T40"/>
  <c r="K40" i="7"/>
  <c r="F43"/>
  <c r="C47"/>
  <c r="C50" i="8"/>
  <c r="Q50"/>
  <c r="H47" i="7"/>
  <c r="J45" i="2"/>
  <c r="K51" i="8"/>
  <c r="L45" i="2"/>
  <c r="I50" i="7"/>
  <c r="I53" i="8"/>
  <c r="T53"/>
  <c r="K50" i="7"/>
  <c r="S53" i="8"/>
  <c r="J50" i="7"/>
  <c r="J49" i="2"/>
  <c r="C13" i="6"/>
  <c r="AN56" i="8"/>
  <c r="F13" i="6"/>
  <c r="J55" i="2"/>
  <c r="C38" i="4"/>
  <c r="AW56" i="8"/>
  <c r="H38" i="4"/>
  <c r="F58" i="7"/>
  <c r="C72" i="8"/>
  <c r="C11" i="15"/>
  <c r="AG77" i="8"/>
  <c r="F22" i="5"/>
  <c r="F13" i="14"/>
  <c r="O79" i="8"/>
  <c r="AU77"/>
  <c r="N82"/>
  <c r="C93"/>
  <c r="L91"/>
  <c r="P93"/>
  <c r="Q93"/>
  <c r="C27" i="13"/>
  <c r="C96" i="8"/>
  <c r="Q96"/>
  <c r="H27" i="13"/>
  <c r="F65" i="2"/>
  <c r="I90" i="7"/>
  <c r="I132" i="8"/>
  <c r="T132"/>
  <c r="K90" i="7"/>
  <c r="J79" i="2"/>
  <c r="K136" i="8"/>
  <c r="L79" i="2"/>
  <c r="J136" i="8"/>
  <c r="K79" i="2"/>
  <c r="J81"/>
  <c r="K138" i="8"/>
  <c r="L81" i="2"/>
  <c r="J83"/>
  <c r="K140" i="8"/>
  <c r="L83" i="2"/>
  <c r="E84"/>
  <c r="J141" i="8"/>
  <c r="K84" i="2"/>
  <c r="E90"/>
  <c r="J147" i="8"/>
  <c r="K90" i="2"/>
  <c r="H90"/>
  <c r="J92"/>
  <c r="K149" i="8"/>
  <c r="L92" i="2"/>
  <c r="J94"/>
  <c r="K151" i="8"/>
  <c r="L94" i="2"/>
  <c r="E113" i="3"/>
  <c r="N152" i="8"/>
  <c r="E110" i="7"/>
  <c r="E97" i="2"/>
  <c r="J154" i="8"/>
  <c r="K97" i="2"/>
  <c r="H97"/>
  <c r="D152" i="8"/>
  <c r="J99" i="2"/>
  <c r="K156" i="8"/>
  <c r="L99" i="2"/>
  <c r="J156" i="8"/>
  <c r="K99" i="2"/>
  <c r="F117" i="7"/>
  <c r="F159" i="8"/>
  <c r="G102" i="2"/>
  <c r="J103"/>
  <c r="K160" i="8"/>
  <c r="L103" i="2"/>
  <c r="E105"/>
  <c r="J162" i="8"/>
  <c r="K105" i="2"/>
  <c r="H105"/>
  <c r="E106"/>
  <c r="J163" i="8"/>
  <c r="K106" i="2"/>
  <c r="H106"/>
  <c r="E35" i="4"/>
  <c r="E53" i="8"/>
  <c r="F47" i="2"/>
  <c r="E43" i="4"/>
  <c r="E62" i="8"/>
  <c r="F55" i="2"/>
  <c r="E46"/>
  <c r="J52" i="8"/>
  <c r="K46" i="2"/>
  <c r="H46"/>
  <c r="I46"/>
  <c r="J59"/>
  <c r="K67" i="8"/>
  <c r="L59" i="2"/>
  <c r="I72" i="8"/>
  <c r="T72"/>
  <c r="S72"/>
  <c r="D11" i="15"/>
  <c r="D22" i="5"/>
  <c r="AF77" i="8"/>
  <c r="E11" i="15"/>
  <c r="C12" i="16"/>
  <c r="AR77" i="8"/>
  <c r="AW79"/>
  <c r="H12" i="16"/>
  <c r="S82" i="8"/>
  <c r="I82"/>
  <c r="T82"/>
  <c r="F27" i="13"/>
  <c r="F96" i="8"/>
  <c r="E24" i="12"/>
  <c r="E26" i="16"/>
  <c r="E96" i="8"/>
  <c r="D24" i="12"/>
  <c r="F32" i="13"/>
  <c r="F102" i="8"/>
  <c r="E29" i="12"/>
  <c r="C108" i="8"/>
  <c r="J109"/>
  <c r="K109"/>
  <c r="C110"/>
  <c r="K111"/>
  <c r="D112"/>
  <c r="J66" i="2"/>
  <c r="K114" i="8"/>
  <c r="L66" i="2"/>
  <c r="J67"/>
  <c r="K116" i="8"/>
  <c r="L67" i="2"/>
  <c r="J117" i="8"/>
  <c r="K117"/>
  <c r="J69" i="2"/>
  <c r="K120" i="8"/>
  <c r="L69" i="2"/>
  <c r="J70"/>
  <c r="K123" i="8"/>
  <c r="L70" i="2"/>
  <c r="C125" i="8"/>
  <c r="J72" i="2"/>
  <c r="K127" i="8"/>
  <c r="L72" i="2"/>
  <c r="E127" i="8"/>
  <c r="F72" i="2"/>
  <c r="E86" i="7"/>
  <c r="I68" i="4"/>
  <c r="AY132" i="8"/>
  <c r="J68" i="4"/>
  <c r="AZ132" i="8"/>
  <c r="K68" i="4"/>
  <c r="E77" i="2"/>
  <c r="J134" i="8"/>
  <c r="K77" i="2"/>
  <c r="H77"/>
  <c r="J84"/>
  <c r="K141" i="8"/>
  <c r="L84" i="2"/>
  <c r="E86"/>
  <c r="J143" i="8"/>
  <c r="K86" i="2"/>
  <c r="H86"/>
  <c r="F102" i="7"/>
  <c r="F144" i="8"/>
  <c r="G87" i="2"/>
  <c r="E80" i="4"/>
  <c r="E144" i="8"/>
  <c r="F87" i="2"/>
  <c r="E88"/>
  <c r="J145" i="8"/>
  <c r="K88" i="2"/>
  <c r="H88"/>
  <c r="J89"/>
  <c r="K146" i="8"/>
  <c r="L89" i="2"/>
  <c r="E91"/>
  <c r="J148" i="8"/>
  <c r="K91" i="2"/>
  <c r="D107" i="7"/>
  <c r="P149" i="8"/>
  <c r="G107" i="7"/>
  <c r="D149" i="8"/>
  <c r="S149"/>
  <c r="J107" i="7"/>
  <c r="E85" i="4"/>
  <c r="E149" i="8"/>
  <c r="F92" i="2"/>
  <c r="J97"/>
  <c r="K154" i="8"/>
  <c r="L97" i="2"/>
  <c r="J100"/>
  <c r="K157" i="8"/>
  <c r="L100" i="2"/>
  <c r="E95" i="4"/>
  <c r="E159" i="8"/>
  <c r="F102" i="2"/>
  <c r="E103"/>
  <c r="H103"/>
  <c r="J160" i="8"/>
  <c r="K103" i="2"/>
  <c r="J107"/>
  <c r="K164" i="8"/>
  <c r="L107" i="2"/>
  <c r="J110"/>
  <c r="K167" i="8"/>
  <c r="L110" i="2"/>
  <c r="J112"/>
  <c r="K169" i="8"/>
  <c r="L112" i="2"/>
  <c r="F129" i="7"/>
  <c r="F171" i="8"/>
  <c r="K174"/>
  <c r="D134" i="7"/>
  <c r="D178" i="8"/>
  <c r="S178"/>
  <c r="J134" i="7"/>
  <c r="P178" i="8"/>
  <c r="G134" i="7"/>
  <c r="J120" i="2"/>
  <c r="K179" i="8"/>
  <c r="L120" i="2"/>
  <c r="J122"/>
  <c r="K181" i="8"/>
  <c r="L122" i="2"/>
  <c r="J124"/>
  <c r="K183" i="8"/>
  <c r="L124" i="2"/>
  <c r="J126"/>
  <c r="K185" i="8"/>
  <c r="L126" i="2"/>
  <c r="J128"/>
  <c r="K187" i="8"/>
  <c r="L128" i="2"/>
  <c r="G10" i="6"/>
  <c r="AQ12" i="8"/>
  <c r="I10" i="6"/>
  <c r="K50" i="8"/>
  <c r="L44" i="2"/>
  <c r="J44"/>
  <c r="F51" i="3"/>
  <c r="O56" i="8"/>
  <c r="W56"/>
  <c r="I124" i="7"/>
  <c r="T166" i="8"/>
  <c r="K124" i="7"/>
  <c r="I166" i="8"/>
  <c r="D125" i="7"/>
  <c r="S167" i="8"/>
  <c r="J125" i="7"/>
  <c r="P167" i="8"/>
  <c r="G125" i="7"/>
  <c r="D167" i="8"/>
  <c r="J114" i="2"/>
  <c r="K171" i="8"/>
  <c r="L114" i="2"/>
  <c r="J118"/>
  <c r="K177" i="8"/>
  <c r="L118" i="2"/>
  <c r="D126"/>
  <c r="I126"/>
  <c r="C184" i="8"/>
  <c r="D129" i="2"/>
  <c r="I129"/>
  <c r="D147" i="7"/>
  <c r="D191" i="8"/>
  <c r="S191"/>
  <c r="J147" i="7"/>
  <c r="P191" i="8"/>
  <c r="G147" i="7"/>
  <c r="J136" i="2"/>
  <c r="K195" i="8"/>
  <c r="L136" i="2"/>
  <c r="I156" i="7"/>
  <c r="I200" i="8"/>
  <c r="T200"/>
  <c r="K156" i="7"/>
  <c r="I102" i="4"/>
  <c r="AZ166" i="8"/>
  <c r="K102" i="4"/>
  <c r="AY166" i="8"/>
  <c r="J102" i="4"/>
  <c r="J129" i="2"/>
  <c r="K188" i="8"/>
  <c r="L129" i="2"/>
  <c r="D102" i="4"/>
  <c r="AY165" i="8"/>
  <c r="J101" i="4"/>
  <c r="E102"/>
  <c r="AV166" i="8"/>
  <c r="G102" i="4"/>
  <c r="N167" i="8"/>
  <c r="E125" i="7"/>
  <c r="E128" i="3"/>
  <c r="E167" i="8"/>
  <c r="D113" i="2"/>
  <c r="I113"/>
  <c r="E137" i="3"/>
  <c r="N178" i="8"/>
  <c r="E134" i="7"/>
  <c r="E178" i="8"/>
  <c r="F119" i="2"/>
  <c r="F140" i="7"/>
  <c r="G125" i="2"/>
  <c r="J132"/>
  <c r="K191" i="8"/>
  <c r="L132" i="2"/>
  <c r="E133"/>
  <c r="H133"/>
  <c r="J192" i="8"/>
  <c r="K133" i="2"/>
  <c r="E135"/>
  <c r="H135"/>
  <c r="J194" i="8"/>
  <c r="K135" i="2"/>
  <c r="F151" i="7"/>
  <c r="F195" i="8"/>
  <c r="G136" i="2"/>
  <c r="E140"/>
  <c r="I140"/>
  <c r="J199" i="8"/>
  <c r="K140" i="2"/>
  <c r="H140"/>
  <c r="E11"/>
  <c r="D122" i="7"/>
  <c r="D164" i="8"/>
  <c r="P164"/>
  <c r="G122" i="7"/>
  <c r="S164" i="8"/>
  <c r="J122" i="7"/>
  <c r="AU13" i="8"/>
  <c r="S40"/>
  <c r="J40" i="7"/>
  <c r="R79" i="8"/>
  <c r="J169"/>
  <c r="K112" i="2"/>
  <c r="J183" i="8"/>
  <c r="K124" i="2"/>
  <c r="J14"/>
  <c r="K18" i="8"/>
  <c r="L14" i="2"/>
  <c r="I23" i="7"/>
  <c r="I26" i="8"/>
  <c r="T26"/>
  <c r="K23" i="7"/>
  <c r="E31" i="2"/>
  <c r="H31"/>
  <c r="J13"/>
  <c r="K17" i="8"/>
  <c r="L13" i="2"/>
  <c r="F16" i="7"/>
  <c r="F18" i="8"/>
  <c r="G14" i="2"/>
  <c r="E16"/>
  <c r="J21" i="8"/>
  <c r="K16" i="2"/>
  <c r="I16"/>
  <c r="H16"/>
  <c r="J19"/>
  <c r="K24" i="8"/>
  <c r="L19" i="2"/>
  <c r="F23" i="7"/>
  <c r="F26" i="8"/>
  <c r="G21" i="2"/>
  <c r="J24"/>
  <c r="K29" i="8"/>
  <c r="L24" i="2"/>
  <c r="J29" i="8"/>
  <c r="K24" i="2"/>
  <c r="J25"/>
  <c r="K30" i="8"/>
  <c r="L25" i="2"/>
  <c r="J30" i="8"/>
  <c r="K25" i="2"/>
  <c r="F28" i="7"/>
  <c r="F31" i="8"/>
  <c r="G26" i="2"/>
  <c r="E32"/>
  <c r="I32"/>
  <c r="H32"/>
  <c r="K46" i="8"/>
  <c r="J46"/>
  <c r="J46" i="2"/>
  <c r="K52" i="8"/>
  <c r="L46" i="2"/>
  <c r="C13" i="5"/>
  <c r="AG56" i="8"/>
  <c r="F13" i="5"/>
  <c r="L56" i="8"/>
  <c r="D38" i="4"/>
  <c r="AY56" i="8"/>
  <c r="J38" i="4"/>
  <c r="AV56" i="8"/>
  <c r="G38" i="4"/>
  <c r="AT56" i="8"/>
  <c r="E38" i="4"/>
  <c r="J51" i="2"/>
  <c r="K57" i="8"/>
  <c r="L51" i="2"/>
  <c r="D47" i="7"/>
  <c r="P50" i="8"/>
  <c r="G47" i="7"/>
  <c r="D50" i="8"/>
  <c r="S50"/>
  <c r="J47" i="7"/>
  <c r="I53"/>
  <c r="T56" i="8"/>
  <c r="K53" i="7"/>
  <c r="I56" i="8"/>
  <c r="J58" i="2"/>
  <c r="K66" i="8"/>
  <c r="L58" i="2"/>
  <c r="D11" i="17"/>
  <c r="D21" i="6"/>
  <c r="AM77" i="8"/>
  <c r="E11" i="17"/>
  <c r="D12" i="16"/>
  <c r="AY79" i="8"/>
  <c r="AS77"/>
  <c r="AT79"/>
  <c r="E12" i="16"/>
  <c r="AV79" i="8"/>
  <c r="G12" i="16"/>
  <c r="F16" i="13"/>
  <c r="F82" i="8"/>
  <c r="E15" i="12"/>
  <c r="C19"/>
  <c r="I93" i="8"/>
  <c r="T93"/>
  <c r="S93"/>
  <c r="D27" i="13"/>
  <c r="D96" i="8"/>
  <c r="P96"/>
  <c r="G27" i="13"/>
  <c r="C32"/>
  <c r="C102" i="8"/>
  <c r="J65" i="2"/>
  <c r="K112" i="8"/>
  <c r="L65" i="2"/>
  <c r="C118" i="8"/>
  <c r="C14" i="9"/>
  <c r="D68" i="4"/>
  <c r="E68"/>
  <c r="AV132" i="8"/>
  <c r="G68" i="4"/>
  <c r="J77" i="2"/>
  <c r="K134" i="8"/>
  <c r="L77" i="2"/>
  <c r="J78"/>
  <c r="K135" i="8"/>
  <c r="L78" i="2"/>
  <c r="J80"/>
  <c r="K137" i="8"/>
  <c r="L80" i="2"/>
  <c r="J82"/>
  <c r="K139" i="8"/>
  <c r="L82" i="2"/>
  <c r="J139" i="8"/>
  <c r="K82" i="2"/>
  <c r="J85"/>
  <c r="K142" i="8"/>
  <c r="L85" i="2"/>
  <c r="J86"/>
  <c r="K143" i="8"/>
  <c r="L86" i="2"/>
  <c r="J88"/>
  <c r="K145" i="8"/>
  <c r="L88" i="2"/>
  <c r="J91"/>
  <c r="K148" i="8"/>
  <c r="L91" i="2"/>
  <c r="E93"/>
  <c r="J150" i="8"/>
  <c r="K93" i="2"/>
  <c r="H93"/>
  <c r="F110" i="7"/>
  <c r="G95" i="2"/>
  <c r="J96"/>
  <c r="K153" i="8"/>
  <c r="L96" i="2"/>
  <c r="J153" i="8"/>
  <c r="K96" i="2"/>
  <c r="J98"/>
  <c r="K155" i="8"/>
  <c r="L98" i="2"/>
  <c r="J104"/>
  <c r="K161" i="8"/>
  <c r="L104" i="2"/>
  <c r="E14" i="5"/>
  <c r="AF56" i="8"/>
  <c r="E13" i="5"/>
  <c r="E45" i="2"/>
  <c r="J51" i="8"/>
  <c r="K45" i="2"/>
  <c r="I45"/>
  <c r="H45"/>
  <c r="F50" i="7"/>
  <c r="F53" i="8"/>
  <c r="G47" i="2"/>
  <c r="F54" i="7"/>
  <c r="F57" i="8"/>
  <c r="G51" i="2"/>
  <c r="J60"/>
  <c r="K68" i="8"/>
  <c r="L60" i="2"/>
  <c r="I70" i="8"/>
  <c r="K70"/>
  <c r="T70"/>
  <c r="S70"/>
  <c r="C19" i="5"/>
  <c r="G19"/>
  <c r="AJ70" i="8"/>
  <c r="I19" i="5"/>
  <c r="E49" i="4"/>
  <c r="C11" i="17"/>
  <c r="AN77" i="8"/>
  <c r="F21" i="6"/>
  <c r="K80" i="8"/>
  <c r="J80"/>
  <c r="J63" i="2"/>
  <c r="K108" i="8"/>
  <c r="L63" i="2"/>
  <c r="J108" i="8"/>
  <c r="K63" i="2"/>
  <c r="J64"/>
  <c r="K110" i="8"/>
  <c r="L64" i="2"/>
  <c r="C114" i="8"/>
  <c r="K115"/>
  <c r="D118"/>
  <c r="J119"/>
  <c r="J121"/>
  <c r="D120"/>
  <c r="E69" i="2"/>
  <c r="D123" i="8"/>
  <c r="D16" i="9"/>
  <c r="J71" i="2"/>
  <c r="K125" i="8"/>
  <c r="L71" i="2"/>
  <c r="D125" i="8"/>
  <c r="E71" i="2"/>
  <c r="J126" i="8"/>
  <c r="J128"/>
  <c r="K128"/>
  <c r="F93" i="3"/>
  <c r="O132" i="8"/>
  <c r="F90" i="7"/>
  <c r="C68" i="4"/>
  <c r="AW132" i="8"/>
  <c r="H68" i="4"/>
  <c r="J76" i="2"/>
  <c r="K133" i="8"/>
  <c r="L76" i="2"/>
  <c r="E78"/>
  <c r="J135" i="8"/>
  <c r="K78" i="2"/>
  <c r="H78"/>
  <c r="E80"/>
  <c r="J137" i="8"/>
  <c r="K80" i="2"/>
  <c r="H80"/>
  <c r="I80"/>
  <c r="F96" i="7"/>
  <c r="F138" i="8"/>
  <c r="G81" i="2"/>
  <c r="F84"/>
  <c r="E85"/>
  <c r="J142" i="8"/>
  <c r="K85" i="2"/>
  <c r="H85"/>
  <c r="J87"/>
  <c r="K144" i="8"/>
  <c r="L87" i="2"/>
  <c r="E89"/>
  <c r="J146" i="8"/>
  <c r="K89" i="2"/>
  <c r="J90"/>
  <c r="K147" i="8"/>
  <c r="L90" i="2"/>
  <c r="F107" i="7"/>
  <c r="F149" i="8"/>
  <c r="G92" i="2"/>
  <c r="J93"/>
  <c r="K150" i="8"/>
  <c r="L93" i="2"/>
  <c r="E94"/>
  <c r="J151" i="8"/>
  <c r="K94" i="2"/>
  <c r="H94"/>
  <c r="F97"/>
  <c r="E152" i="8"/>
  <c r="F95" i="2"/>
  <c r="E98"/>
  <c r="H98"/>
  <c r="J155" i="8"/>
  <c r="K98" i="2"/>
  <c r="F114" i="7"/>
  <c r="F156" i="8"/>
  <c r="G99" i="2"/>
  <c r="J101"/>
  <c r="K158" i="8"/>
  <c r="L101" i="2"/>
  <c r="J158" i="8"/>
  <c r="K101" i="2"/>
  <c r="J105"/>
  <c r="K162" i="8"/>
  <c r="L105" i="2"/>
  <c r="J106"/>
  <c r="K163" i="8"/>
  <c r="L106" i="2"/>
  <c r="E108"/>
  <c r="J165" i="8"/>
  <c r="K108" i="2"/>
  <c r="H108"/>
  <c r="F127" i="3"/>
  <c r="O166" i="8"/>
  <c r="F124" i="7"/>
  <c r="J113" i="2"/>
  <c r="K170" i="8"/>
  <c r="L113" i="2"/>
  <c r="D129" i="7"/>
  <c r="D171" i="8"/>
  <c r="I114" i="2"/>
  <c r="S171" i="8"/>
  <c r="J129" i="7"/>
  <c r="P171" i="8"/>
  <c r="G129" i="7"/>
  <c r="J115" i="2"/>
  <c r="K172" i="8"/>
  <c r="L115" i="2"/>
  <c r="E117"/>
  <c r="J176" i="8"/>
  <c r="K117" i="2"/>
  <c r="H117"/>
  <c r="E118"/>
  <c r="J177" i="8"/>
  <c r="K118" i="2"/>
  <c r="H118"/>
  <c r="F134" i="7"/>
  <c r="F178" i="8"/>
  <c r="G119" i="2"/>
  <c r="J121"/>
  <c r="K180" i="8"/>
  <c r="L121" i="2"/>
  <c r="J123"/>
  <c r="K182" i="8"/>
  <c r="L123" i="2"/>
  <c r="I140" i="7"/>
  <c r="I184" i="8"/>
  <c r="T184"/>
  <c r="K140" i="7"/>
  <c r="S184" i="8"/>
  <c r="J140" i="7"/>
  <c r="J127" i="2"/>
  <c r="K186" i="8"/>
  <c r="L127" i="2"/>
  <c r="J40" i="8"/>
  <c r="E35" i="2"/>
  <c r="E113"/>
  <c r="H113"/>
  <c r="J170" i="8"/>
  <c r="K113" i="2"/>
  <c r="J119"/>
  <c r="K178" i="8"/>
  <c r="L119" i="2"/>
  <c r="E130"/>
  <c r="J189" i="8"/>
  <c r="K130" i="2"/>
  <c r="H130"/>
  <c r="E131"/>
  <c r="J190" i="8"/>
  <c r="K131" i="2"/>
  <c r="H131"/>
  <c r="F147" i="7"/>
  <c r="F191" i="8"/>
  <c r="G132" i="2"/>
  <c r="J133"/>
  <c r="K192" i="8"/>
  <c r="L133" i="2"/>
  <c r="J134"/>
  <c r="K193" i="8"/>
  <c r="L134" i="2"/>
  <c r="J135"/>
  <c r="K194" i="8"/>
  <c r="L135" i="2"/>
  <c r="J138"/>
  <c r="K197" i="8"/>
  <c r="L138" i="2"/>
  <c r="J140"/>
  <c r="K199" i="8"/>
  <c r="L140" i="2"/>
  <c r="F122" i="7"/>
  <c r="F164" i="8"/>
  <c r="G107" i="2"/>
  <c r="D110"/>
  <c r="I110"/>
  <c r="J117"/>
  <c r="K176" i="8"/>
  <c r="L117" i="2"/>
  <c r="E126"/>
  <c r="J185" i="8"/>
  <c r="K126" i="2"/>
  <c r="H126"/>
  <c r="D184" i="8"/>
  <c r="F144" i="7"/>
  <c r="F188" i="8"/>
  <c r="G129" i="2"/>
  <c r="J130"/>
  <c r="K189" i="8"/>
  <c r="L130" i="2"/>
  <c r="J131"/>
  <c r="K190" i="8"/>
  <c r="L131" i="2"/>
  <c r="E150" i="3"/>
  <c r="E191" i="8"/>
  <c r="F132" i="2"/>
  <c r="N191" i="8"/>
  <c r="E147" i="7"/>
  <c r="E134" i="2"/>
  <c r="H134"/>
  <c r="J193" i="8"/>
  <c r="K134" i="2"/>
  <c r="E125" i="3"/>
  <c r="E164" i="8"/>
  <c r="F107" i="2"/>
  <c r="N164" i="8"/>
  <c r="E122" i="7"/>
  <c r="C102" i="4"/>
  <c r="AW166" i="8"/>
  <c r="H102" i="4"/>
  <c r="E143" i="3"/>
  <c r="N184" i="8"/>
  <c r="E140" i="7"/>
  <c r="AS13" i="8"/>
  <c r="AS12"/>
  <c r="AK12"/>
  <c r="C116"/>
  <c r="S14"/>
  <c r="J12" i="7"/>
  <c r="J133" i="8"/>
  <c r="K76" i="2"/>
  <c r="J179" i="8"/>
  <c r="K120" i="2"/>
  <c r="J181" i="8"/>
  <c r="K122" i="2"/>
  <c r="J187" i="8"/>
  <c r="K128" i="2"/>
  <c r="J18" i="8"/>
  <c r="K14" i="2"/>
  <c r="I36"/>
  <c r="E184" i="8"/>
  <c r="F125" i="2"/>
  <c r="G51" i="3"/>
  <c r="C13" i="9"/>
  <c r="J125" i="2"/>
  <c r="K184" i="8"/>
  <c r="L125" i="2"/>
  <c r="E70"/>
  <c r="J123" i="8"/>
  <c r="K70" i="2"/>
  <c r="E68"/>
  <c r="D14" i="9"/>
  <c r="H68" i="2"/>
  <c r="J70" i="8"/>
  <c r="F14" i="9"/>
  <c r="K93" i="8"/>
  <c r="J93"/>
  <c r="E21" i="6"/>
  <c r="J50" i="2"/>
  <c r="K56" i="8"/>
  <c r="L50" i="2"/>
  <c r="C53" i="7"/>
  <c r="C56" i="8"/>
  <c r="J21" i="2"/>
  <c r="K26" i="8"/>
  <c r="L21" i="2"/>
  <c r="F10" i="4"/>
  <c r="AU12" i="8"/>
  <c r="F9" i="4"/>
  <c r="E107" i="2"/>
  <c r="J164" i="8"/>
  <c r="K107" i="2"/>
  <c r="H107"/>
  <c r="F110"/>
  <c r="J141"/>
  <c r="K200" i="8"/>
  <c r="L141" i="2"/>
  <c r="E110"/>
  <c r="H110"/>
  <c r="J167" i="8"/>
  <c r="K110" i="2"/>
  <c r="E56" i="8"/>
  <c r="F50" i="2"/>
  <c r="E51" i="3"/>
  <c r="N56" i="8"/>
  <c r="E53" i="7"/>
  <c r="E119" i="2"/>
  <c r="J178" i="8"/>
  <c r="K119" i="2"/>
  <c r="H119"/>
  <c r="I119"/>
  <c r="G114"/>
  <c r="C10" i="9"/>
  <c r="C9"/>
  <c r="I63" i="2"/>
  <c r="H63"/>
  <c r="C10" i="16"/>
  <c r="C51" i="4"/>
  <c r="AW77" i="8"/>
  <c r="H51" i="4"/>
  <c r="E22" i="5"/>
  <c r="J152" i="8"/>
  <c r="K95" i="2"/>
  <c r="I95"/>
  <c r="E95"/>
  <c r="H95"/>
  <c r="J75"/>
  <c r="K132" i="8"/>
  <c r="L75" i="2"/>
  <c r="E16" i="13"/>
  <c r="N79" i="8"/>
  <c r="E13" i="13"/>
  <c r="F51" i="4"/>
  <c r="F10" i="16"/>
  <c r="F13" i="13"/>
  <c r="F79" i="8"/>
  <c r="E12" i="12"/>
  <c r="J11" i="2"/>
  <c r="K14" i="8"/>
  <c r="L11" i="2"/>
  <c r="I10" i="3"/>
  <c r="AC12" i="8"/>
  <c r="K10" i="3"/>
  <c r="E125" i="2"/>
  <c r="J184" i="8"/>
  <c r="K125" i="2"/>
  <c r="H125"/>
  <c r="E114"/>
  <c r="J171" i="8"/>
  <c r="K114" i="2"/>
  <c r="H114"/>
  <c r="J125" i="8"/>
  <c r="K71" i="2"/>
  <c r="D17" i="9"/>
  <c r="D15"/>
  <c r="G15" s="1"/>
  <c r="J120" i="8"/>
  <c r="K69" i="2"/>
  <c r="C12" i="9"/>
  <c r="D51" i="4"/>
  <c r="D10" i="16"/>
  <c r="AT77" i="8"/>
  <c r="E51" i="4"/>
  <c r="AV77" i="8"/>
  <c r="G51" i="4"/>
  <c r="E44" i="2"/>
  <c r="J50" i="8"/>
  <c r="K44" i="2"/>
  <c r="H44"/>
  <c r="I79" i="8"/>
  <c r="T79"/>
  <c r="E132" i="2"/>
  <c r="J191" i="8"/>
  <c r="K132" i="2"/>
  <c r="H132"/>
  <c r="I125"/>
  <c r="D125"/>
  <c r="J109"/>
  <c r="K166" i="8"/>
  <c r="L109" i="2"/>
  <c r="F53" i="7"/>
  <c r="F56" i="8"/>
  <c r="G50" i="2"/>
  <c r="E92"/>
  <c r="J149" i="8"/>
  <c r="K92" i="2"/>
  <c r="C17" i="9"/>
  <c r="D11"/>
  <c r="E65" i="2"/>
  <c r="J112" i="8"/>
  <c r="K65" i="2"/>
  <c r="K82" i="8"/>
  <c r="K72"/>
  <c r="J72"/>
  <c r="C91"/>
  <c r="F11" i="15"/>
  <c r="J47" i="2"/>
  <c r="K53" i="8"/>
  <c r="L47" i="2"/>
  <c r="J53" i="8"/>
  <c r="K47" i="2"/>
  <c r="I44"/>
  <c r="D44"/>
  <c r="E20" i="4"/>
  <c r="K79" i="8"/>
  <c r="F9" i="9"/>
  <c r="AU130" i="8"/>
  <c r="F66" i="4"/>
  <c r="I68" i="2"/>
  <c r="G10" i="16"/>
  <c r="H10"/>
  <c r="E9" i="9"/>
  <c r="D50" i="2"/>
  <c r="E14" i="9"/>
  <c r="AU131" i="8"/>
  <c r="AU198"/>
  <c r="F132" i="4"/>
  <c r="AT156" i="8"/>
  <c r="E156"/>
  <c r="F99" i="2"/>
  <c r="AV178" i="8"/>
  <c r="G112" i="4"/>
  <c r="AW96" i="8"/>
  <c r="H26" i="16"/>
  <c r="AY96" i="8"/>
  <c r="C24" i="12"/>
  <c r="E40" i="4"/>
  <c r="AY53" i="8"/>
  <c r="J35" i="4"/>
  <c r="AW24" i="8"/>
  <c r="H20" i="4"/>
  <c r="AY24" i="8"/>
  <c r="AV24"/>
  <c r="G20" i="4"/>
  <c r="E19"/>
  <c r="I12" i="2"/>
  <c r="H12"/>
  <c r="E92" i="4"/>
  <c r="AY13" i="8"/>
  <c r="J10" i="4"/>
  <c r="J20"/>
  <c r="AV13" i="8"/>
  <c r="G10" i="4"/>
  <c r="F67"/>
  <c r="E10" i="16"/>
  <c r="AW107" i="8"/>
  <c r="F57" i="9"/>
  <c r="P104" i="8"/>
  <c r="AG102"/>
  <c r="F30" i="15"/>
  <c r="F29"/>
  <c r="AF102" i="8"/>
  <c r="Q99"/>
  <c r="H30" i="13"/>
  <c r="AI96" i="8"/>
  <c r="S89"/>
  <c r="AG79"/>
  <c r="F13" i="15"/>
  <c r="AF70" i="8"/>
  <c r="AG70"/>
  <c r="F19" i="5"/>
  <c r="D19"/>
  <c r="AE12" i="8"/>
  <c r="AI70"/>
  <c r="S73"/>
  <c r="Q73"/>
  <c r="AF72"/>
  <c r="E20" i="5"/>
  <c r="C14"/>
  <c r="AG50" i="8"/>
  <c r="F11" i="5"/>
  <c r="AM79" i="8"/>
  <c r="E13" i="17"/>
  <c r="AK130" i="8"/>
  <c r="AP50"/>
  <c r="AP12"/>
  <c r="H10" i="6"/>
  <c r="E30" i="15"/>
  <c r="E29"/>
  <c r="D10" i="5"/>
  <c r="AE130" i="8"/>
  <c r="E19" i="5"/>
  <c r="AK131" i="8"/>
  <c r="AN131"/>
  <c r="F26" i="6"/>
  <c r="AN130" i="8"/>
  <c r="F25" i="6"/>
  <c r="C25"/>
  <c r="H11"/>
  <c r="D25" i="5"/>
  <c r="AE131" i="8"/>
  <c r="AK198"/>
  <c r="AN198"/>
  <c r="F27" i="6"/>
  <c r="AE198" i="8"/>
  <c r="AK200"/>
  <c r="AE200"/>
  <c r="D46" i="5"/>
  <c r="C29" i="6"/>
  <c r="AI200" i="8"/>
  <c r="H46" i="5"/>
  <c r="D29" i="2"/>
  <c r="Q34" i="8"/>
  <c r="H31" i="7"/>
  <c r="P34" i="8"/>
  <c r="G31" i="7"/>
  <c r="D13" i="2"/>
  <c r="E125" i="8"/>
  <c r="E59"/>
  <c r="F52" i="2"/>
  <c r="F55" i="7"/>
  <c r="AS130" i="8"/>
  <c r="AT12"/>
  <c r="E9" i="4"/>
  <c r="D9"/>
  <c r="C10"/>
  <c r="AR12" i="8"/>
  <c r="AV12"/>
  <c r="G9" i="4"/>
  <c r="AW13" i="8"/>
  <c r="H10" i="4"/>
  <c r="F67" i="3"/>
  <c r="F11" i="14"/>
  <c r="O77" i="8"/>
  <c r="AD130"/>
  <c r="C10" i="5"/>
  <c r="AG12" i="8"/>
  <c r="F10" i="5"/>
  <c r="I134" i="2"/>
  <c r="D134"/>
  <c r="AI198" i="8"/>
  <c r="H44" i="5"/>
  <c r="D44"/>
  <c r="C27" i="6"/>
  <c r="D26" i="5"/>
  <c r="C26" i="6"/>
  <c r="H19" i="5"/>
  <c r="AU200" i="8"/>
  <c r="F134" i="4"/>
  <c r="AT13" i="8"/>
  <c r="E10" i="4"/>
  <c r="F11" i="17"/>
  <c r="C10" i="6"/>
  <c r="D10" i="4"/>
  <c r="P72" i="8"/>
  <c r="J62"/>
  <c r="K55" i="2"/>
  <c r="J55" i="8"/>
  <c r="K49" i="2"/>
  <c r="I34"/>
  <c r="H33"/>
  <c r="T14" i="8"/>
  <c r="K12" i="7"/>
  <c r="E41" i="2"/>
  <c r="H40"/>
  <c r="I17"/>
  <c r="J81" i="8"/>
  <c r="I111" i="2"/>
  <c r="D83"/>
  <c r="I47"/>
  <c r="E16" i="3"/>
  <c r="E44"/>
  <c r="I48" i="2"/>
  <c r="M195" i="8"/>
  <c r="Y195"/>
  <c r="G154" i="3"/>
  <c r="D197" i="8"/>
  <c r="E197"/>
  <c r="F138" i="2"/>
  <c r="N197" i="8"/>
  <c r="E153" i="7"/>
  <c r="E158" i="3"/>
  <c r="AB195" i="8"/>
  <c r="J154" i="3"/>
  <c r="E153"/>
  <c r="Q193" i="8"/>
  <c r="H149" i="7"/>
  <c r="P193" i="8"/>
  <c r="G149" i="7"/>
  <c r="E151" i="3"/>
  <c r="AW191" i="8"/>
  <c r="H125" i="4"/>
  <c r="T191" i="8"/>
  <c r="K147" i="7"/>
  <c r="F122" i="4"/>
  <c r="AT188" i="8"/>
  <c r="F167"/>
  <c r="F125" i="7"/>
  <c r="E146" i="8"/>
  <c r="F89" i="2"/>
  <c r="E82" i="4"/>
  <c r="F119" i="8"/>
  <c r="F79" i="7"/>
  <c r="F111" i="8"/>
  <c r="F71" i="7"/>
  <c r="D101" i="8"/>
  <c r="S101"/>
  <c r="D100"/>
  <c r="J100"/>
  <c r="P100"/>
  <c r="I94"/>
  <c r="K94"/>
  <c r="T94"/>
  <c r="D94"/>
  <c r="J94"/>
  <c r="P94"/>
  <c r="AA91"/>
  <c r="AC93"/>
  <c r="I89"/>
  <c r="T89"/>
  <c r="C20" i="13"/>
  <c r="Q86" i="8"/>
  <c r="H20" i="13"/>
  <c r="C19"/>
  <c r="Q85" i="8"/>
  <c r="H19" i="13"/>
  <c r="AQ70" i="8"/>
  <c r="I18" i="6"/>
  <c r="G18"/>
  <c r="AY187" i="8"/>
  <c r="J121" i="4"/>
  <c r="AT184" i="8"/>
  <c r="E118" i="4"/>
  <c r="S174" i="8"/>
  <c r="J131" i="7"/>
  <c r="F107" i="4"/>
  <c r="F128" i="3"/>
  <c r="T165" i="8"/>
  <c r="K123" i="7"/>
  <c r="C123"/>
  <c r="I117"/>
  <c r="E118" i="3"/>
  <c r="D115" i="7"/>
  <c r="P157" i="8"/>
  <c r="G115" i="7"/>
  <c r="E116" i="3"/>
  <c r="C113" i="7"/>
  <c r="I110"/>
  <c r="E112" i="3"/>
  <c r="C107" i="7"/>
  <c r="P146" i="8"/>
  <c r="G104" i="7"/>
  <c r="T145" i="8"/>
  <c r="K103" i="7"/>
  <c r="P145" i="8"/>
  <c r="G103" i="7"/>
  <c r="N145" i="8"/>
  <c r="E103" i="7"/>
  <c r="T135" i="8"/>
  <c r="K93" i="7"/>
  <c r="P135" i="8"/>
  <c r="G93" i="7"/>
  <c r="N135" i="8"/>
  <c r="E93" i="7"/>
  <c r="AZ133" i="8"/>
  <c r="K69" i="4"/>
  <c r="AV133" i="8"/>
  <c r="G69" i="4"/>
  <c r="AT133" i="8"/>
  <c r="AI132"/>
  <c r="T125"/>
  <c r="K84" i="7"/>
  <c r="Q122" i="8"/>
  <c r="T119"/>
  <c r="K79" i="7"/>
  <c r="F117" i="8"/>
  <c r="S116"/>
  <c r="J76" i="7"/>
  <c r="T115" i="8"/>
  <c r="K75" i="7"/>
  <c r="P115" i="8"/>
  <c r="G75" i="7"/>
  <c r="N115" i="8"/>
  <c r="E75" i="7"/>
  <c r="C113" i="8"/>
  <c r="D111"/>
  <c r="R107"/>
  <c r="AV102"/>
  <c r="G31" i="16"/>
  <c r="AT102" i="8"/>
  <c r="AJ96"/>
  <c r="AG96"/>
  <c r="F24" i="15"/>
  <c r="N95" i="8"/>
  <c r="AH77"/>
  <c r="J75"/>
  <c r="F146"/>
  <c r="G89" i="2"/>
  <c r="F104" i="7"/>
  <c r="C94"/>
  <c r="Q136" i="8"/>
  <c r="H94" i="7"/>
  <c r="AM132" i="8"/>
  <c r="AP132"/>
  <c r="I124"/>
  <c r="I83" i="7"/>
  <c r="F123" i="8"/>
  <c r="G70" i="2"/>
  <c r="F82" i="7"/>
  <c r="I118" i="8"/>
  <c r="I78" i="7"/>
  <c r="F115" i="8"/>
  <c r="F75" i="7"/>
  <c r="D42" i="9"/>
  <c r="AI107" i="8"/>
  <c r="N104"/>
  <c r="E104"/>
  <c r="I104"/>
  <c r="T104"/>
  <c r="I95"/>
  <c r="K95"/>
  <c r="T95"/>
  <c r="D95"/>
  <c r="P95"/>
  <c r="D27" i="14"/>
  <c r="I85" i="8"/>
  <c r="T85"/>
  <c r="F147" i="3"/>
  <c r="S187" i="8"/>
  <c r="J143" i="7"/>
  <c r="F142"/>
  <c r="D118" i="4"/>
  <c r="AB184" i="8"/>
  <c r="J143" i="3"/>
  <c r="S182" i="8"/>
  <c r="J138" i="7"/>
  <c r="F137"/>
  <c r="F135"/>
  <c r="Z178" i="8"/>
  <c r="H137" i="3"/>
  <c r="E135"/>
  <c r="D115" i="8"/>
  <c r="M102"/>
  <c r="X24"/>
  <c r="F24" i="3"/>
  <c r="L18" i="8"/>
  <c r="Z18"/>
  <c r="H16" i="3"/>
  <c r="U132" i="8"/>
  <c r="C105" i="3"/>
  <c r="AT82" i="8"/>
  <c r="E15" i="16"/>
  <c r="I76" i="8"/>
  <c r="C76"/>
  <c r="S52"/>
  <c r="J49" i="7"/>
  <c r="L57" i="8"/>
  <c r="U166"/>
  <c r="L166"/>
  <c r="C55" i="7"/>
  <c r="P59" i="8"/>
  <c r="G55" i="7"/>
  <c r="C14" i="6"/>
  <c r="AN57" i="8"/>
  <c r="F14" i="6"/>
  <c r="C35" i="4"/>
  <c r="AW53" i="8"/>
  <c r="H35" i="4"/>
  <c r="AT50" i="8"/>
  <c r="AV50"/>
  <c r="AY50"/>
  <c r="AY12"/>
  <c r="J9" i="4"/>
  <c r="Q39" i="8"/>
  <c r="H36" i="7"/>
  <c r="P39" i="8"/>
  <c r="G36" i="7"/>
  <c r="Q35" i="8"/>
  <c r="H32" i="7"/>
  <c r="P35" i="8"/>
  <c r="G32" i="7"/>
  <c r="E16" i="8"/>
  <c r="F12" i="2"/>
  <c r="E13" i="4"/>
  <c r="U24" i="8"/>
  <c r="C22" i="3"/>
  <c r="L26" i="8"/>
  <c r="AX77"/>
  <c r="Z93"/>
  <c r="H27" i="14"/>
  <c r="Z87" i="8"/>
  <c r="H21" i="14"/>
  <c r="M87" i="8"/>
  <c r="T81"/>
  <c r="AI79"/>
  <c r="S75"/>
  <c r="P75"/>
  <c r="AB67"/>
  <c r="J60" i="3"/>
  <c r="Y67" i="8"/>
  <c r="G60" i="3"/>
  <c r="W67" i="8"/>
  <c r="M67"/>
  <c r="Q66"/>
  <c r="H61" i="7"/>
  <c r="AT57" i="8"/>
  <c r="AM53"/>
  <c r="T52"/>
  <c r="K49" i="7"/>
  <c r="F48" i="8"/>
  <c r="G42" i="2"/>
  <c r="P44" i="8"/>
  <c r="G41" i="7"/>
  <c r="F44" i="8"/>
  <c r="G39" i="2"/>
  <c r="I42" i="8"/>
  <c r="AQ40"/>
  <c r="AF40"/>
  <c r="Z31"/>
  <c r="H29" i="3"/>
  <c r="L31" i="8"/>
  <c r="S30"/>
  <c r="J27" i="7"/>
  <c r="AM26" i="8"/>
  <c r="AQ26"/>
  <c r="S17"/>
  <c r="J15" i="7"/>
  <c r="AQ14" i="8"/>
  <c r="I10" i="4"/>
  <c r="D86" i="3"/>
  <c r="C52"/>
  <c r="C16"/>
  <c r="C86" i="7"/>
  <c r="L107" i="8"/>
  <c r="Q127"/>
  <c r="H86" i="7"/>
  <c r="P127" i="8"/>
  <c r="G86" i="7"/>
  <c r="C127" i="8"/>
  <c r="C129"/>
  <c r="C123"/>
  <c r="C15" i="9"/>
  <c r="C79" i="8"/>
  <c r="Q74"/>
  <c r="Q106"/>
  <c r="Z102"/>
  <c r="H35" i="14"/>
  <c r="C127" i="3"/>
  <c r="C195" i="8"/>
  <c r="C166"/>
  <c r="D137" i="2"/>
  <c r="C154" i="3"/>
  <c r="Z195" i="8"/>
  <c r="H154" i="3"/>
  <c r="D120" i="2"/>
  <c r="I120"/>
  <c r="H120"/>
  <c r="D116"/>
  <c r="D104"/>
  <c r="I101"/>
  <c r="D101"/>
  <c r="H101"/>
  <c r="D89"/>
  <c r="H89"/>
  <c r="I89"/>
  <c r="C93" i="3"/>
  <c r="D58" i="2"/>
  <c r="C61" i="7"/>
  <c r="F71" i="2"/>
  <c r="L132" i="8"/>
  <c r="E60" i="3"/>
  <c r="E67" i="8"/>
  <c r="F59" i="2"/>
  <c r="N67" i="8"/>
  <c r="E62" i="7"/>
  <c r="I51" i="4"/>
  <c r="AZ77" i="8"/>
  <c r="K51" i="4"/>
  <c r="AY77" i="8"/>
  <c r="J51" i="4"/>
  <c r="L24" i="8"/>
  <c r="U13"/>
  <c r="K76"/>
  <c r="J76"/>
  <c r="D102"/>
  <c r="D32" i="13"/>
  <c r="Q102" i="8"/>
  <c r="H32" i="13"/>
  <c r="P102" i="8"/>
  <c r="G32" i="13"/>
  <c r="E31" i="16"/>
  <c r="E102" i="8"/>
  <c r="D29" i="12"/>
  <c r="I107" i="8"/>
  <c r="K107"/>
  <c r="T107"/>
  <c r="C112"/>
  <c r="E69" i="4"/>
  <c r="E133" i="8"/>
  <c r="E122" i="4"/>
  <c r="E188" i="8"/>
  <c r="F129" i="2"/>
  <c r="H138"/>
  <c r="E138"/>
  <c r="I138"/>
  <c r="J197" i="8"/>
  <c r="K138" i="2"/>
  <c r="D151" i="7"/>
  <c r="S195" i="8"/>
  <c r="J151" i="7"/>
  <c r="P195" i="8"/>
  <c r="G151" i="7"/>
  <c r="D195" i="8"/>
  <c r="Q195"/>
  <c r="H151" i="7"/>
  <c r="I71" i="2"/>
  <c r="F17" i="9"/>
  <c r="AF130" i="8"/>
  <c r="E25" i="5"/>
  <c r="C25"/>
  <c r="AG130" i="8"/>
  <c r="F25" i="5"/>
  <c r="AD131" i="8"/>
  <c r="F66" i="7"/>
  <c r="F11" i="13"/>
  <c r="F77" i="8"/>
  <c r="AR130"/>
  <c r="AV130"/>
  <c r="G66" i="4"/>
  <c r="AW12" i="8"/>
  <c r="H9" i="4"/>
  <c r="C9"/>
  <c r="AS131" i="8"/>
  <c r="AY129"/>
  <c r="AT130"/>
  <c r="E66" i="4"/>
  <c r="D66"/>
  <c r="S107" i="8"/>
  <c r="AX130"/>
  <c r="C28" i="7"/>
  <c r="C31" i="8"/>
  <c r="K42"/>
  <c r="E39" i="4"/>
  <c r="E57" i="8"/>
  <c r="F51" i="2"/>
  <c r="D62" i="7"/>
  <c r="S67" i="8"/>
  <c r="J62" i="7"/>
  <c r="P67" i="8"/>
  <c r="G62" i="7"/>
  <c r="Q67" i="8"/>
  <c r="H62" i="7"/>
  <c r="D67" i="8"/>
  <c r="D87"/>
  <c r="S87"/>
  <c r="Q87"/>
  <c r="H21" i="13"/>
  <c r="P87" i="8"/>
  <c r="G21" i="13"/>
  <c r="D21"/>
  <c r="M79" i="8"/>
  <c r="C23" i="7"/>
  <c r="C26" i="8"/>
  <c r="P57"/>
  <c r="G54" i="7"/>
  <c r="Q57" i="8"/>
  <c r="H54" i="7"/>
  <c r="C57" i="8"/>
  <c r="C54" i="7"/>
  <c r="C16"/>
  <c r="Q18" i="8"/>
  <c r="H16" i="7"/>
  <c r="C18" i="8"/>
  <c r="P18"/>
  <c r="G16" i="7"/>
  <c r="F22" i="3"/>
  <c r="O24" i="8"/>
  <c r="X13"/>
  <c r="D114"/>
  <c r="J115"/>
  <c r="K85"/>
  <c r="J85"/>
  <c r="J95"/>
  <c r="J104"/>
  <c r="K104"/>
  <c r="J68" i="2"/>
  <c r="K118" i="8"/>
  <c r="L68" i="2"/>
  <c r="J118" i="8"/>
  <c r="K68" i="2"/>
  <c r="K124" i="8"/>
  <c r="J124"/>
  <c r="AJ77"/>
  <c r="I22" i="5"/>
  <c r="G22"/>
  <c r="AI77" i="8"/>
  <c r="H22" i="5"/>
  <c r="D110" i="8"/>
  <c r="J111"/>
  <c r="K89"/>
  <c r="AC91"/>
  <c r="AA79"/>
  <c r="J101"/>
  <c r="C28" i="12"/>
  <c r="G110" i="2"/>
  <c r="G109"/>
  <c r="H71"/>
  <c r="E17" i="9"/>
  <c r="E82" i="8"/>
  <c r="Q107"/>
  <c r="P107"/>
  <c r="C18" i="9"/>
  <c r="C16"/>
  <c r="C107" i="8"/>
  <c r="H69" i="2"/>
  <c r="E15" i="9"/>
  <c r="I69" i="2"/>
  <c r="F15" i="9"/>
  <c r="D109" i="2"/>
  <c r="D136"/>
  <c r="I136"/>
  <c r="H136"/>
  <c r="C124" i="7"/>
  <c r="C90"/>
  <c r="D15" i="12"/>
  <c r="E79" i="8"/>
  <c r="D12" i="12"/>
  <c r="D12" i="9"/>
  <c r="E66" i="2"/>
  <c r="J114" i="8"/>
  <c r="K66" i="2"/>
  <c r="F21" i="7"/>
  <c r="F24" i="8"/>
  <c r="G19" i="2"/>
  <c r="D14"/>
  <c r="H14"/>
  <c r="I14"/>
  <c r="D51"/>
  <c r="C20" i="12"/>
  <c r="J87" i="8"/>
  <c r="D26" i="2"/>
  <c r="AX131" i="8"/>
  <c r="I66" i="4"/>
  <c r="AZ130" i="8"/>
  <c r="K66" i="4"/>
  <c r="AT131" i="8"/>
  <c r="E67" i="4"/>
  <c r="D67"/>
  <c r="AY130" i="8"/>
  <c r="J66" i="4"/>
  <c r="AS198" i="8"/>
  <c r="C66" i="4"/>
  <c r="AW130" i="8"/>
  <c r="H66" i="4"/>
  <c r="AR131" i="8"/>
  <c r="AD198"/>
  <c r="AG131"/>
  <c r="F26" i="5"/>
  <c r="C26"/>
  <c r="AF131" i="8"/>
  <c r="E26" i="5"/>
  <c r="C11" i="9"/>
  <c r="L13" i="8"/>
  <c r="U12"/>
  <c r="C11" i="3"/>
  <c r="C21" i="7"/>
  <c r="C24" i="8"/>
  <c r="AC79"/>
  <c r="AA77"/>
  <c r="D10" i="9"/>
  <c r="G10" s="1"/>
  <c r="E64" i="2"/>
  <c r="J110" i="8"/>
  <c r="K64" i="2"/>
  <c r="H64"/>
  <c r="O13" i="8"/>
  <c r="F11" i="3"/>
  <c r="X12" i="8"/>
  <c r="D21" i="2"/>
  <c r="D13" i="13"/>
  <c r="S79" i="8"/>
  <c r="P79"/>
  <c r="G13" i="13"/>
  <c r="Q79" i="8"/>
  <c r="H13" i="13"/>
  <c r="I59" i="2"/>
  <c r="H59"/>
  <c r="E59"/>
  <c r="J67" i="8"/>
  <c r="K59" i="2"/>
  <c r="E10" i="12"/>
  <c r="G61" i="2"/>
  <c r="E136"/>
  <c r="J195" i="8"/>
  <c r="K136" i="2"/>
  <c r="F76"/>
  <c r="C29" i="12"/>
  <c r="C8" i="9"/>
  <c r="I70" i="2"/>
  <c r="F16" i="9"/>
  <c r="E16"/>
  <c r="H70" i="2"/>
  <c r="O12" i="8"/>
  <c r="F10" i="3"/>
  <c r="X130" i="8"/>
  <c r="I64" i="2"/>
  <c r="F10" i="9"/>
  <c r="I67" i="3"/>
  <c r="AC77" i="8"/>
  <c r="K67" i="3"/>
  <c r="AA130" i="8"/>
  <c r="F11" i="7"/>
  <c r="F13" i="8"/>
  <c r="G10" i="2"/>
  <c r="C11" i="7"/>
  <c r="C13" i="8"/>
  <c r="L12"/>
  <c r="E11" i="9"/>
  <c r="H65" i="2"/>
  <c r="AR198" i="8"/>
  <c r="AV198"/>
  <c r="G132" i="4"/>
  <c r="AW131" i="8"/>
  <c r="H67" i="4"/>
  <c r="C67"/>
  <c r="I67"/>
  <c r="AZ131" i="8"/>
  <c r="K67" i="4"/>
  <c r="AY131" i="8"/>
  <c r="J67" i="4"/>
  <c r="AV131" i="8"/>
  <c r="G67" i="4"/>
  <c r="D19" i="2"/>
  <c r="C10" i="3"/>
  <c r="F11" i="9"/>
  <c r="I65" i="2"/>
  <c r="AG198" i="8"/>
  <c r="F44" i="5"/>
  <c r="C44"/>
  <c r="AF198" i="8"/>
  <c r="E44" i="5"/>
  <c r="AS200" i="8"/>
  <c r="AY198"/>
  <c r="J132" i="4"/>
  <c r="AT198" i="8"/>
  <c r="E132" i="4"/>
  <c r="D132"/>
  <c r="F12" i="9"/>
  <c r="I66" i="2"/>
  <c r="E12" i="9"/>
  <c r="H66" i="2"/>
  <c r="AY200" i="8"/>
  <c r="J134" i="4"/>
  <c r="AT200" i="8"/>
  <c r="E134" i="4"/>
  <c r="D134"/>
  <c r="AG200" i="8"/>
  <c r="F46" i="5"/>
  <c r="C46"/>
  <c r="AF200" i="8"/>
  <c r="E46" i="5"/>
  <c r="C10" i="7"/>
  <c r="C12" i="8"/>
  <c r="D9" i="2"/>
  <c r="F12" i="8"/>
  <c r="G9" i="2"/>
  <c r="F10" i="7"/>
  <c r="C132" i="4"/>
  <c r="AR200" i="8"/>
  <c r="AW198"/>
  <c r="H132" i="4"/>
  <c r="D10" i="2"/>
  <c r="AA131" i="8"/>
  <c r="I91" i="3"/>
  <c r="AC130" i="8"/>
  <c r="K91" i="3"/>
  <c r="F91"/>
  <c r="O130" i="8"/>
  <c r="X131"/>
  <c r="F92" i="3"/>
  <c r="O131" i="8"/>
  <c r="X198"/>
  <c r="F88" i="7"/>
  <c r="F130" i="8"/>
  <c r="G73" i="2"/>
  <c r="I92" i="3"/>
  <c r="AC131" i="8"/>
  <c r="K92" i="3"/>
  <c r="AW200" i="8"/>
  <c r="H134" i="4"/>
  <c r="C134"/>
  <c r="AV200" i="8"/>
  <c r="G134" i="4"/>
  <c r="O198" i="8"/>
  <c r="F157" i="3"/>
  <c r="X200" i="8"/>
  <c r="F131"/>
  <c r="G74" i="2"/>
  <c r="F89" i="7"/>
  <c r="O200" i="8"/>
  <c r="F159" i="3"/>
  <c r="F198" i="8"/>
  <c r="G139" i="2"/>
  <c r="F154" i="7"/>
  <c r="F156"/>
  <c r="F200" i="8"/>
  <c r="G141" i="2"/>
  <c r="D18" i="9"/>
  <c r="G18" s="1"/>
  <c r="J127" i="8"/>
  <c r="K72" i="2"/>
  <c r="E72"/>
  <c r="D83" i="7"/>
  <c r="D13" i="9"/>
  <c r="E67" i="2"/>
  <c r="J116" i="8"/>
  <c r="K67" i="2"/>
  <c r="D107" i="8"/>
  <c r="E8" i="9"/>
  <c r="D82" i="7"/>
  <c r="E78"/>
  <c r="E118" i="8"/>
  <c r="D74" i="7"/>
  <c r="E10" i="9"/>
  <c r="G71" i="3"/>
  <c r="I137" i="2"/>
  <c r="H137"/>
  <c r="E137"/>
  <c r="D152" i="7"/>
  <c r="E196" i="8"/>
  <c r="F137" i="2"/>
  <c r="J174" i="8"/>
  <c r="D132" i="3"/>
  <c r="N168" i="8"/>
  <c r="E126" i="7"/>
  <c r="S159" i="8"/>
  <c r="J117" i="7"/>
  <c r="P159" i="8"/>
  <c r="G117" i="7"/>
  <c r="D159" i="8"/>
  <c r="Q159"/>
  <c r="H117" i="7"/>
  <c r="D117"/>
  <c r="P161" i="8"/>
  <c r="G119" i="7"/>
  <c r="D161" i="8"/>
  <c r="D119" i="7"/>
  <c r="P152" i="8"/>
  <c r="G110" i="7"/>
  <c r="D110"/>
  <c r="S152" i="8"/>
  <c r="J110" i="7"/>
  <c r="Q152" i="8"/>
  <c r="H110" i="7"/>
  <c r="AB144" i="8"/>
  <c r="J105" i="3"/>
  <c r="Y144" i="8"/>
  <c r="G105" i="3"/>
  <c r="M144" i="8"/>
  <c r="Z144"/>
  <c r="H105" i="3"/>
  <c r="D98" i="7"/>
  <c r="P140" i="8"/>
  <c r="G98" i="7"/>
  <c r="N94" i="8"/>
  <c r="C22" i="12"/>
  <c r="J89" i="8"/>
  <c r="C21" i="12"/>
  <c r="D79" i="8"/>
  <c r="C15" i="12"/>
  <c r="J82" i="8"/>
  <c r="H58" i="2"/>
  <c r="J66" i="8"/>
  <c r="K58" i="2"/>
  <c r="I58"/>
  <c r="E58"/>
  <c r="AB56" i="8"/>
  <c r="J51" i="3"/>
  <c r="D68" i="8"/>
  <c r="H57" i="2"/>
  <c r="E51"/>
  <c r="H51"/>
  <c r="I51"/>
  <c r="J57" i="8"/>
  <c r="K51" i="2"/>
  <c r="E29" i="3"/>
  <c r="AB24" i="8"/>
  <c r="Y24"/>
  <c r="W24"/>
  <c r="M24"/>
  <c r="V13"/>
  <c r="V12"/>
  <c r="Z24"/>
  <c r="H22" i="3"/>
  <c r="D22"/>
  <c r="N31" i="8"/>
  <c r="E28" i="7"/>
  <c r="M31" i="8"/>
  <c r="AB31"/>
  <c r="K29" i="3"/>
  <c r="D34" i="8"/>
  <c r="D29" i="3"/>
  <c r="Y31" i="8"/>
  <c r="G29" i="3"/>
  <c r="I37" i="2"/>
  <c r="J42" i="8"/>
  <c r="E37" i="2"/>
  <c r="H37"/>
  <c r="S42" i="8"/>
  <c r="J41" i="7"/>
  <c r="D26"/>
  <c r="E23" i="2"/>
  <c r="I23"/>
  <c r="H23"/>
  <c r="J28" i="8"/>
  <c r="K23" i="2"/>
  <c r="M26" i="8"/>
  <c r="I13" i="2"/>
  <c r="J17" i="8"/>
  <c r="K13" i="2"/>
  <c r="E13"/>
  <c r="H13"/>
  <c r="E12" i="3"/>
  <c r="D14" i="7"/>
  <c r="I72" i="2"/>
  <c r="F18" i="9"/>
  <c r="E18"/>
  <c r="H72" i="2"/>
  <c r="H67"/>
  <c r="E13" i="9"/>
  <c r="F8"/>
  <c r="D8"/>
  <c r="G17" s="1"/>
  <c r="J107" i="8"/>
  <c r="F13" i="9"/>
  <c r="I67" i="2"/>
  <c r="F68"/>
  <c r="E104"/>
  <c r="J161" i="8"/>
  <c r="K104" i="2"/>
  <c r="I104"/>
  <c r="H104"/>
  <c r="H102"/>
  <c r="J159" i="8"/>
  <c r="K102" i="2"/>
  <c r="I102"/>
  <c r="E102"/>
  <c r="D102" i="7"/>
  <c r="P144" i="8"/>
  <c r="G102" i="7"/>
  <c r="Q144" i="8"/>
  <c r="H102" i="7"/>
  <c r="S144" i="8"/>
  <c r="J102" i="7"/>
  <c r="D144" i="8"/>
  <c r="J79"/>
  <c r="C12" i="12"/>
  <c r="J68" i="8"/>
  <c r="K60" i="2"/>
  <c r="I60"/>
  <c r="H60"/>
  <c r="E60"/>
  <c r="D11" i="3"/>
  <c r="M13" i="8"/>
  <c r="D11" i="7"/>
  <c r="D31" i="8"/>
  <c r="S31"/>
  <c r="J28" i="7"/>
  <c r="Q31" i="8"/>
  <c r="H28" i="7"/>
  <c r="P31" i="8"/>
  <c r="G28" i="7"/>
  <c r="D28"/>
  <c r="Z13" i="8"/>
  <c r="H11" i="3"/>
  <c r="W13" i="8"/>
  <c r="J37" i="3"/>
  <c r="AB13" i="8"/>
  <c r="J44" i="3"/>
  <c r="J29"/>
  <c r="Y13" i="8"/>
  <c r="G22" i="3"/>
  <c r="E24" i="8"/>
  <c r="F19" i="2"/>
  <c r="N24" i="8"/>
  <c r="E21" i="7"/>
  <c r="E22" i="3"/>
  <c r="I29" i="2"/>
  <c r="E29"/>
  <c r="H29"/>
  <c r="S24" i="8"/>
  <c r="J21" i="7"/>
  <c r="D21"/>
  <c r="P24" i="8"/>
  <c r="G21" i="7"/>
  <c r="Q24" i="8"/>
  <c r="H21" i="7"/>
  <c r="D24" i="8"/>
  <c r="S26"/>
  <c r="J23" i="7"/>
  <c r="Q26" i="8"/>
  <c r="H23" i="7"/>
  <c r="D26" i="8"/>
  <c r="D23" i="7"/>
  <c r="P26" i="8"/>
  <c r="G23" i="7"/>
  <c r="D10" i="3"/>
  <c r="Z12" i="8"/>
  <c r="H10" i="3"/>
  <c r="W12" i="8"/>
  <c r="G14" i="9"/>
  <c r="G11"/>
  <c r="G9"/>
  <c r="H87" i="2"/>
  <c r="I87"/>
  <c r="J144" i="8"/>
  <c r="K87" i="2"/>
  <c r="E87"/>
  <c r="Q13" i="8"/>
  <c r="H11" i="7"/>
  <c r="D13" i="8"/>
  <c r="P13"/>
  <c r="G11" i="7"/>
  <c r="E19" i="2"/>
  <c r="H19"/>
  <c r="J24" i="8"/>
  <c r="K19" i="2"/>
  <c r="I19"/>
  <c r="G11" i="3"/>
  <c r="Y12" i="8"/>
  <c r="G10" i="3"/>
  <c r="AB12" i="8"/>
  <c r="J10" i="3"/>
  <c r="J11"/>
  <c r="E26" i="2"/>
  <c r="I26"/>
  <c r="J31" i="8"/>
  <c r="K26" i="2"/>
  <c r="H26"/>
  <c r="E13" i="8"/>
  <c r="F10" i="2"/>
  <c r="N13" i="8"/>
  <c r="E11" i="3"/>
  <c r="J26" i="8"/>
  <c r="K21" i="2"/>
  <c r="E21"/>
  <c r="I21"/>
  <c r="H21"/>
  <c r="E10" i="3"/>
  <c r="I10" i="2"/>
  <c r="H10"/>
  <c r="E10"/>
  <c r="E11" i="7"/>
  <c r="Q56" i="8"/>
  <c r="H53" i="7"/>
  <c r="D56" i="8"/>
  <c r="S56"/>
  <c r="J53" i="7"/>
  <c r="P56" i="8"/>
  <c r="G53" i="7"/>
  <c r="D53"/>
  <c r="M12" i="8"/>
  <c r="D12"/>
  <c r="D10" i="7"/>
  <c r="P12" i="8"/>
  <c r="G10" i="7"/>
  <c r="Q12" i="8"/>
  <c r="H10" i="7"/>
  <c r="H50" i="2"/>
  <c r="J56" i="8"/>
  <c r="K50" i="2"/>
  <c r="I50"/>
  <c r="E50"/>
  <c r="G12" i="8"/>
  <c r="H9" i="2"/>
  <c r="E9"/>
  <c r="H12" i="8"/>
  <c r="I9" i="2"/>
  <c r="E68" i="7"/>
  <c r="E108" i="8"/>
  <c r="N107"/>
  <c r="P23"/>
  <c r="F63" i="2"/>
  <c r="E107" i="8"/>
  <c r="Z171"/>
  <c r="H132" i="3"/>
  <c r="E127"/>
  <c r="E132"/>
  <c r="N171" i="8"/>
  <c r="E129" i="7"/>
  <c r="E171" i="8"/>
  <c r="F114" i="2"/>
  <c r="F109"/>
  <c r="D128" i="3"/>
  <c r="N166" i="8"/>
  <c r="E124" i="7"/>
  <c r="I100" i="2"/>
  <c r="E100"/>
  <c r="H100"/>
  <c r="J157" i="8"/>
  <c r="K100" i="2"/>
  <c r="F75"/>
  <c r="N138" i="8"/>
  <c r="E96" i="7"/>
  <c r="D138" i="8"/>
  <c r="P138"/>
  <c r="G96" i="7"/>
  <c r="S138" i="8"/>
  <c r="J96" i="7"/>
  <c r="D96"/>
  <c r="E83" i="2"/>
  <c r="H83"/>
  <c r="J140" i="8"/>
  <c r="K83" i="2"/>
  <c r="Z132" i="8"/>
  <c r="H93" i="3"/>
  <c r="M132" i="8"/>
  <c r="Y132"/>
  <c r="G93" i="3"/>
  <c r="AB132" i="8"/>
  <c r="J93" i="3"/>
  <c r="D93"/>
  <c r="N132" i="8"/>
  <c r="E90" i="7"/>
  <c r="E93" i="3"/>
  <c r="P132" i="8"/>
  <c r="G90" i="7"/>
  <c r="S132" i="8"/>
  <c r="J90" i="7"/>
  <c r="Q132" i="8"/>
  <c r="H90" i="7"/>
  <c r="D90"/>
  <c r="H81" i="2"/>
  <c r="D132" i="8"/>
  <c r="J138"/>
  <c r="K81" i="2"/>
  <c r="E81"/>
  <c r="J132" i="8"/>
  <c r="K75" i="2"/>
  <c r="E75"/>
  <c r="AF12" i="8"/>
  <c r="E10" i="5"/>
  <c r="AM13" i="8"/>
  <c r="AM12"/>
  <c r="E10" i="6"/>
  <c r="AI13" i="8"/>
  <c r="AL12"/>
  <c r="E12"/>
  <c r="F9" i="2"/>
  <c r="D144" i="7"/>
  <c r="P188" i="8"/>
  <c r="G144" i="7"/>
  <c r="S188" i="8"/>
  <c r="J144" i="7"/>
  <c r="D188" i="8"/>
  <c r="I121" i="2"/>
  <c r="E121"/>
  <c r="H121"/>
  <c r="J180" i="8"/>
  <c r="K121" i="2"/>
  <c r="D92"/>
  <c r="I92"/>
  <c r="H92"/>
  <c r="I91"/>
  <c r="D91"/>
  <c r="H91"/>
  <c r="D84"/>
  <c r="I84"/>
  <c r="H84"/>
  <c r="F91" i="7"/>
  <c r="F133" i="8"/>
  <c r="K122"/>
  <c r="J122"/>
  <c r="K113"/>
  <c r="J113"/>
  <c r="K106"/>
  <c r="J106"/>
  <c r="G21" i="6"/>
  <c r="AQ77" i="8"/>
  <c r="I21" i="6"/>
  <c r="AO130" i="8"/>
  <c r="AP77"/>
  <c r="H21" i="6"/>
  <c r="C25" i="14"/>
  <c r="U79" i="8"/>
  <c r="K92"/>
  <c r="J92"/>
  <c r="K90"/>
  <c r="J90"/>
  <c r="K73"/>
  <c r="J73"/>
  <c r="N50"/>
  <c r="E50"/>
  <c r="F44" i="2"/>
  <c r="C40" i="8"/>
  <c r="P40"/>
  <c r="G37" i="7"/>
  <c r="C37"/>
  <c r="Q40" i="8"/>
  <c r="H37" i="7"/>
  <c r="D10" i="6"/>
  <c r="AL130" i="8"/>
  <c r="AN12"/>
  <c r="F10" i="6"/>
  <c r="C12" i="7"/>
  <c r="Q14" i="8"/>
  <c r="H12" i="7"/>
  <c r="P14" i="8"/>
  <c r="G12" i="7"/>
  <c r="C14" i="8"/>
  <c r="AJ13"/>
  <c r="AH12"/>
  <c r="R13"/>
  <c r="AI12"/>
  <c r="H10" i="5"/>
  <c r="R96" i="8"/>
  <c r="F70"/>
  <c r="Y166"/>
  <c r="G127" i="3"/>
  <c r="Z166" i="8"/>
  <c r="H127" i="3"/>
  <c r="M166" i="8"/>
  <c r="AB166"/>
  <c r="J127" i="3"/>
  <c r="D127"/>
  <c r="D25" i="14"/>
  <c r="W91" i="8"/>
  <c r="V79"/>
  <c r="M91"/>
  <c r="AB91"/>
  <c r="Y91"/>
  <c r="G25" i="14"/>
  <c r="Z91" i="8"/>
  <c r="H25" i="14"/>
  <c r="I96" i="8"/>
  <c r="T96"/>
  <c r="S96"/>
  <c r="R77"/>
  <c r="I11" i="7"/>
  <c r="T13" i="8"/>
  <c r="K11" i="7"/>
  <c r="I13" i="8"/>
  <c r="S13"/>
  <c r="J11" i="7"/>
  <c r="G10" i="5"/>
  <c r="AJ12" i="8"/>
  <c r="I10" i="5"/>
  <c r="R12" i="8"/>
  <c r="AH130"/>
  <c r="D11" i="2"/>
  <c r="H11"/>
  <c r="I11"/>
  <c r="D25" i="6"/>
  <c r="AL131" i="8"/>
  <c r="AP130"/>
  <c r="H25" i="6"/>
  <c r="AM130" i="8"/>
  <c r="E25" i="6"/>
  <c r="D35" i="2"/>
  <c r="I35"/>
  <c r="H35"/>
  <c r="E47" i="7"/>
  <c r="N12" i="8"/>
  <c r="E10" i="7"/>
  <c r="U77" i="8"/>
  <c r="C13" i="14"/>
  <c r="G25" i="6"/>
  <c r="AQ130" i="8"/>
  <c r="I25" i="6"/>
  <c r="AO131" i="8"/>
  <c r="G76" i="2"/>
  <c r="G75"/>
  <c r="D75"/>
  <c r="H75"/>
  <c r="I75"/>
  <c r="E129"/>
  <c r="H129"/>
  <c r="J188" i="8"/>
  <c r="K129" i="2"/>
  <c r="D166" i="8"/>
  <c r="D124" i="7"/>
  <c r="Q166" i="8"/>
  <c r="H124" i="7"/>
  <c r="P166" i="8"/>
  <c r="G124" i="7"/>
  <c r="S166" i="8"/>
  <c r="J124" i="7"/>
  <c r="D91" i="8"/>
  <c r="S91"/>
  <c r="P91"/>
  <c r="Q91"/>
  <c r="W79"/>
  <c r="E13" i="14"/>
  <c r="D13"/>
  <c r="AB79" i="8"/>
  <c r="V77"/>
  <c r="Z79"/>
  <c r="H13" i="14"/>
  <c r="Y79" i="8"/>
  <c r="G13" i="14"/>
  <c r="E91" i="8"/>
  <c r="E25" i="14"/>
  <c r="N91" i="8"/>
  <c r="J166"/>
  <c r="K109" i="2"/>
  <c r="E109"/>
  <c r="I109"/>
  <c r="H109"/>
  <c r="G26" i="6"/>
  <c r="AQ131" i="8"/>
  <c r="I26" i="6"/>
  <c r="C11" i="14"/>
  <c r="L77" i="8"/>
  <c r="C67" i="3"/>
  <c r="U130" i="8"/>
  <c r="AP131"/>
  <c r="H26" i="6"/>
  <c r="D26"/>
  <c r="AM131" i="8"/>
  <c r="E26" i="6"/>
  <c r="AL198" i="8"/>
  <c r="AH131"/>
  <c r="AI130"/>
  <c r="H25" i="5"/>
  <c r="G25"/>
  <c r="AJ130" i="8"/>
  <c r="I25" i="5"/>
  <c r="R130" i="8"/>
  <c r="I10" i="7"/>
  <c r="I12" i="8"/>
  <c r="T12"/>
  <c r="K10" i="7"/>
  <c r="S12" i="8"/>
  <c r="J10" i="7"/>
  <c r="K13" i="8"/>
  <c r="L10" i="2"/>
  <c r="J10"/>
  <c r="J13" i="8"/>
  <c r="K10" i="2"/>
  <c r="I66" i="7"/>
  <c r="T77" i="8"/>
  <c r="K66" i="7"/>
  <c r="I77" i="8"/>
  <c r="K96"/>
  <c r="J96"/>
  <c r="AB77"/>
  <c r="J67" i="3"/>
  <c r="M77" i="8"/>
  <c r="D67" i="3"/>
  <c r="D11" i="14"/>
  <c r="W77" i="8"/>
  <c r="Z77"/>
  <c r="Y77"/>
  <c r="V130"/>
  <c r="J91"/>
  <c r="J61" i="2"/>
  <c r="K77" i="8"/>
  <c r="L61" i="2"/>
  <c r="K12" i="8"/>
  <c r="L9" i="2"/>
  <c r="J9"/>
  <c r="J12" i="8"/>
  <c r="K9" i="2"/>
  <c r="I88" i="7"/>
  <c r="T130" i="8"/>
  <c r="K88" i="7"/>
  <c r="I130" i="8"/>
  <c r="AJ131"/>
  <c r="I26" i="5"/>
  <c r="G26"/>
  <c r="AI131" i="8"/>
  <c r="H26" i="5"/>
  <c r="R131" i="8"/>
  <c r="AP198"/>
  <c r="H27" i="6"/>
  <c r="AL200" i="8"/>
  <c r="AM198"/>
  <c r="E27" i="6"/>
  <c r="D27"/>
  <c r="U131" i="8"/>
  <c r="C91" i="3"/>
  <c r="L130" i="8"/>
  <c r="C66" i="7"/>
  <c r="C77" i="8"/>
  <c r="D61" i="2"/>
  <c r="C11" i="13"/>
  <c r="V131" i="8"/>
  <c r="D91" i="3"/>
  <c r="Y130" i="8"/>
  <c r="G91" i="3"/>
  <c r="M130" i="8"/>
  <c r="Z130"/>
  <c r="H91" i="3"/>
  <c r="AB130" i="8"/>
  <c r="J91" i="3"/>
  <c r="W130" i="8"/>
  <c r="G11" i="14"/>
  <c r="G67" i="3"/>
  <c r="H11" i="14"/>
  <c r="H67" i="3"/>
  <c r="N77" i="8"/>
  <c r="E67" i="3"/>
  <c r="E11" i="14"/>
  <c r="S77" i="8"/>
  <c r="J66" i="7"/>
  <c r="D77" i="8"/>
  <c r="D11" i="13"/>
  <c r="D66" i="7"/>
  <c r="Q77" i="8"/>
  <c r="P77"/>
  <c r="C88" i="7"/>
  <c r="C130" i="8"/>
  <c r="D73" i="2"/>
  <c r="U198" i="8"/>
  <c r="C92" i="3"/>
  <c r="L131" i="8"/>
  <c r="AP200"/>
  <c r="H29" i="6"/>
  <c r="D29"/>
  <c r="AM200" i="8"/>
  <c r="E29" i="6"/>
  <c r="AN200" i="8"/>
  <c r="F29" i="6"/>
  <c r="I89" i="7"/>
  <c r="T131" i="8"/>
  <c r="K89" i="7"/>
  <c r="R198" i="8"/>
  <c r="I131"/>
  <c r="J73" i="2"/>
  <c r="K130" i="8"/>
  <c r="L73" i="2"/>
  <c r="G66" i="7"/>
  <c r="G11" i="13"/>
  <c r="H66" i="7"/>
  <c r="H11" i="13"/>
  <c r="C10" i="12"/>
  <c r="H61" i="2"/>
  <c r="J77" i="8"/>
  <c r="K61" i="2"/>
  <c r="I61"/>
  <c r="E61"/>
  <c r="E77" i="8"/>
  <c r="E66" i="7"/>
  <c r="E11" i="13"/>
  <c r="E130" i="8"/>
  <c r="F73" i="2"/>
  <c r="N130" i="8"/>
  <c r="E88" i="7"/>
  <c r="E91" i="3"/>
  <c r="D88" i="7"/>
  <c r="S130" i="8"/>
  <c r="J88" i="7"/>
  <c r="D130" i="8"/>
  <c r="P130"/>
  <c r="G88" i="7"/>
  <c r="Q130" i="8"/>
  <c r="H88" i="7"/>
  <c r="M131" i="8"/>
  <c r="W131"/>
  <c r="D92" i="3"/>
  <c r="AB131" i="8"/>
  <c r="J92" i="3"/>
  <c r="Y131" i="8"/>
  <c r="G92" i="3"/>
  <c r="Z131" i="8"/>
  <c r="H92" i="3"/>
  <c r="V198" i="8"/>
  <c r="J74" i="2"/>
  <c r="K131" i="8"/>
  <c r="L74" i="2"/>
  <c r="I198" i="8"/>
  <c r="I154" i="7"/>
  <c r="T198" i="8"/>
  <c r="K154" i="7"/>
  <c r="C131" i="8"/>
  <c r="D74" i="2"/>
  <c r="C89" i="7"/>
  <c r="U200" i="8"/>
  <c r="C157" i="3"/>
  <c r="L198" i="8"/>
  <c r="D157" i="3"/>
  <c r="AB198" i="8"/>
  <c r="J157" i="3"/>
  <c r="V200" i="8"/>
  <c r="Y198"/>
  <c r="G157" i="3"/>
  <c r="M198" i="8"/>
  <c r="Z198"/>
  <c r="H157" i="3"/>
  <c r="N131" i="8"/>
  <c r="E89" i="7"/>
  <c r="E131" i="8"/>
  <c r="F74" i="2"/>
  <c r="E92" i="3"/>
  <c r="W198" i="8"/>
  <c r="S131"/>
  <c r="J89" i="7"/>
  <c r="D131" i="8"/>
  <c r="D89" i="7"/>
  <c r="Q131" i="8"/>
  <c r="H89" i="7"/>
  <c r="P131" i="8"/>
  <c r="G89" i="7"/>
  <c r="E73" i="2"/>
  <c r="J130" i="8"/>
  <c r="K73" i="2"/>
  <c r="H73"/>
  <c r="I73"/>
  <c r="D10" i="12"/>
  <c r="F61" i="2"/>
  <c r="C154" i="7"/>
  <c r="C198" i="8"/>
  <c r="D139" i="2"/>
  <c r="C159" i="3"/>
  <c r="L200" i="8"/>
  <c r="J139" i="2"/>
  <c r="K198" i="8"/>
  <c r="L139" i="2"/>
  <c r="J131" i="8"/>
  <c r="K74" i="2"/>
  <c r="E74"/>
  <c r="H74"/>
  <c r="I74"/>
  <c r="E198" i="8"/>
  <c r="F139" i="2"/>
  <c r="N198" i="8"/>
  <c r="E154" i="7"/>
  <c r="E157" i="3"/>
  <c r="W200" i="8"/>
  <c r="Q198"/>
  <c r="H154" i="7"/>
  <c r="S198" i="8"/>
  <c r="J154" i="7"/>
  <c r="D198" i="8"/>
  <c r="P198"/>
  <c r="G154" i="7"/>
  <c r="D154"/>
  <c r="D159" i="3"/>
  <c r="Z200" i="8"/>
  <c r="H159" i="3"/>
  <c r="M200" i="8"/>
  <c r="AB200"/>
  <c r="J159" i="3"/>
  <c r="Y200" i="8"/>
  <c r="G159" i="3"/>
  <c r="C200" i="8"/>
  <c r="D141" i="2"/>
  <c r="C156" i="7"/>
  <c r="Q200" i="8"/>
  <c r="H156" i="7"/>
  <c r="P200" i="8"/>
  <c r="G156" i="7"/>
  <c r="S200" i="8"/>
  <c r="J156" i="7"/>
  <c r="D200" i="8"/>
  <c r="D156" i="7"/>
  <c r="J198" i="8"/>
  <c r="K139" i="2"/>
  <c r="I139"/>
  <c r="H139"/>
  <c r="E139"/>
  <c r="N200" i="8"/>
  <c r="E156" i="7"/>
  <c r="E200" i="8"/>
  <c r="F141" i="2"/>
  <c r="E159" i="3"/>
  <c r="E141" i="2"/>
  <c r="H141"/>
  <c r="I141"/>
  <c r="J200" i="8"/>
  <c r="K141" i="2"/>
  <c r="G173" i="8"/>
  <c r="G13" i="9" l="1"/>
  <c r="H10"/>
  <c r="H15"/>
  <c r="G16"/>
  <c r="G8" s="1"/>
  <c r="G12"/>
</calcChain>
</file>

<file path=xl/comments1.xml><?xml version="1.0" encoding="utf-8"?>
<comments xmlns="http://schemas.openxmlformats.org/spreadsheetml/2006/main">
  <authors>
    <author>Автор</author>
  </authors>
  <commentList>
    <comment ref="V67" authorId="0">
      <text>
        <r>
          <rPr>
            <b/>
            <sz val="9"/>
            <color indexed="81"/>
            <rFont val="Tahoma"/>
            <family val="2"/>
            <charset val="204"/>
          </rPr>
          <t>Автор:</t>
        </r>
        <r>
          <rPr>
            <sz val="9"/>
            <color indexed="81"/>
            <rFont val="Tahoma"/>
            <family val="2"/>
            <charset val="204"/>
          </rPr>
          <t xml:space="preserve">
17,4+0,5
</t>
        </r>
      </text>
    </comment>
    <comment ref="AR90" authorId="0">
      <text>
        <r>
          <rPr>
            <b/>
            <sz val="9"/>
            <color indexed="81"/>
            <rFont val="Tahoma"/>
            <family val="2"/>
            <charset val="204"/>
          </rPr>
          <t>Автор:</t>
        </r>
        <r>
          <rPr>
            <sz val="9"/>
            <color indexed="81"/>
            <rFont val="Tahoma"/>
            <family val="2"/>
            <charset val="204"/>
          </rPr>
          <t xml:space="preserve">
111,8+3,5 de la 291</t>
        </r>
      </text>
    </comment>
    <comment ref="AS90" authorId="0">
      <text>
        <r>
          <rPr>
            <b/>
            <sz val="9"/>
            <color indexed="81"/>
            <rFont val="Tahoma"/>
            <family val="2"/>
            <charset val="204"/>
          </rPr>
          <t>Автор:</t>
        </r>
        <r>
          <rPr>
            <sz val="9"/>
            <color indexed="81"/>
            <rFont val="Tahoma"/>
            <family val="2"/>
            <charset val="204"/>
          </rPr>
          <t xml:space="preserve">
45,1+0,1</t>
        </r>
      </text>
    </comment>
    <comment ref="V97" authorId="0">
      <text>
        <r>
          <rPr>
            <b/>
            <sz val="9"/>
            <color indexed="81"/>
            <rFont val="Tahoma"/>
            <family val="2"/>
            <charset val="204"/>
          </rPr>
          <t>Автор:</t>
        </r>
        <r>
          <rPr>
            <sz val="9"/>
            <color indexed="81"/>
            <rFont val="Tahoma"/>
            <family val="2"/>
            <charset val="204"/>
          </rPr>
          <t xml:space="preserve">
779,6+0,4
</t>
        </r>
      </text>
    </comment>
    <comment ref="V108" authorId="0">
      <text>
        <r>
          <rPr>
            <b/>
            <sz val="9"/>
            <color indexed="81"/>
            <rFont val="Tahoma"/>
            <family val="2"/>
            <charset val="204"/>
          </rPr>
          <t>Автор:</t>
        </r>
        <r>
          <rPr>
            <sz val="9"/>
            <color indexed="81"/>
            <rFont val="Tahoma"/>
            <family val="2"/>
            <charset val="204"/>
          </rPr>
          <t xml:space="preserve">
3026,4-3,1</t>
        </r>
      </text>
    </comment>
    <comment ref="V125" authorId="0">
      <text>
        <r>
          <rPr>
            <b/>
            <sz val="9"/>
            <color indexed="81"/>
            <rFont val="Tahoma"/>
            <family val="2"/>
            <charset val="204"/>
          </rPr>
          <t>Автор:</t>
        </r>
        <r>
          <rPr>
            <sz val="9"/>
            <color indexed="81"/>
            <rFont val="Tahoma"/>
            <family val="2"/>
            <charset val="204"/>
          </rPr>
          <t xml:space="preserve">
5420+0,4</t>
        </r>
      </text>
    </comment>
    <comment ref="V170" authorId="0">
      <text>
        <r>
          <rPr>
            <b/>
            <sz val="9"/>
            <color indexed="81"/>
            <rFont val="Tahoma"/>
            <family val="2"/>
            <charset val="204"/>
          </rPr>
          <t xml:space="preserve">Author
+22,3 de la locale 518
</t>
        </r>
      </text>
    </comment>
    <comment ref="AR180" authorId="0">
      <text>
        <r>
          <rPr>
            <b/>
            <sz val="9"/>
            <color indexed="81"/>
            <rFont val="Tahoma"/>
            <family val="2"/>
            <charset val="204"/>
          </rPr>
          <t>Автор:</t>
        </r>
        <r>
          <rPr>
            <sz val="9"/>
            <color indexed="81"/>
            <rFont val="Tahoma"/>
            <family val="2"/>
            <charset val="204"/>
          </rPr>
          <t xml:space="preserve">
39,9+4,2 de la 561</t>
        </r>
      </text>
    </comment>
    <comment ref="AR185" authorId="0">
      <text>
        <r>
          <rPr>
            <b/>
            <sz val="9"/>
            <color indexed="81"/>
            <rFont val="Tahoma"/>
            <family val="2"/>
            <charset val="204"/>
          </rPr>
          <t>Автор:</t>
        </r>
        <r>
          <rPr>
            <sz val="9"/>
            <color indexed="81"/>
            <rFont val="Tahoma"/>
            <family val="2"/>
            <charset val="204"/>
          </rPr>
          <t xml:space="preserve">
-36,6-4,2 de la 461 stat</t>
        </r>
      </text>
    </comment>
  </commentList>
</comments>
</file>

<file path=xl/sharedStrings.xml><?xml version="1.0" encoding="utf-8"?>
<sst xmlns="http://schemas.openxmlformats.org/spreadsheetml/2006/main" count="1812" uniqueCount="341">
  <si>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</si>
  <si>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</si>
  <si>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</si>
  <si>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</si>
  <si>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</si>
  <si>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</si>
  <si>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</si>
  <si>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</si>
  <si>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</si>
  <si>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</si>
  <si>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2014</t>
  </si>
  <si>
    <t>Executat în perioada de gestiune 2015 faţă de perioada de gestiune 2014</t>
  </si>
  <si>
    <t>Fata de prevazut pe an</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</si>
  <si>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</si>
  <si>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</si>
  <si>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</si>
  <si>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</si>
  <si>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</si>
  <si>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</si>
  <si>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</si>
  <si>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</si>
  <si>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</si>
  <si>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</si>
  <si>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</si>
  <si>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</si>
  <si>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</si>
  <si>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</si>
  <si>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</si>
  <si>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</si>
  <si>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</si>
  <si>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</si>
  <si>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</si>
  <si>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</si>
  <si>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</si>
  <si>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</si>
  <si>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</si>
  <si>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</si>
  <si>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</si>
  <si>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</si>
  <si>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</si>
  <si>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</si>
  <si>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</si>
  <si>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</si>
  <si>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</si>
  <si>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</si>
  <si>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</si>
  <si>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</si>
  <si>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</si>
  <si>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</si>
  <si>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</si>
  <si>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</si>
  <si>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</si>
  <si>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</si>
  <si>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</si>
  <si>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</si>
  <si>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</si>
  <si>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</si>
  <si>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</si>
  <si>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</si>
  <si>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</si>
  <si>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</si>
  <si>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</si>
  <si>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</si>
  <si>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</si>
  <si>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</si>
  <si>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</si>
  <si>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</si>
  <si>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</si>
  <si>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</si>
  <si>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</si>
  <si>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</si>
  <si>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</si>
  <si>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</si>
  <si>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</si>
  <si>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</si>
  <si>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</si>
  <si>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</si>
  <si>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</si>
  <si>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</si>
  <si>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</si>
  <si>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</si>
  <si>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</si>
  <si>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</si>
  <si>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</si>
  <si>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</si>
  <si>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</si>
  <si>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</si>
  <si>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</si>
  <si>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</si>
  <si>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</si>
  <si>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</si>
  <si>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</si>
  <si>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</si>
  <si>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</si>
  <si>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</si>
  <si>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</si>
  <si>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</si>
  <si>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</si>
  <si>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</si>
  <si>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</si>
  <si>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</si>
  <si>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</si>
  <si>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</si>
  <si>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</si>
  <si>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</si>
  <si>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</si>
  <si>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</si>
  <si>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</si>
  <si>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</si>
  <si>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</si>
  <si>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</si>
  <si>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</si>
  <si>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</si>
  <si>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</si>
  <si>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</si>
  <si>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</si>
  <si>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</si>
  <si>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</si>
  <si>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</si>
  <si>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</si>
  <si>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</si>
  <si>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</si>
  <si>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</si>
  <si>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</si>
  <si>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</si>
  <si>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</si>
  <si>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</si>
  <si>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</si>
  <si>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</si>
  <si>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</si>
  <si>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</si>
  <si>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</si>
  <si>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</si>
  <si>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</si>
  <si>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</si>
  <si>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</si>
  <si>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</si>
  <si>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</si>
  <si>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</si>
  <si>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</si>
  <si>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</si>
  <si>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</si>
  <si>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</si>
  <si>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</si>
  <si>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</si>
  <si>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</si>
  <si>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</si>
  <si>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</si>
  <si>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</si>
  <si>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</si>
  <si>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</si>
  <si>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</si>
  <si>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</si>
  <si>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</si>
  <si>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</si>
  <si>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</si>
  <si>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</si>
  <si>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</si>
  <si>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</si>
  <si>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</si>
  <si>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</si>
  <si>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</si>
  <si>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</si>
  <si>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</si>
  <si>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</si>
  <si>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</si>
  <si>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</si>
  <si>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</si>
  <si>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</si>
  <si>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</si>
  <si>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</si>
  <si>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</si>
  <si>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</si>
  <si>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</si>
  <si>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</si>
  <si>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</si>
  <si>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</si>
  <si>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</si>
  <si>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</si>
  <si>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</si>
  <si>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</si>
  <si>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</si>
  <si>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</si>
  <si>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</si>
  <si>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</si>
  <si>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</si>
  <si>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</si>
  <si>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</si>
  <si>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</si>
  <si>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</si>
  <si>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</si>
  <si>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</si>
  <si>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</si>
  <si>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</si>
  <si>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</si>
  <si>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</si>
  <si>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</si>
  <si>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</si>
  <si>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</si>
  <si>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</si>
  <si>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</si>
  <si>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</si>
  <si>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</si>
  <si>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</si>
  <si>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</si>
  <si>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</si>
  <si>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</si>
  <si>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</si>
  <si>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</si>
  <si>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</si>
  <si>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</si>
  <si>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</si>
  <si>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</si>
  <si>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</si>
  <si>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</si>
  <si>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</si>
  <si>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</si>
  <si>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</si>
  <si>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</si>
  <si>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</si>
  <si>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</si>
  <si>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</si>
  <si>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</si>
  <si>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</si>
  <si>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</si>
  <si>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</si>
  <si>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</si>
  <si>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</si>
  <si>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</si>
  <si>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</si>
  <si>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</si>
  <si>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</si>
  <si>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</si>
  <si>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</si>
  <si>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</si>
  <si>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</si>
  <si>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</si>
  <si>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</si>
  <si>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</si>
  <si>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</si>
  <si>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</si>
  <si>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</si>
  <si>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</si>
  <si>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</si>
  <si>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</si>
  <si>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</si>
  <si>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</si>
  <si>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</si>
  <si>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</si>
  <si>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</si>
  <si>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</si>
  <si>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</si>
  <si>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</si>
  <si>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</si>
  <si>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</si>
  <si>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</si>
  <si>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Prevăzut pe an</t>
  </si>
  <si>
    <t>Față de prevăzut pe an</t>
  </si>
  <si>
    <t>Dobînzi la împrumuturile altor nivele ale sistemului bugetar</t>
  </si>
  <si>
    <t>Sold bugetar (deficit (-), excedent(+))</t>
  </si>
  <si>
    <t>Raport privind executarea bugetului public național conform clasificației funcționale</t>
  </si>
  <si>
    <t xml:space="preserve">Cheltuieli și active nefinanciare, total </t>
  </si>
  <si>
    <t>devieri (+,-)</t>
  </si>
  <si>
    <t>Bugetele locale</t>
  </si>
  <si>
    <t>Bugetul asigurărilor sociale de stat</t>
  </si>
  <si>
    <t>Fondurile asigurării obligatorii de asistență medicală</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</si>
  <si>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</si>
  <si>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</si>
  <si>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</si>
  <si>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</si>
  <si>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</si>
  <si>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</si>
  <si>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</si>
  <si>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</si>
  <si>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</si>
  <si>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</si>
  <si>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</si>
  <si>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</si>
  <si>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</si>
  <si>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</si>
  <si>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</si>
  <si>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</si>
  <si>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</si>
  <si>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</si>
  <si>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</si>
  <si>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</si>
  <si>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</si>
  <si>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</si>
  <si>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</si>
  <si>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</si>
  <si>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</si>
  <si>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</si>
  <si>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</si>
  <si>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</si>
  <si>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</si>
  <si>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</si>
  <si>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</si>
  <si>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</si>
  <si>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</si>
  <si>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</si>
  <si>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Tabelul nr.4</t>
  </si>
  <si>
    <t>devieri             (+,-)</t>
  </si>
  <si>
    <t>(buget provizoriu)</t>
  </si>
  <si>
    <t xml:space="preserve">Executat </t>
  </si>
  <si>
    <t xml:space="preserve"> bugetului public naţional în anul 2016 </t>
  </si>
  <si>
    <t>conform clasificației economice</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</si>
  <si>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</si>
  <si>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</si>
  <si>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</si>
  <si>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</si>
  <si>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</si>
  <si>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</si>
  <si>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</si>
  <si>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</si>
  <si>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 xml:space="preserve"> bugetului consolidat central în anul 2016 </t>
  </si>
  <si>
    <t>Tabelul nr.5</t>
  </si>
  <si>
    <t>devieri            (+,-)</t>
  </si>
  <si>
    <t>Tabelul nr.5.1</t>
  </si>
  <si>
    <t>Tabelul nr.5.2</t>
  </si>
  <si>
    <t>Tabelul nr.6</t>
  </si>
  <si>
    <t>devieri                (+,-)</t>
  </si>
  <si>
    <t>Raport privind executarea cheltuielilor</t>
  </si>
  <si>
    <t>Executat anul curent</t>
  </si>
  <si>
    <t>4+5+9</t>
  </si>
  <si>
    <t>conform clasificației funcționale</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</si>
  <si>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bugetul de stat, bugetul asigurărilor sociale de stat și fondurile asigurării obligatorii de asistență medicală sunt provizorii, iar bugetele locale - aprobate și provizorii.</t>
    </r>
  </si>
  <si>
    <t>Granturi acordate</t>
  </si>
  <si>
    <t>Renta</t>
  </si>
  <si>
    <t xml:space="preserve">       Taxa pe valoare adăugată, total</t>
  </si>
  <si>
    <t>141 formula</t>
  </si>
  <si>
    <t xml:space="preserve">inclusiv </t>
  </si>
  <si>
    <t>proiecte</t>
  </si>
  <si>
    <t>baza</t>
  </si>
  <si>
    <t>Alte impozite pe proprietate</t>
  </si>
  <si>
    <t>la situația din 31 august 2016</t>
  </si>
  <si>
    <t>Primirea împrumuturilor în cadrul Bugetului Consolidat Central</t>
  </si>
  <si>
    <t>Rambursarea împrumuturilor în cadrul Bugetului Consolidat Central</t>
  </si>
  <si>
    <t>Primirea împrumuturilor de la bugetul de stat</t>
  </si>
  <si>
    <t>Rambursarea împrumuturilor primite de la bugetul de stat</t>
  </si>
  <si>
    <t>împrumuturi în cadrul Bugetului Consolidat Central</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</si>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</sst>
</file>

<file path=xl/styles.xml><?xml version="1.0" encoding="utf-8"?>
<styleSheet xmlns="http://schemas.openxmlformats.org/spreadsheetml/2006/main">
  <numFmts count="3">
    <numFmt numFmtId="180" formatCode="0.0"/>
    <numFmt numFmtId="181" formatCode="0.00000"/>
    <numFmt numFmtId="182" formatCode="#,##0.0"/>
  </numFmts>
  <fonts count="102">
    <font>
      <sz val="11"/>
      <color theme="1"/>
      <name val="Calibri"/>
      <family val="2"/>
      <scheme val="minor"/>
    </font>
    <font>
      <sz val="10"/>
      <name val="Arial"/>
      <family val="2"/>
    </font>
    <font>
      <sz val="10"/>
      <color indexed="8"/>
      <name val="Times New Roman"/>
      <family val="1"/>
      <charset val="204"/>
    </font>
    <font>
      <sz val="10"/>
      <name val="Times New Roman"/>
      <family val="1"/>
      <charset val="204"/>
    </font>
    <font>
      <sz val="10"/>
      <name val="Arial"/>
      <family val="2"/>
      <charset val="204"/>
    </font>
    <font>
      <sz val="11"/>
      <color indexed="8"/>
      <name val="Times New Roman"/>
      <family val="1"/>
      <charset val="204"/>
    </font>
    <font>
      <b/>
      <sz val="11"/>
      <name val="Times New Roman"/>
      <family val="1"/>
      <charset val="204"/>
    </font>
    <font>
      <sz val="11"/>
      <name val="Times New Roman"/>
      <family val="1"/>
      <charset val="204"/>
    </font>
    <font>
      <b/>
      <sz val="12"/>
      <name val="Times New Roman"/>
      <family val="1"/>
      <charset val="204"/>
    </font>
    <font>
      <b/>
      <sz val="10"/>
      <color indexed="8"/>
      <name val="Times New Roman"/>
      <family val="1"/>
      <charset val="204"/>
    </font>
    <font>
      <i/>
      <sz val="10"/>
      <color indexed="8"/>
      <name val="Times New Roman"/>
      <family val="1"/>
      <charset val="204"/>
    </font>
    <font>
      <b/>
      <sz val="10"/>
      <name val="Times New Roman"/>
      <family val="1"/>
      <charset val="204"/>
    </font>
    <font>
      <b/>
      <i/>
      <sz val="11"/>
      <color indexed="8"/>
      <name val="Times New Roman"/>
      <family val="1"/>
      <charset val="204"/>
    </font>
    <font>
      <b/>
      <i/>
      <sz val="12"/>
      <name val="Times New Roman"/>
      <family val="1"/>
      <charset val="204"/>
    </font>
    <font>
      <b/>
      <i/>
      <sz val="11"/>
      <name val="Times New Roman"/>
      <family val="1"/>
      <charset val="204"/>
    </font>
    <font>
      <b/>
      <sz val="11"/>
      <color indexed="8"/>
      <name val="Times New Roman"/>
      <family val="1"/>
      <charset val="204"/>
    </font>
    <font>
      <i/>
      <sz val="11"/>
      <name val="Times New Roman"/>
      <family val="1"/>
      <charset val="204"/>
    </font>
    <font>
      <i/>
      <sz val="11"/>
      <color indexed="8"/>
      <name val="Times New Roman"/>
      <family val="1"/>
      <charset val="204"/>
    </font>
    <font>
      <sz val="12"/>
      <color indexed="8"/>
      <name val="Times New Roman"/>
      <family val="1"/>
      <charset val="204"/>
    </font>
    <font>
      <b/>
      <sz val="11"/>
      <color indexed="12"/>
      <name val="Times New Roman"/>
      <family val="1"/>
      <charset val="204"/>
    </font>
    <font>
      <sz val="10"/>
      <name val="Arial Cyr"/>
    </font>
    <font>
      <sz val="10"/>
      <name val="Arial"/>
      <family val="2"/>
      <charset val="238"/>
    </font>
    <font>
      <b/>
      <sz val="16"/>
      <name val="Times New Roman"/>
      <family val="1"/>
      <charset val="204"/>
    </font>
    <font>
      <b/>
      <i/>
      <sz val="14"/>
      <name val="Times New Roman"/>
      <family val="1"/>
      <charset val="204"/>
    </font>
    <font>
      <b/>
      <sz val="12"/>
      <color indexed="8"/>
      <name val="Times New Roman"/>
      <family val="1"/>
      <charset val="204"/>
    </font>
    <font>
      <b/>
      <sz val="14"/>
      <color indexed="8"/>
      <name val="Times New Roman"/>
      <family val="1"/>
      <charset val="204"/>
    </font>
    <font>
      <i/>
      <sz val="12"/>
      <name val="Times New Roman"/>
      <family val="1"/>
      <charset val="204"/>
    </font>
    <font>
      <i/>
      <sz val="12"/>
      <color indexed="8"/>
      <name val="Times New Roman"/>
      <family val="1"/>
      <charset val="204"/>
    </font>
    <font>
      <sz val="14"/>
      <color indexed="8"/>
      <name val="Times New Roman"/>
      <family val="1"/>
      <charset val="204"/>
    </font>
    <font>
      <b/>
      <sz val="14"/>
      <name val="Times New Roman"/>
      <family val="1"/>
      <charset val="204"/>
    </font>
    <font>
      <b/>
      <i/>
      <sz val="12"/>
      <color indexed="8"/>
      <name val="Times New Roman"/>
      <family val="1"/>
      <charset val="204"/>
    </font>
    <font>
      <b/>
      <i/>
      <sz val="14"/>
      <color indexed="8"/>
      <name val="Times New Roman"/>
      <family val="1"/>
      <charset val="204"/>
    </font>
    <font>
      <b/>
      <i/>
      <sz val="10"/>
      <name val="Times New Roman"/>
      <family val="1"/>
      <charset val="204"/>
    </font>
    <font>
      <b/>
      <sz val="12"/>
      <color indexed="12"/>
      <name val="Times New Roman"/>
      <family val="1"/>
      <charset val="204"/>
    </font>
    <font>
      <b/>
      <sz val="9"/>
      <color indexed="8"/>
      <name val="Times New Roman"/>
      <family val="1"/>
      <charset val="204"/>
    </font>
    <font>
      <sz val="9"/>
      <color indexed="8"/>
      <name val="Times New Roman"/>
      <family val="1"/>
      <charset val="204"/>
    </font>
    <font>
      <i/>
      <sz val="9"/>
      <color indexed="8"/>
      <name val="Times New Roman"/>
      <family val="1"/>
      <charset val="204"/>
    </font>
    <font>
      <i/>
      <sz val="10"/>
      <name val="Times New Roman"/>
      <family val="1"/>
      <charset val="204"/>
    </font>
    <font>
      <i/>
      <sz val="9"/>
      <name val="Times New Roman"/>
      <family val="1"/>
      <charset val="204"/>
    </font>
    <font>
      <b/>
      <i/>
      <sz val="9"/>
      <name val="Times New Roman"/>
      <family val="1"/>
      <charset val="204"/>
    </font>
    <font>
      <b/>
      <i/>
      <sz val="10"/>
      <color indexed="8"/>
      <name val="Times New Roman"/>
      <family val="1"/>
      <charset val="204"/>
    </font>
    <font>
      <sz val="11"/>
      <color indexed="12"/>
      <name val="Times New Roman"/>
      <family val="1"/>
      <charset val="204"/>
    </font>
    <font>
      <sz val="12"/>
      <name val="Times New Roman"/>
      <family val="1"/>
      <charset val="204"/>
    </font>
    <font>
      <sz val="14"/>
      <name val="Times New Roman"/>
      <family val="1"/>
      <charset val="204"/>
    </font>
    <font>
      <b/>
      <i/>
      <sz val="13"/>
      <name val="Times New Roman"/>
      <family val="1"/>
      <charset val="204"/>
    </font>
    <font>
      <b/>
      <i/>
      <sz val="13"/>
      <color indexed="8"/>
      <name val="Times New Roman"/>
      <family val="1"/>
      <charset val="204"/>
    </font>
    <font>
      <b/>
      <sz val="13"/>
      <color indexed="8"/>
      <name val="Times New Roman"/>
      <family val="1"/>
      <charset val="204"/>
    </font>
    <font>
      <b/>
      <sz val="13"/>
      <name val="Times New Roman"/>
      <family val="1"/>
      <charset val="204"/>
    </font>
    <font>
      <sz val="9"/>
      <name val="Times New Roman"/>
      <family val="1"/>
      <charset val="204"/>
    </font>
    <font>
      <i/>
      <sz val="14"/>
      <name val="Times New Roman"/>
      <family val="1"/>
      <charset val="204"/>
    </font>
    <font>
      <i/>
      <sz val="11"/>
      <name val="Times"/>
      <charset val="204"/>
    </font>
    <font>
      <i/>
      <sz val="11"/>
      <name val="Times"/>
      <family val="1"/>
    </font>
    <font>
      <sz val="9"/>
      <color indexed="81"/>
      <name val="Tahoma"/>
      <family val="2"/>
      <charset val="204"/>
    </font>
    <font>
      <b/>
      <sz val="9"/>
      <color indexed="81"/>
      <name val="Tahoma"/>
      <family val="2"/>
      <charset val="204"/>
    </font>
    <font>
      <sz val="11"/>
      <color indexed="8"/>
      <name val="Arial"/>
      <family val="2"/>
      <charset val="204"/>
    </font>
    <font>
      <b/>
      <sz val="9"/>
      <color indexed="81"/>
      <name val="Tahoma"/>
      <family val="2"/>
      <charset val="204"/>
    </font>
    <font>
      <sz val="11"/>
      <color theme="1"/>
      <name val="Times New Roman"/>
      <family val="1"/>
      <charset val="204"/>
    </font>
    <font>
      <b/>
      <sz val="11"/>
      <color theme="1"/>
      <name val="Calibri"/>
      <family val="2"/>
      <scheme val="minor"/>
    </font>
    <font>
      <b/>
      <i/>
      <sz val="12"/>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1"/>
      <color theme="1"/>
      <name val="Times New Roman"/>
      <family val="1"/>
      <charset val="204"/>
    </font>
    <font>
      <i/>
      <sz val="10"/>
      <color theme="1"/>
      <name val="Times New Roman"/>
      <family val="1"/>
      <charset val="204"/>
    </font>
    <font>
      <b/>
      <i/>
      <sz val="11"/>
      <color theme="1"/>
      <name val="Times New Roman"/>
      <family val="1"/>
      <charset val="204"/>
    </font>
    <font>
      <sz val="11"/>
      <color theme="1"/>
      <name val="Times"/>
      <family val="1"/>
    </font>
    <font>
      <b/>
      <sz val="12"/>
      <color theme="1"/>
      <name val="Times"/>
      <family val="1"/>
    </font>
    <font>
      <sz val="12"/>
      <color theme="1"/>
      <name val="Times"/>
      <family val="1"/>
    </font>
    <font>
      <b/>
      <sz val="12"/>
      <color theme="1"/>
      <name val="Times"/>
      <charset val="204"/>
    </font>
    <font>
      <sz val="13"/>
      <color theme="1"/>
      <name val="Times"/>
      <family val="1"/>
    </font>
    <font>
      <sz val="11"/>
      <color theme="1"/>
      <name val="Times"/>
      <charset val="204"/>
    </font>
    <font>
      <b/>
      <sz val="11"/>
      <color theme="1"/>
      <name val="Times"/>
      <family val="1"/>
    </font>
    <font>
      <b/>
      <sz val="11"/>
      <color rgb="FF0000FF"/>
      <name val="Times New Roman"/>
      <family val="1"/>
      <charset val="204"/>
    </font>
    <font>
      <b/>
      <sz val="12"/>
      <color rgb="FF0000FF"/>
      <name val="Times New Roman"/>
      <family val="1"/>
      <charset val="204"/>
    </font>
    <font>
      <b/>
      <sz val="11"/>
      <color rgb="FF0000FF"/>
      <name val="Times"/>
      <family val="1"/>
    </font>
    <font>
      <sz val="12"/>
      <color theme="1"/>
      <name val="Times"/>
      <charset val="204"/>
    </font>
    <font>
      <sz val="10"/>
      <color theme="1"/>
      <name val="Times New Roman"/>
      <family val="1"/>
      <charset val="204"/>
    </font>
    <font>
      <i/>
      <sz val="11"/>
      <color theme="1"/>
      <name val="Times"/>
      <charset val="204"/>
    </font>
    <font>
      <i/>
      <sz val="10"/>
      <color theme="1"/>
      <name val="Times"/>
      <charset val="204"/>
    </font>
    <font>
      <b/>
      <sz val="9"/>
      <color theme="1"/>
      <name val="Times New Roman"/>
      <family val="1"/>
      <charset val="204"/>
    </font>
    <font>
      <b/>
      <sz val="11"/>
      <color theme="1"/>
      <name val="Times"/>
      <charset val="204"/>
    </font>
    <font>
      <i/>
      <sz val="11"/>
      <color rgb="FFC00000"/>
      <name val="Times New Roman"/>
      <family val="1"/>
      <charset val="204"/>
    </font>
    <font>
      <b/>
      <i/>
      <sz val="13"/>
      <color theme="1"/>
      <name val="Times New Roman"/>
      <family val="1"/>
      <charset val="204"/>
    </font>
    <font>
      <b/>
      <sz val="13"/>
      <color theme="1"/>
      <name val="Times New Roman"/>
      <family val="1"/>
      <charset val="204"/>
    </font>
    <font>
      <sz val="13"/>
      <color theme="1"/>
      <name val="Times New Roman"/>
      <family val="1"/>
      <charset val="204"/>
    </font>
    <font>
      <b/>
      <sz val="13"/>
      <color theme="1"/>
      <name val="Times"/>
      <family val="1"/>
    </font>
    <font>
      <sz val="13"/>
      <color theme="1"/>
      <name val="Times"/>
      <charset val="204"/>
    </font>
    <font>
      <sz val="14"/>
      <color theme="1"/>
      <name val="Times New Roman"/>
      <family val="1"/>
      <charset val="204"/>
    </font>
    <font>
      <i/>
      <sz val="10"/>
      <color theme="1"/>
      <name val="Calibri"/>
      <family val="2"/>
      <scheme val="minor"/>
    </font>
    <font>
      <b/>
      <i/>
      <sz val="14"/>
      <color theme="1"/>
      <name val="Times New Roman"/>
      <family val="1"/>
      <charset val="204"/>
    </font>
    <font>
      <b/>
      <sz val="14"/>
      <color theme="1"/>
      <name val="Times New Roman"/>
      <family val="1"/>
      <charset val="204"/>
    </font>
    <font>
      <i/>
      <sz val="14"/>
      <color theme="1"/>
      <name val="Times New Roman"/>
      <family val="1"/>
      <charset val="204"/>
    </font>
    <font>
      <b/>
      <sz val="14"/>
      <color theme="1"/>
      <name val="Times"/>
      <family val="1"/>
    </font>
    <font>
      <b/>
      <i/>
      <sz val="14"/>
      <color theme="1"/>
      <name val="Times"/>
      <family val="1"/>
    </font>
    <font>
      <b/>
      <i/>
      <sz val="14"/>
      <color theme="1"/>
      <name val="Times"/>
      <charset val="204"/>
    </font>
    <font>
      <i/>
      <sz val="11"/>
      <color rgb="FFFF0000"/>
      <name val="Times New Roman"/>
      <family val="1"/>
      <charset val="204"/>
    </font>
    <font>
      <b/>
      <sz val="11"/>
      <color rgb="FFFF0000"/>
      <name val="Times New Roman"/>
      <family val="1"/>
      <charset val="204"/>
    </font>
    <font>
      <sz val="11"/>
      <color theme="1"/>
      <name val="Arial"/>
      <family val="2"/>
      <charset val="204"/>
    </font>
    <font>
      <sz val="11"/>
      <color rgb="FFFF0000"/>
      <name val="Times New Roman"/>
      <family val="1"/>
      <charset val="204"/>
    </font>
    <font>
      <i/>
      <sz val="11"/>
      <color theme="9" tint="-0.499984740745262"/>
      <name val="Times New Roman"/>
      <family val="1"/>
      <charset val="204"/>
    </font>
    <font>
      <b/>
      <sz val="10"/>
      <color theme="1"/>
      <name val="Times New Roman"/>
      <family val="1"/>
      <charset val="204"/>
    </font>
  </fonts>
  <fills count="32">
    <fill>
      <patternFill patternType="none"/>
    </fill>
    <fill>
      <patternFill patternType="gray125"/>
    </fill>
    <fill>
      <patternFill patternType="solid">
        <fgColor indexed="13"/>
        <bgColor indexed="34"/>
      </patternFill>
    </fill>
    <fill>
      <patternFill patternType="solid">
        <fgColor indexed="43"/>
        <bgColor indexed="26"/>
      </patternFill>
    </fill>
    <fill>
      <patternFill patternType="solid">
        <fgColor indexed="46"/>
        <bgColor indexed="24"/>
      </patternFill>
    </fill>
    <fill>
      <patternFill patternType="solid">
        <fgColor indexed="22"/>
        <bgColor indexed="31"/>
      </patternFill>
    </fill>
    <fill>
      <patternFill patternType="solid">
        <fgColor rgb="FF66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3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6699"/>
        <bgColor indexed="41"/>
      </patternFill>
    </fill>
    <fill>
      <patternFill patternType="solid">
        <fgColor theme="8" tint="0.39997558519241921"/>
        <bgColor indexed="35"/>
      </patternFill>
    </fill>
    <fill>
      <patternFill patternType="solid">
        <fgColor rgb="FFFFFF99"/>
        <bgColor indexed="40"/>
      </patternFill>
    </fill>
    <fill>
      <patternFill patternType="solid">
        <fgColor theme="9" tint="-0.249977111117893"/>
        <bgColor indexed="64"/>
      </patternFill>
    </fill>
    <fill>
      <patternFill patternType="solid">
        <fgColor rgb="FF92D050"/>
        <bgColor indexed="33"/>
      </patternFill>
    </fill>
    <fill>
      <patternFill patternType="solid">
        <fgColor theme="7" tint="0.59999389629810485"/>
        <bgColor indexed="27"/>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right/>
      <top style="thick">
        <color rgb="FFFF0000"/>
      </top>
      <bottom/>
      <diagonal/>
    </border>
    <border>
      <left style="thick">
        <color rgb="FFFF0000"/>
      </left>
      <right/>
      <top style="thick">
        <color rgb="FFFF0000"/>
      </top>
      <bottom/>
      <diagonal/>
    </border>
    <border>
      <left/>
      <right style="thick">
        <color rgb="FFFF0000"/>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style="thin">
        <color indexed="64"/>
      </top>
      <bottom/>
      <diagonal/>
    </border>
    <border>
      <left style="thick">
        <color rgb="FFFF0000"/>
      </left>
      <right/>
      <top style="thin">
        <color indexed="64"/>
      </top>
      <bottom style="thick">
        <color rgb="FFFF0000"/>
      </bottom>
      <diagonal/>
    </border>
    <border>
      <left style="thick">
        <color theme="6" tint="-0.499984740745262"/>
      </left>
      <right style="thick">
        <color theme="6" tint="-0.499984740745262"/>
      </right>
      <top style="thin">
        <color indexed="64"/>
      </top>
      <bottom/>
      <diagonal/>
    </border>
    <border>
      <left style="thick">
        <color theme="6" tint="-0.499984740745262"/>
      </left>
      <right style="thick">
        <color theme="6" tint="-0.499984740745262"/>
      </right>
      <top style="thin">
        <color indexed="64"/>
      </top>
      <bottom style="thin">
        <color indexed="64"/>
      </bottom>
      <diagonal/>
    </border>
    <border>
      <left style="thick">
        <color theme="6" tint="-0.499984740745262"/>
      </left>
      <right style="thick">
        <color theme="6" tint="-0.499984740745262"/>
      </right>
      <top style="thin">
        <color indexed="64"/>
      </top>
      <bottom style="thick">
        <color theme="6" tint="-0.499984740745262"/>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ck">
        <color theme="6" tint="-0.499984740745262"/>
      </left>
      <right style="thick">
        <color theme="6" tint="-0.499984740745262"/>
      </right>
      <top style="thick">
        <color theme="6" tint="-0.499984740745262"/>
      </top>
      <bottom style="thin">
        <color indexed="64"/>
      </bottom>
      <diagonal/>
    </border>
    <border>
      <left style="thick">
        <color rgb="FFFF0000"/>
      </left>
      <right/>
      <top/>
      <bottom style="thin">
        <color indexed="64"/>
      </bottom>
      <diagonal/>
    </border>
  </borders>
  <cellStyleXfs count="5">
    <xf numFmtId="0" fontId="0" fillId="0" borderId="0"/>
    <xf numFmtId="0" fontId="1" fillId="0" borderId="0"/>
    <xf numFmtId="0" fontId="4" fillId="0" borderId="0"/>
    <xf numFmtId="0" fontId="20" fillId="0" borderId="0"/>
    <xf numFmtId="0" fontId="21" fillId="0" borderId="0"/>
  </cellStyleXfs>
  <cellXfs count="855">
    <xf numFmtId="0" fontId="0" fillId="0" borderId="0" xfId="0"/>
    <xf numFmtId="0" fontId="2" fillId="0" borderId="0" xfId="1" applyFont="1" applyFill="1" applyBorder="1" applyAlignment="1">
      <alignment vertical="center"/>
    </xf>
    <xf numFmtId="0" fontId="3" fillId="0" borderId="0"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180" fontId="5" fillId="0" borderId="0" xfId="1" applyNumberFormat="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vertical="center"/>
    </xf>
    <xf numFmtId="0" fontId="17" fillId="0" borderId="0" xfId="1" applyFont="1" applyFill="1" applyBorder="1" applyAlignment="1">
      <alignment vertical="center"/>
    </xf>
    <xf numFmtId="0" fontId="19" fillId="0" borderId="0" xfId="1" applyFont="1" applyFill="1" applyBorder="1" applyAlignment="1">
      <alignment vertical="center"/>
    </xf>
    <xf numFmtId="0" fontId="15" fillId="0" borderId="0" xfId="1"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5" fillId="0" borderId="0" xfId="0" applyFont="1" applyFill="1" applyBorder="1" applyAlignment="1">
      <alignment vertical="center"/>
    </xf>
    <xf numFmtId="0" fontId="21" fillId="0" borderId="0" xfId="4"/>
    <xf numFmtId="0" fontId="22" fillId="0" borderId="0" xfId="0" applyFont="1" applyFill="1" applyBorder="1" applyAlignment="1">
      <alignment horizontal="center" vertical="center"/>
    </xf>
    <xf numFmtId="0" fontId="6" fillId="0" borderId="0" xfId="0" applyFont="1" applyFill="1" applyBorder="1" applyAlignment="1">
      <alignment vertical="center"/>
    </xf>
    <xf numFmtId="0" fontId="22" fillId="0" borderId="0" xfId="0"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8" fillId="0" borderId="0" xfId="1" applyFont="1" applyFill="1" applyBorder="1" applyAlignment="1">
      <alignment vertical="center"/>
    </xf>
    <xf numFmtId="0" fontId="16" fillId="0" borderId="0" xfId="1" applyFont="1" applyFill="1" applyBorder="1" applyAlignment="1">
      <alignment vertical="center"/>
    </xf>
    <xf numFmtId="0" fontId="12" fillId="0" borderId="0" xfId="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56" fillId="0" borderId="0" xfId="0" applyFont="1"/>
    <xf numFmtId="0" fontId="57" fillId="0" borderId="0" xfId="0" applyFont="1"/>
    <xf numFmtId="180" fontId="58" fillId="0" borderId="1" xfId="0" applyNumberFormat="1" applyFont="1" applyBorder="1" applyAlignment="1">
      <alignment horizontal="right" vertical="center"/>
    </xf>
    <xf numFmtId="180" fontId="59" fillId="0" borderId="1" xfId="0" applyNumberFormat="1" applyFont="1" applyBorder="1" applyAlignment="1">
      <alignment horizontal="right" vertical="center"/>
    </xf>
    <xf numFmtId="180" fontId="56" fillId="0" borderId="1" xfId="0" applyNumberFormat="1" applyFont="1" applyBorder="1" applyAlignment="1">
      <alignment horizontal="right" vertical="center"/>
    </xf>
    <xf numFmtId="180" fontId="60" fillId="0" borderId="1" xfId="0" applyNumberFormat="1" applyFont="1" applyBorder="1" applyAlignment="1">
      <alignment horizontal="right" vertical="center"/>
    </xf>
    <xf numFmtId="180" fontId="61" fillId="0" borderId="1" xfId="0" applyNumberFormat="1" applyFont="1" applyBorder="1" applyAlignment="1">
      <alignment horizontal="right" vertical="center"/>
    </xf>
    <xf numFmtId="180" fontId="62" fillId="0" borderId="1" xfId="0" applyNumberFormat="1" applyFont="1" applyBorder="1" applyAlignment="1">
      <alignment horizontal="right" vertical="center"/>
    </xf>
    <xf numFmtId="180" fontId="63" fillId="0" borderId="1" xfId="0" applyNumberFormat="1" applyFont="1" applyBorder="1" applyAlignment="1">
      <alignment horizontal="right" vertical="center"/>
    </xf>
    <xf numFmtId="180" fontId="58" fillId="0" borderId="2" xfId="0" applyNumberFormat="1" applyFont="1" applyBorder="1" applyAlignment="1">
      <alignment horizontal="right" vertical="center"/>
    </xf>
    <xf numFmtId="180" fontId="56" fillId="0" borderId="1" xfId="0" applyNumberFormat="1" applyFont="1" applyBorder="1" applyAlignment="1">
      <alignment horizontal="right" vertical="center"/>
    </xf>
    <xf numFmtId="180" fontId="58" fillId="0" borderId="1" xfId="0" applyNumberFormat="1" applyFont="1" applyBorder="1" applyAlignment="1">
      <alignment horizontal="right" vertical="center"/>
    </xf>
    <xf numFmtId="180" fontId="61" fillId="0" borderId="1" xfId="0" applyNumberFormat="1" applyFont="1" applyBorder="1" applyAlignment="1">
      <alignment horizontal="right" vertical="center"/>
    </xf>
    <xf numFmtId="180" fontId="64" fillId="0" borderId="1" xfId="0" applyNumberFormat="1" applyFont="1" applyBorder="1" applyAlignment="1">
      <alignment horizontal="right" vertical="center"/>
    </xf>
    <xf numFmtId="180" fontId="59" fillId="0" borderId="1" xfId="0" applyNumberFormat="1" applyFont="1" applyBorder="1" applyAlignment="1">
      <alignment horizontal="right" vertical="center"/>
    </xf>
    <xf numFmtId="180" fontId="65" fillId="0" borderId="1" xfId="0" applyNumberFormat="1" applyFont="1" applyBorder="1" applyAlignment="1">
      <alignment horizontal="right" vertical="center"/>
    </xf>
    <xf numFmtId="0" fontId="9" fillId="0" borderId="1" xfId="1" applyFont="1" applyFill="1" applyBorder="1" applyAlignment="1">
      <alignment horizontal="center" vertical="center"/>
    </xf>
    <xf numFmtId="180" fontId="31" fillId="6" borderId="1" xfId="1" applyNumberFormat="1" applyFont="1" applyFill="1" applyBorder="1" applyAlignment="1">
      <alignment horizontal="right" vertical="center"/>
    </xf>
    <xf numFmtId="180" fontId="23" fillId="6" borderId="1" xfId="1" applyNumberFormat="1" applyFont="1" applyFill="1" applyBorder="1" applyAlignment="1">
      <alignment horizontal="right" vertical="center" wrapText="1"/>
    </xf>
    <xf numFmtId="0" fontId="23" fillId="6" borderId="1" xfId="1" applyFont="1" applyFill="1" applyBorder="1" applyAlignment="1">
      <alignment vertical="center" wrapText="1"/>
    </xf>
    <xf numFmtId="180" fontId="24" fillId="7" borderId="1" xfId="1" applyNumberFormat="1" applyFont="1" applyFill="1" applyBorder="1" applyAlignment="1">
      <alignment horizontal="right" vertical="center"/>
    </xf>
    <xf numFmtId="180" fontId="24" fillId="7" borderId="1" xfId="1" applyNumberFormat="1" applyFont="1" applyFill="1" applyBorder="1" applyAlignment="1">
      <alignment horizontal="right" vertical="center" wrapText="1"/>
    </xf>
    <xf numFmtId="0" fontId="24" fillId="7" borderId="1" xfId="1" applyFont="1" applyFill="1" applyBorder="1" applyAlignment="1">
      <alignment horizontal="left" vertical="center" wrapText="1"/>
    </xf>
    <xf numFmtId="180" fontId="5"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wrapText="1"/>
    </xf>
    <xf numFmtId="0" fontId="18" fillId="0" borderId="1" xfId="1" applyFont="1" applyFill="1" applyBorder="1" applyAlignment="1">
      <alignment horizontal="left" vertical="center" wrapText="1"/>
    </xf>
    <xf numFmtId="180" fontId="2" fillId="0" borderId="1" xfId="1" applyNumberFormat="1" applyFont="1" applyFill="1" applyBorder="1" applyAlignment="1">
      <alignment horizontal="right" vertical="center" wrapText="1" indent="2"/>
    </xf>
    <xf numFmtId="0" fontId="2" fillId="0" borderId="1" xfId="1" applyFont="1" applyFill="1" applyBorder="1" applyAlignment="1">
      <alignment horizontal="left" vertical="center" wrapText="1"/>
    </xf>
    <xf numFmtId="180" fontId="16" fillId="0" borderId="1" xfId="1" applyNumberFormat="1" applyFont="1" applyFill="1" applyBorder="1" applyAlignment="1">
      <alignment horizontal="right" vertical="center"/>
    </xf>
    <xf numFmtId="180" fontId="16" fillId="0" borderId="1" xfId="1" applyNumberFormat="1" applyFont="1" applyFill="1" applyBorder="1" applyAlignment="1">
      <alignment horizontal="right" vertical="center" wrapText="1"/>
    </xf>
    <xf numFmtId="180" fontId="17" fillId="0" borderId="1" xfId="1" applyNumberFormat="1" applyFont="1" applyFill="1" applyBorder="1" applyAlignment="1">
      <alignment horizontal="right" vertical="center"/>
    </xf>
    <xf numFmtId="0" fontId="18" fillId="0" borderId="1" xfId="1" applyFont="1" applyFill="1" applyBorder="1" applyAlignment="1">
      <alignment vertical="center" wrapText="1"/>
    </xf>
    <xf numFmtId="180" fontId="17" fillId="8" borderId="1" xfId="1" applyNumberFormat="1" applyFont="1" applyFill="1" applyBorder="1" applyAlignment="1">
      <alignment horizontal="right" vertical="center"/>
    </xf>
    <xf numFmtId="180" fontId="27" fillId="8" borderId="1" xfId="1" applyNumberFormat="1" applyFont="1" applyFill="1" applyBorder="1" applyAlignment="1">
      <alignment horizontal="right" vertical="center" wrapText="1"/>
    </xf>
    <xf numFmtId="0" fontId="27" fillId="8" borderId="1" xfId="1" applyFont="1" applyFill="1" applyBorder="1" applyAlignment="1">
      <alignment horizontal="left" vertical="center" wrapText="1"/>
    </xf>
    <xf numFmtId="180" fontId="10" fillId="0" borderId="1" xfId="1" applyNumberFormat="1" applyFont="1" applyFill="1" applyBorder="1" applyAlignment="1">
      <alignment horizontal="right" vertical="center" wrapText="1"/>
    </xf>
    <xf numFmtId="0" fontId="10" fillId="0" borderId="1" xfId="1" applyFont="1" applyFill="1" applyBorder="1" applyAlignment="1">
      <alignment horizontal="left" vertical="center" wrapText="1"/>
    </xf>
    <xf numFmtId="180" fontId="5" fillId="0" borderId="1" xfId="1" applyNumberFormat="1" applyFont="1" applyFill="1" applyBorder="1" applyAlignment="1">
      <alignment horizontal="right" vertical="center" wrapText="1"/>
    </xf>
    <xf numFmtId="0" fontId="5" fillId="0" borderId="1" xfId="1" applyFont="1" applyFill="1" applyBorder="1" applyAlignment="1">
      <alignment horizontal="left" vertical="center" wrapText="1"/>
    </xf>
    <xf numFmtId="180" fontId="8" fillId="7" borderId="1" xfId="1" applyNumberFormat="1" applyFont="1" applyFill="1" applyBorder="1" applyAlignment="1">
      <alignment horizontal="right" vertical="center" wrapText="1"/>
    </xf>
    <xf numFmtId="0" fontId="8" fillId="7" borderId="1" xfId="1" applyFont="1" applyFill="1" applyBorder="1" applyAlignment="1">
      <alignment horizontal="left" vertical="center" wrapText="1"/>
    </xf>
    <xf numFmtId="180" fontId="5" fillId="2" borderId="1" xfId="1" applyNumberFormat="1" applyFont="1" applyFill="1" applyBorder="1" applyAlignment="1">
      <alignment horizontal="right" vertical="center"/>
    </xf>
    <xf numFmtId="180" fontId="5" fillId="3" borderId="1" xfId="1" applyNumberFormat="1" applyFont="1" applyFill="1" applyBorder="1" applyAlignment="1">
      <alignment horizontal="right" vertical="center"/>
    </xf>
    <xf numFmtId="180" fontId="18" fillId="7" borderId="1" xfId="1" applyNumberFormat="1" applyFont="1" applyFill="1" applyBorder="1" applyAlignment="1">
      <alignment horizontal="right" vertical="center"/>
    </xf>
    <xf numFmtId="0" fontId="24" fillId="7" borderId="1" xfId="1" applyFont="1" applyFill="1" applyBorder="1" applyAlignment="1">
      <alignment vertical="center" wrapText="1"/>
    </xf>
    <xf numFmtId="0" fontId="5" fillId="0" borderId="1" xfId="1" applyFont="1" applyFill="1" applyBorder="1" applyAlignment="1">
      <alignment vertical="center" wrapText="1"/>
    </xf>
    <xf numFmtId="180" fontId="66" fillId="0" borderId="1" xfId="0" applyNumberFormat="1" applyFont="1" applyFill="1" applyBorder="1" applyAlignment="1">
      <alignment horizontal="right" vertical="center" wrapText="1"/>
    </xf>
    <xf numFmtId="0" fontId="66" fillId="0" borderId="1" xfId="0" applyFont="1" applyFill="1" applyBorder="1" applyAlignment="1">
      <alignment horizontal="left" vertical="center" wrapText="1"/>
    </xf>
    <xf numFmtId="180" fontId="15" fillId="0" borderId="1" xfId="1" applyNumberFormat="1" applyFont="1" applyFill="1" applyBorder="1" applyAlignment="1">
      <alignment horizontal="right" vertical="center"/>
    </xf>
    <xf numFmtId="180" fontId="15" fillId="7" borderId="1" xfId="1" applyNumberFormat="1" applyFont="1" applyFill="1" applyBorder="1" applyAlignment="1">
      <alignment horizontal="right" vertical="center"/>
    </xf>
    <xf numFmtId="180" fontId="67" fillId="7" borderId="1" xfId="0" applyNumberFormat="1" applyFont="1" applyFill="1" applyBorder="1" applyAlignment="1">
      <alignment horizontal="right" vertical="center" wrapText="1"/>
    </xf>
    <xf numFmtId="0" fontId="67" fillId="7" borderId="1" xfId="0" applyFont="1" applyFill="1" applyBorder="1" applyAlignment="1">
      <alignment horizontal="left" vertical="center" wrapText="1"/>
    </xf>
    <xf numFmtId="180" fontId="5" fillId="9" borderId="1" xfId="1" applyNumberFormat="1" applyFont="1" applyFill="1" applyBorder="1" applyAlignment="1">
      <alignment horizontal="right" vertical="center"/>
    </xf>
    <xf numFmtId="180" fontId="6" fillId="0" borderId="1" xfId="1" applyNumberFormat="1" applyFont="1" applyFill="1" applyBorder="1" applyAlignment="1">
      <alignment horizontal="right" vertical="center"/>
    </xf>
    <xf numFmtId="180" fontId="12" fillId="10" borderId="1" xfId="1" applyNumberFormat="1" applyFont="1" applyFill="1" applyBorder="1" applyAlignment="1">
      <alignment horizontal="right" vertical="center"/>
    </xf>
    <xf numFmtId="180" fontId="32" fillId="10" borderId="1" xfId="1" applyNumberFormat="1" applyFont="1" applyFill="1" applyBorder="1" applyAlignment="1">
      <alignment horizontal="right" vertical="center" wrapText="1"/>
    </xf>
    <xf numFmtId="180" fontId="12" fillId="11" borderId="1" xfId="1" applyNumberFormat="1" applyFont="1" applyFill="1" applyBorder="1" applyAlignment="1">
      <alignment horizontal="right" vertical="center"/>
    </xf>
    <xf numFmtId="180" fontId="31" fillId="11" borderId="1" xfId="1" applyNumberFormat="1" applyFont="1" applyFill="1" applyBorder="1" applyAlignment="1">
      <alignment horizontal="right" vertical="center"/>
    </xf>
    <xf numFmtId="180" fontId="12"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xf>
    <xf numFmtId="0" fontId="18" fillId="0" borderId="1" xfId="1" applyFont="1" applyFill="1" applyBorder="1" applyAlignment="1">
      <alignment vertical="center"/>
    </xf>
    <xf numFmtId="0" fontId="68" fillId="0" borderId="1" xfId="0" applyFont="1" applyFill="1" applyBorder="1" applyAlignment="1">
      <alignment horizontal="left" vertical="center" wrapText="1"/>
    </xf>
    <xf numFmtId="180" fontId="30" fillId="10" borderId="1" xfId="1" applyNumberFormat="1" applyFont="1" applyFill="1" applyBorder="1" applyAlignment="1">
      <alignment horizontal="right" vertical="center"/>
    </xf>
    <xf numFmtId="180" fontId="19" fillId="0" borderId="1" xfId="1" applyNumberFormat="1" applyFont="1" applyFill="1" applyBorder="1" applyAlignment="1">
      <alignment horizontal="right" vertical="center"/>
    </xf>
    <xf numFmtId="180" fontId="33" fillId="0" borderId="1" xfId="1" applyNumberFormat="1" applyFont="1" applyFill="1" applyBorder="1" applyAlignment="1">
      <alignment horizontal="right" vertical="center" wrapText="1"/>
    </xf>
    <xf numFmtId="0" fontId="33" fillId="0" borderId="1" xfId="1" applyFont="1" applyFill="1" applyBorder="1" applyAlignment="1">
      <alignment vertical="center" wrapText="1"/>
    </xf>
    <xf numFmtId="180" fontId="7" fillId="0" borderId="1" xfId="1" applyNumberFormat="1" applyFont="1" applyFill="1" applyBorder="1" applyAlignment="1">
      <alignment horizontal="right" vertical="center"/>
    </xf>
    <xf numFmtId="0" fontId="17" fillId="0" borderId="1" xfId="1" applyFont="1" applyFill="1" applyBorder="1" applyAlignment="1">
      <alignment vertical="center" wrapText="1"/>
    </xf>
    <xf numFmtId="180" fontId="12" fillId="6" borderId="1" xfId="1" applyNumberFormat="1" applyFont="1" applyFill="1" applyBorder="1" applyAlignment="1">
      <alignment horizontal="right" vertical="center"/>
    </xf>
    <xf numFmtId="180" fontId="5" fillId="12" borderId="1" xfId="1" applyNumberFormat="1" applyFont="1" applyFill="1" applyBorder="1" applyAlignment="1">
      <alignment horizontal="right" vertical="center"/>
    </xf>
    <xf numFmtId="180" fontId="24" fillId="12" borderId="1" xfId="1" applyNumberFormat="1" applyFont="1" applyFill="1" applyBorder="1" applyAlignment="1">
      <alignment horizontal="right" vertical="center" wrapText="1"/>
    </xf>
    <xf numFmtId="0" fontId="24" fillId="12" borderId="1" xfId="1" applyFont="1" applyFill="1" applyBorder="1" applyAlignment="1">
      <alignment horizontal="left" vertical="center" wrapText="1"/>
    </xf>
    <xf numFmtId="180" fontId="15" fillId="6" borderId="1" xfId="1" applyNumberFormat="1" applyFont="1" applyFill="1" applyBorder="1" applyAlignment="1">
      <alignment horizontal="right" vertical="center"/>
    </xf>
    <xf numFmtId="180" fontId="8" fillId="0" borderId="1" xfId="1" applyNumberFormat="1" applyFont="1" applyFill="1" applyBorder="1" applyAlignment="1">
      <alignment horizontal="righ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180" fontId="7" fillId="0" borderId="1" xfId="1" applyNumberFormat="1" applyFont="1" applyFill="1" applyBorder="1" applyAlignment="1">
      <alignment horizontal="right" vertical="center" wrapText="1"/>
    </xf>
    <xf numFmtId="0" fontId="7" fillId="0" borderId="1" xfId="1" applyFont="1" applyFill="1" applyBorder="1" applyAlignment="1">
      <alignment horizontal="left" vertical="center" wrapText="1"/>
    </xf>
    <xf numFmtId="180" fontId="69" fillId="0" borderId="1" xfId="0" applyNumberFormat="1" applyFont="1" applyFill="1" applyBorder="1" applyAlignment="1">
      <alignment horizontal="right" vertical="center" wrapText="1"/>
    </xf>
    <xf numFmtId="0" fontId="69" fillId="0" borderId="1" xfId="0" applyFont="1" applyFill="1" applyBorder="1" applyAlignment="1">
      <alignment horizontal="left" vertical="center" wrapText="1"/>
    </xf>
    <xf numFmtId="180" fontId="67" fillId="0" borderId="1" xfId="0" applyNumberFormat="1" applyFont="1" applyFill="1" applyBorder="1" applyAlignment="1">
      <alignment horizontal="right" vertical="center" wrapText="1"/>
    </xf>
    <xf numFmtId="0" fontId="67" fillId="0" borderId="1" xfId="0" applyFont="1" applyFill="1" applyBorder="1" applyAlignment="1">
      <alignment horizontal="left" vertical="center" wrapText="1"/>
    </xf>
    <xf numFmtId="180" fontId="70" fillId="0" borderId="1" xfId="0" applyNumberFormat="1" applyFont="1" applyFill="1" applyBorder="1" applyAlignment="1">
      <alignment horizontal="right" vertical="center" wrapText="1"/>
    </xf>
    <xf numFmtId="180" fontId="71" fillId="0" borderId="1" xfId="0" applyNumberFormat="1" applyFont="1" applyFill="1" applyBorder="1" applyAlignment="1">
      <alignment horizontal="right" vertical="center" wrapText="1"/>
    </xf>
    <xf numFmtId="0" fontId="71" fillId="0" borderId="1" xfId="0" applyFont="1" applyFill="1" applyBorder="1" applyAlignment="1">
      <alignment horizontal="left" vertical="center" wrapText="1"/>
    </xf>
    <xf numFmtId="180" fontId="15" fillId="13" borderId="1" xfId="1" applyNumberFormat="1" applyFont="1" applyFill="1" applyBorder="1" applyAlignment="1">
      <alignment horizontal="right" vertical="center"/>
    </xf>
    <xf numFmtId="180" fontId="24" fillId="13" borderId="1" xfId="1" applyNumberFormat="1" applyFont="1" applyFill="1" applyBorder="1" applyAlignment="1">
      <alignment horizontal="right" vertical="center"/>
    </xf>
    <xf numFmtId="180" fontId="24" fillId="6" borderId="1" xfId="1" applyNumberFormat="1" applyFont="1" applyFill="1" applyBorder="1" applyAlignment="1">
      <alignment horizontal="right" vertical="center" wrapText="1"/>
    </xf>
    <xf numFmtId="180" fontId="5" fillId="6" borderId="1" xfId="1" applyNumberFormat="1" applyFont="1" applyFill="1" applyBorder="1" applyAlignment="1">
      <alignment horizontal="right" vertical="center"/>
    </xf>
    <xf numFmtId="180" fontId="24" fillId="6" borderId="1" xfId="1" applyNumberFormat="1" applyFont="1" applyFill="1" applyBorder="1" applyAlignment="1">
      <alignment horizontal="left" vertical="center" wrapText="1"/>
    </xf>
    <xf numFmtId="180" fontId="23" fillId="6" borderId="1" xfId="1" applyNumberFormat="1" applyFont="1" applyFill="1" applyBorder="1" applyAlignment="1">
      <alignment vertical="center" wrapText="1"/>
    </xf>
    <xf numFmtId="180" fontId="24" fillId="7" borderId="1" xfId="1" applyNumberFormat="1" applyFont="1" applyFill="1" applyBorder="1" applyAlignment="1">
      <alignment vertical="center" wrapText="1"/>
    </xf>
    <xf numFmtId="180" fontId="18" fillId="0" borderId="1" xfId="1" applyNumberFormat="1" applyFont="1" applyFill="1" applyBorder="1" applyAlignment="1">
      <alignment vertical="center" wrapText="1"/>
    </xf>
    <xf numFmtId="180" fontId="2" fillId="0" borderId="1" xfId="1" applyNumberFormat="1" applyFont="1" applyFill="1" applyBorder="1" applyAlignment="1">
      <alignment vertical="center" wrapText="1"/>
    </xf>
    <xf numFmtId="180" fontId="16" fillId="0" borderId="1" xfId="1" applyNumberFormat="1" applyFont="1" applyFill="1" applyBorder="1" applyAlignment="1">
      <alignment vertical="center" wrapText="1"/>
    </xf>
    <xf numFmtId="180" fontId="27" fillId="8" borderId="1" xfId="1" applyNumberFormat="1" applyFont="1" applyFill="1" applyBorder="1" applyAlignment="1">
      <alignment vertical="center" wrapText="1"/>
    </xf>
    <xf numFmtId="180" fontId="10" fillId="0" borderId="1" xfId="1" applyNumberFormat="1" applyFont="1" applyFill="1" applyBorder="1" applyAlignment="1">
      <alignment vertical="center" wrapText="1"/>
    </xf>
    <xf numFmtId="180" fontId="5" fillId="0" borderId="1" xfId="1" applyNumberFormat="1" applyFont="1" applyFill="1" applyBorder="1" applyAlignment="1">
      <alignment vertical="center" wrapText="1"/>
    </xf>
    <xf numFmtId="180" fontId="8" fillId="7" borderId="1" xfId="1" applyNumberFormat="1" applyFont="1" applyFill="1" applyBorder="1" applyAlignment="1">
      <alignment vertical="center" wrapText="1"/>
    </xf>
    <xf numFmtId="180" fontId="66" fillId="0" borderId="1" xfId="0" applyNumberFormat="1" applyFont="1" applyFill="1" applyBorder="1" applyAlignment="1">
      <alignment vertical="center" wrapText="1"/>
    </xf>
    <xf numFmtId="180" fontId="67" fillId="7" borderId="1" xfId="0" applyNumberFormat="1" applyFont="1" applyFill="1" applyBorder="1" applyAlignment="1">
      <alignment vertical="center" wrapText="1"/>
    </xf>
    <xf numFmtId="180" fontId="32" fillId="10" borderId="1" xfId="1" applyNumberFormat="1" applyFont="1" applyFill="1" applyBorder="1" applyAlignment="1">
      <alignment vertical="center" wrapText="1"/>
    </xf>
    <xf numFmtId="180" fontId="18" fillId="0" borderId="1" xfId="1" applyNumberFormat="1" applyFont="1" applyFill="1" applyBorder="1" applyAlignment="1">
      <alignment vertical="center"/>
    </xf>
    <xf numFmtId="180" fontId="33" fillId="0" borderId="1" xfId="1" applyNumberFormat="1" applyFont="1" applyFill="1" applyBorder="1" applyAlignment="1">
      <alignment vertical="center" wrapText="1"/>
    </xf>
    <xf numFmtId="180" fontId="24" fillId="12" borderId="1" xfId="1" applyNumberFormat="1" applyFont="1" applyFill="1" applyBorder="1" applyAlignment="1">
      <alignment vertical="center" wrapText="1"/>
    </xf>
    <xf numFmtId="180" fontId="31" fillId="6" borderId="1" xfId="1" applyNumberFormat="1" applyFont="1" applyFill="1" applyBorder="1" applyAlignment="1">
      <alignment vertical="center"/>
    </xf>
    <xf numFmtId="180" fontId="8" fillId="0" borderId="1" xfId="1" applyNumberFormat="1" applyFont="1" applyFill="1" applyBorder="1" applyAlignment="1">
      <alignment vertical="center" wrapText="1"/>
    </xf>
    <xf numFmtId="180" fontId="7" fillId="0" borderId="1" xfId="1" applyNumberFormat="1" applyFont="1" applyFill="1" applyBorder="1" applyAlignment="1">
      <alignment vertical="center" wrapText="1"/>
    </xf>
    <xf numFmtId="180" fontId="69" fillId="0" borderId="1" xfId="0" applyNumberFormat="1" applyFont="1" applyFill="1" applyBorder="1" applyAlignment="1">
      <alignment vertical="center" wrapText="1"/>
    </xf>
    <xf numFmtId="180" fontId="67" fillId="0" borderId="1" xfId="0" applyNumberFormat="1" applyFont="1" applyFill="1" applyBorder="1" applyAlignment="1">
      <alignment vertical="center" wrapText="1"/>
    </xf>
    <xf numFmtId="180" fontId="70" fillId="0" borderId="1" xfId="0" applyNumberFormat="1" applyFont="1" applyFill="1" applyBorder="1" applyAlignment="1">
      <alignment vertical="center" wrapText="1"/>
    </xf>
    <xf numFmtId="180" fontId="71" fillId="0" borderId="1" xfId="0" applyNumberFormat="1" applyFont="1" applyFill="1" applyBorder="1" applyAlignment="1">
      <alignment vertical="center" wrapText="1"/>
    </xf>
    <xf numFmtId="180" fontId="63" fillId="0" borderId="1" xfId="0" applyNumberFormat="1" applyFont="1" applyBorder="1" applyAlignment="1">
      <alignment horizontal="right" vertical="center"/>
    </xf>
    <xf numFmtId="180" fontId="56" fillId="0" borderId="1" xfId="0" applyNumberFormat="1" applyFont="1" applyBorder="1" applyAlignment="1">
      <alignment horizontal="right" vertical="center"/>
    </xf>
    <xf numFmtId="0" fontId="35" fillId="0" borderId="1" xfId="1" applyFont="1" applyFill="1" applyBorder="1" applyAlignment="1">
      <alignment vertical="center"/>
    </xf>
    <xf numFmtId="0" fontId="39" fillId="10" borderId="1" xfId="1" applyFont="1" applyFill="1" applyBorder="1" applyAlignment="1">
      <alignment vertical="center" wrapText="1"/>
    </xf>
    <xf numFmtId="180" fontId="58" fillId="0" borderId="1" xfId="0" applyNumberFormat="1" applyFont="1" applyBorder="1" applyAlignment="1">
      <alignment horizontal="right" vertical="center"/>
    </xf>
    <xf numFmtId="180" fontId="61" fillId="0" borderId="1" xfId="0" applyNumberFormat="1" applyFont="1" applyBorder="1" applyAlignment="1">
      <alignment horizontal="right" vertical="center"/>
    </xf>
    <xf numFmtId="0" fontId="35" fillId="0" borderId="1" xfId="1" applyFont="1" applyFill="1" applyBorder="1" applyAlignment="1">
      <alignment horizontal="left" vertical="center" wrapText="1"/>
    </xf>
    <xf numFmtId="0" fontId="37" fillId="0" borderId="1" xfId="1" applyFont="1" applyFill="1" applyBorder="1" applyAlignment="1">
      <alignment horizontal="left" vertical="center" wrapText="1"/>
    </xf>
    <xf numFmtId="0" fontId="10" fillId="0" borderId="1" xfId="1" applyFont="1" applyFill="1" applyBorder="1" applyAlignment="1">
      <alignment horizontal="left" vertical="center" wrapText="1" indent="1"/>
    </xf>
    <xf numFmtId="0" fontId="36" fillId="0" borderId="1" xfId="1" applyFont="1" applyFill="1" applyBorder="1" applyAlignment="1">
      <alignment horizontal="left" vertical="center" wrapText="1"/>
    </xf>
    <xf numFmtId="180" fontId="64" fillId="0" borderId="1" xfId="0" applyNumberFormat="1" applyFont="1" applyBorder="1" applyAlignment="1">
      <alignment horizontal="right" vertical="center"/>
    </xf>
    <xf numFmtId="0" fontId="10" fillId="0" borderId="1" xfId="1" applyFont="1" applyFill="1" applyBorder="1" applyAlignment="1">
      <alignment horizontal="left" vertical="center" indent="1"/>
    </xf>
    <xf numFmtId="0" fontId="56" fillId="0" borderId="1" xfId="0" applyFont="1" applyFill="1" applyBorder="1" applyAlignment="1">
      <alignment horizontal="left" vertical="center" wrapText="1"/>
    </xf>
    <xf numFmtId="180" fontId="60" fillId="0" borderId="1" xfId="0" applyNumberFormat="1" applyFont="1" applyBorder="1" applyAlignment="1">
      <alignment horizontal="right" vertical="center"/>
    </xf>
    <xf numFmtId="180" fontId="8" fillId="6" borderId="1" xfId="1" applyNumberFormat="1" applyFont="1" applyFill="1" applyBorder="1" applyAlignment="1">
      <alignment horizontal="left" vertical="center" wrapText="1"/>
    </xf>
    <xf numFmtId="180" fontId="63" fillId="0" borderId="1" xfId="0" applyNumberFormat="1" applyFont="1" applyBorder="1" applyAlignment="1">
      <alignment horizontal="right" vertical="center"/>
    </xf>
    <xf numFmtId="0" fontId="24" fillId="7" borderId="1" xfId="1" applyFont="1" applyFill="1" applyBorder="1" applyAlignment="1">
      <alignment horizontal="center" vertical="center"/>
    </xf>
    <xf numFmtId="0" fontId="15" fillId="0" borderId="1" xfId="1" applyFont="1" applyFill="1" applyBorder="1" applyAlignment="1">
      <alignment horizontal="center" vertical="center"/>
    </xf>
    <xf numFmtId="0" fontId="10" fillId="0" borderId="1" xfId="1" applyFont="1" applyFill="1" applyBorder="1" applyAlignment="1">
      <alignment horizontal="left" vertical="center" wrapText="1" indent="2"/>
    </xf>
    <xf numFmtId="0" fontId="17" fillId="8" borderId="1" xfId="1" applyFont="1" applyFill="1" applyBorder="1" applyAlignment="1">
      <alignment horizontal="left" vertical="center" wrapText="1"/>
    </xf>
    <xf numFmtId="0" fontId="8" fillId="7" borderId="1" xfId="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180" fontId="27" fillId="0" borderId="1" xfId="1" applyNumberFormat="1" applyFont="1" applyFill="1" applyBorder="1" applyAlignment="1">
      <alignment horizontal="right" vertical="center"/>
    </xf>
    <xf numFmtId="180" fontId="27" fillId="0" borderId="1" xfId="1" applyNumberFormat="1" applyFont="1" applyFill="1" applyBorder="1" applyAlignment="1">
      <alignment vertical="center"/>
    </xf>
    <xf numFmtId="181" fontId="8" fillId="0" borderId="0"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15" fillId="7" borderId="1" xfId="1" applyFont="1" applyFill="1" applyBorder="1" applyAlignment="1">
      <alignment horizontal="left" vertical="center" wrapText="1"/>
    </xf>
    <xf numFmtId="0" fontId="15" fillId="7" borderId="1" xfId="1" applyFont="1" applyFill="1" applyBorder="1" applyAlignment="1">
      <alignment vertical="center" wrapText="1"/>
    </xf>
    <xf numFmtId="0" fontId="59" fillId="7" borderId="1" xfId="0"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0" fontId="61" fillId="0" borderId="1" xfId="0" applyFont="1" applyFill="1" applyBorder="1" applyAlignment="1">
      <alignment horizontal="left" vertical="center" wrapText="1"/>
    </xf>
    <xf numFmtId="0" fontId="59" fillId="0" borderId="1" xfId="0" applyFont="1" applyFill="1" applyBorder="1" applyAlignment="1">
      <alignment horizontal="left" vertical="center" wrapText="1"/>
    </xf>
    <xf numFmtId="180" fontId="5" fillId="7" borderId="1" xfId="1" applyNumberFormat="1" applyFont="1" applyFill="1" applyBorder="1" applyAlignment="1">
      <alignment horizontal="right" vertical="center"/>
    </xf>
    <xf numFmtId="180" fontId="5" fillId="10" borderId="1" xfId="1" applyNumberFormat="1" applyFont="1" applyFill="1" applyBorder="1" applyAlignment="1">
      <alignment horizontal="right" vertical="center"/>
    </xf>
    <xf numFmtId="180" fontId="17" fillId="10" borderId="1" xfId="1" applyNumberFormat="1" applyFont="1" applyFill="1" applyBorder="1" applyAlignment="1">
      <alignment horizontal="right" vertical="center"/>
    </xf>
    <xf numFmtId="180" fontId="41" fillId="0" borderId="1" xfId="1" applyNumberFormat="1" applyFont="1" applyFill="1" applyBorder="1" applyAlignment="1">
      <alignment horizontal="right" vertical="center"/>
    </xf>
    <xf numFmtId="180" fontId="24" fillId="11" borderId="1" xfId="1" applyNumberFormat="1" applyFont="1" applyFill="1" applyBorder="1" applyAlignment="1">
      <alignment horizontal="right" vertical="center"/>
    </xf>
    <xf numFmtId="180" fontId="24" fillId="11" borderId="1" xfId="1" applyNumberFormat="1" applyFont="1" applyFill="1" applyBorder="1" applyAlignment="1">
      <alignment horizontal="right" vertical="center" wrapText="1"/>
    </xf>
    <xf numFmtId="180" fontId="42" fillId="0" borderId="1" xfId="1" applyNumberFormat="1" applyFont="1" applyFill="1" applyBorder="1" applyAlignment="1">
      <alignment horizontal="right" vertical="center" wrapText="1"/>
    </xf>
    <xf numFmtId="180" fontId="43" fillId="0" borderId="1" xfId="1" applyNumberFormat="1" applyFont="1" applyFill="1" applyBorder="1" applyAlignment="1">
      <alignment horizontal="right" vertical="center" wrapText="1"/>
    </xf>
    <xf numFmtId="180" fontId="72" fillId="0" borderId="1" xfId="0" applyNumberFormat="1" applyFont="1" applyFill="1" applyBorder="1" applyAlignment="1">
      <alignment horizontal="right" vertical="center" wrapText="1"/>
    </xf>
    <xf numFmtId="180" fontId="73" fillId="0" borderId="1" xfId="1" applyNumberFormat="1" applyFont="1" applyFill="1" applyBorder="1" applyAlignment="1">
      <alignment horizontal="right" vertical="center"/>
    </xf>
    <xf numFmtId="180" fontId="74" fillId="0" borderId="1" xfId="1" applyNumberFormat="1" applyFont="1" applyFill="1" applyBorder="1" applyAlignment="1">
      <alignment horizontal="right" vertical="center" wrapText="1"/>
    </xf>
    <xf numFmtId="180" fontId="73" fillId="0" borderId="1" xfId="1" applyNumberFormat="1" applyFont="1" applyFill="1" applyBorder="1" applyAlignment="1">
      <alignment horizontal="right" vertical="center" wrapText="1"/>
    </xf>
    <xf numFmtId="180" fontId="75" fillId="0" borderId="1" xfId="0" applyNumberFormat="1" applyFont="1" applyFill="1" applyBorder="1" applyAlignment="1">
      <alignment horizontal="right" vertical="center" wrapText="1"/>
    </xf>
    <xf numFmtId="180" fontId="68" fillId="0" borderId="1" xfId="0" applyNumberFormat="1" applyFont="1" applyFill="1" applyBorder="1" applyAlignment="1">
      <alignment horizontal="right" vertical="center" wrapText="1"/>
    </xf>
    <xf numFmtId="180" fontId="76" fillId="0" borderId="1" xfId="0" applyNumberFormat="1" applyFont="1" applyFill="1" applyBorder="1" applyAlignment="1">
      <alignment horizontal="right" vertical="center" wrapText="1"/>
    </xf>
    <xf numFmtId="0" fontId="8" fillId="0" borderId="1" xfId="0" applyFont="1" applyBorder="1"/>
    <xf numFmtId="0" fontId="13" fillId="0" borderId="2" xfId="1" applyFont="1" applyFill="1" applyBorder="1" applyAlignment="1">
      <alignment wrapText="1"/>
    </xf>
    <xf numFmtId="180" fontId="77" fillId="0" borderId="1" xfId="0" applyNumberFormat="1" applyFont="1" applyBorder="1" applyAlignment="1">
      <alignment horizontal="right" vertical="center"/>
    </xf>
    <xf numFmtId="0" fontId="10" fillId="0" borderId="1" xfId="1" applyFont="1" applyFill="1" applyBorder="1" applyAlignment="1">
      <alignment horizontal="center" vertical="center"/>
    </xf>
    <xf numFmtId="0" fontId="17" fillId="0" borderId="1" xfId="1" applyFont="1" applyFill="1" applyBorder="1" applyAlignment="1">
      <alignment horizontal="left" vertical="center" wrapText="1" indent="2"/>
    </xf>
    <xf numFmtId="180" fontId="63" fillId="8"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78" fillId="0" borderId="1" xfId="0" applyFont="1" applyFill="1" applyBorder="1" applyAlignment="1">
      <alignment horizontal="left" vertical="center" wrapText="1" indent="2"/>
    </xf>
    <xf numFmtId="181" fontId="8" fillId="0" borderId="0" xfId="1" applyNumberFormat="1" applyFont="1" applyFill="1" applyBorder="1" applyAlignment="1">
      <alignment vertical="center"/>
    </xf>
    <xf numFmtId="0" fontId="9" fillId="0" borderId="14" xfId="1" applyFont="1" applyFill="1" applyBorder="1" applyAlignment="1">
      <alignment horizontal="center" vertical="center" wrapText="1"/>
    </xf>
    <xf numFmtId="0" fontId="9" fillId="0" borderId="14" xfId="1" applyFont="1" applyFill="1" applyBorder="1" applyAlignment="1">
      <alignment horizontal="center" vertical="center"/>
    </xf>
    <xf numFmtId="180" fontId="31" fillId="6" borderId="15" xfId="1" applyNumberFormat="1" applyFont="1" applyFill="1" applyBorder="1" applyAlignment="1">
      <alignment horizontal="right" vertical="center"/>
    </xf>
    <xf numFmtId="180" fontId="31" fillId="6" borderId="14" xfId="1" applyNumberFormat="1" applyFont="1" applyFill="1" applyBorder="1" applyAlignment="1">
      <alignment horizontal="right" vertical="center"/>
    </xf>
    <xf numFmtId="180" fontId="24" fillId="7" borderId="15" xfId="1" applyNumberFormat="1" applyFont="1" applyFill="1" applyBorder="1" applyAlignment="1">
      <alignment horizontal="right" vertical="center"/>
    </xf>
    <xf numFmtId="180" fontId="24" fillId="7" borderId="14" xfId="1" applyNumberFormat="1" applyFont="1" applyFill="1" applyBorder="1" applyAlignment="1">
      <alignment horizontal="right" vertical="center"/>
    </xf>
    <xf numFmtId="180" fontId="5" fillId="0" borderId="15" xfId="1" applyNumberFormat="1" applyFont="1" applyFill="1" applyBorder="1" applyAlignment="1">
      <alignment horizontal="right" vertical="center"/>
    </xf>
    <xf numFmtId="180" fontId="5" fillId="0" borderId="14" xfId="1" applyNumberFormat="1" applyFont="1" applyFill="1" applyBorder="1" applyAlignment="1">
      <alignment horizontal="right" vertical="center"/>
    </xf>
    <xf numFmtId="180" fontId="17" fillId="0" borderId="15" xfId="1" applyNumberFormat="1" applyFont="1" applyFill="1" applyBorder="1" applyAlignment="1">
      <alignment horizontal="right" vertical="center"/>
    </xf>
    <xf numFmtId="180" fontId="16" fillId="0" borderId="14" xfId="1" applyNumberFormat="1" applyFont="1" applyFill="1" applyBorder="1" applyAlignment="1">
      <alignment horizontal="right" vertical="center"/>
    </xf>
    <xf numFmtId="180" fontId="16" fillId="0" borderId="15" xfId="1" applyNumberFormat="1" applyFont="1" applyFill="1" applyBorder="1" applyAlignment="1">
      <alignment horizontal="right" vertical="center"/>
    </xf>
    <xf numFmtId="180" fontId="17" fillId="8" borderId="15" xfId="1" applyNumberFormat="1" applyFont="1" applyFill="1" applyBorder="1" applyAlignment="1">
      <alignment horizontal="right" vertical="center"/>
    </xf>
    <xf numFmtId="180" fontId="17" fillId="8" borderId="14" xfId="1" applyNumberFormat="1" applyFont="1" applyFill="1" applyBorder="1" applyAlignment="1">
      <alignment horizontal="right" vertical="center"/>
    </xf>
    <xf numFmtId="180" fontId="17" fillId="0" borderId="14" xfId="1" applyNumberFormat="1" applyFont="1" applyFill="1" applyBorder="1" applyAlignment="1">
      <alignment horizontal="right" vertical="center"/>
    </xf>
    <xf numFmtId="180" fontId="15" fillId="7" borderId="14" xfId="1" applyNumberFormat="1" applyFont="1" applyFill="1" applyBorder="1" applyAlignment="1">
      <alignment horizontal="right" vertical="center"/>
    </xf>
    <xf numFmtId="180" fontId="15" fillId="0" borderId="14" xfId="1" applyNumberFormat="1" applyFont="1" applyFill="1" applyBorder="1" applyAlignment="1">
      <alignment horizontal="right" vertical="center"/>
    </xf>
    <xf numFmtId="180" fontId="6" fillId="0" borderId="14" xfId="1" applyNumberFormat="1" applyFont="1" applyFill="1" applyBorder="1" applyAlignment="1">
      <alignment horizontal="right" vertical="center"/>
    </xf>
    <xf numFmtId="180" fontId="23" fillId="6" borderId="14" xfId="1" applyNumberFormat="1" applyFont="1" applyFill="1" applyBorder="1" applyAlignment="1">
      <alignment horizontal="right" vertical="center" wrapText="1"/>
    </xf>
    <xf numFmtId="180" fontId="12" fillId="10" borderId="15" xfId="1" applyNumberFormat="1" applyFont="1" applyFill="1" applyBorder="1" applyAlignment="1">
      <alignment horizontal="right" vertical="center"/>
    </xf>
    <xf numFmtId="180" fontId="32" fillId="10" borderId="14" xfId="1" applyNumberFormat="1" applyFont="1" applyFill="1" applyBorder="1" applyAlignment="1">
      <alignment horizontal="right" vertical="center" wrapText="1"/>
    </xf>
    <xf numFmtId="180" fontId="24" fillId="11" borderId="15" xfId="1" applyNumberFormat="1" applyFont="1" applyFill="1" applyBorder="1" applyAlignment="1">
      <alignment horizontal="right" vertical="center"/>
    </xf>
    <xf numFmtId="180" fontId="29" fillId="11" borderId="14" xfId="1" applyNumberFormat="1" applyFont="1" applyFill="1" applyBorder="1" applyAlignment="1">
      <alignment horizontal="right" vertical="center" wrapText="1"/>
    </xf>
    <xf numFmtId="180" fontId="18" fillId="0" borderId="14" xfId="1" applyNumberFormat="1" applyFont="1" applyFill="1" applyBorder="1" applyAlignment="1">
      <alignment horizontal="right" vertical="center"/>
    </xf>
    <xf numFmtId="180" fontId="27" fillId="0" borderId="14" xfId="1" applyNumberFormat="1" applyFont="1" applyFill="1" applyBorder="1" applyAlignment="1">
      <alignment horizontal="right" vertical="center"/>
    </xf>
    <xf numFmtId="180" fontId="19" fillId="0" borderId="15" xfId="1" applyNumberFormat="1" applyFont="1" applyFill="1" applyBorder="1" applyAlignment="1">
      <alignment horizontal="right" vertical="center"/>
    </xf>
    <xf numFmtId="180" fontId="18" fillId="0" borderId="14" xfId="1" applyNumberFormat="1" applyFont="1" applyFill="1" applyBorder="1" applyAlignment="1">
      <alignment horizontal="right" vertical="center" wrapText="1"/>
    </xf>
    <xf numFmtId="180" fontId="41" fillId="0" borderId="15" xfId="1" applyNumberFormat="1" applyFont="1" applyFill="1" applyBorder="1" applyAlignment="1">
      <alignment horizontal="right" vertical="center"/>
    </xf>
    <xf numFmtId="180" fontId="25" fillId="11" borderId="14" xfId="1" applyNumberFormat="1" applyFont="1" applyFill="1" applyBorder="1" applyAlignment="1">
      <alignment horizontal="right" vertical="center"/>
    </xf>
    <xf numFmtId="180" fontId="7" fillId="0" borderId="15" xfId="1" applyNumberFormat="1" applyFont="1" applyFill="1" applyBorder="1" applyAlignment="1">
      <alignment horizontal="right" vertical="center"/>
    </xf>
    <xf numFmtId="180" fontId="30" fillId="10" borderId="14" xfId="1" applyNumberFormat="1" applyFont="1" applyFill="1" applyBorder="1" applyAlignment="1">
      <alignment horizontal="right" vertical="center"/>
    </xf>
    <xf numFmtId="180" fontId="73" fillId="0" borderId="15" xfId="1" applyNumberFormat="1" applyFont="1" applyFill="1" applyBorder="1" applyAlignment="1">
      <alignment horizontal="right" vertical="center"/>
    </xf>
    <xf numFmtId="180" fontId="33" fillId="0" borderId="14" xfId="1" applyNumberFormat="1" applyFont="1" applyFill="1" applyBorder="1" applyAlignment="1">
      <alignment horizontal="right" vertical="center" wrapText="1"/>
    </xf>
    <xf numFmtId="180" fontId="15" fillId="0" borderId="15" xfId="1" applyNumberFormat="1" applyFont="1" applyFill="1" applyBorder="1" applyAlignment="1">
      <alignment horizontal="right" vertical="center"/>
    </xf>
    <xf numFmtId="180" fontId="24" fillId="12" borderId="14" xfId="1" applyNumberFormat="1" applyFont="1" applyFill="1" applyBorder="1" applyAlignment="1">
      <alignment horizontal="right" vertical="center" wrapText="1"/>
    </xf>
    <xf numFmtId="180" fontId="8" fillId="0" borderId="14" xfId="1" applyNumberFormat="1" applyFont="1" applyFill="1" applyBorder="1" applyAlignment="1">
      <alignment horizontal="right" vertical="center" wrapText="1"/>
    </xf>
    <xf numFmtId="180" fontId="66" fillId="0" borderId="14" xfId="0" applyNumberFormat="1" applyFont="1" applyFill="1" applyBorder="1" applyAlignment="1">
      <alignment horizontal="right" vertical="center" wrapText="1"/>
    </xf>
    <xf numFmtId="180" fontId="12" fillId="0" borderId="15" xfId="1" applyNumberFormat="1" applyFont="1" applyFill="1" applyBorder="1" applyAlignment="1">
      <alignment horizontal="right" vertical="center"/>
    </xf>
    <xf numFmtId="180" fontId="7" fillId="0" borderId="14" xfId="1" applyNumberFormat="1" applyFont="1" applyFill="1" applyBorder="1" applyAlignment="1">
      <alignment horizontal="right" vertical="center" wrapText="1"/>
    </xf>
    <xf numFmtId="180" fontId="69" fillId="0" borderId="14" xfId="0" applyNumberFormat="1" applyFont="1" applyFill="1" applyBorder="1" applyAlignment="1">
      <alignment horizontal="right" vertical="center" wrapText="1"/>
    </xf>
    <xf numFmtId="180" fontId="67" fillId="0" borderId="14" xfId="0" applyNumberFormat="1" applyFont="1" applyFill="1" applyBorder="1" applyAlignment="1">
      <alignment horizontal="right" vertical="center" wrapText="1"/>
    </xf>
    <xf numFmtId="180" fontId="70" fillId="0" borderId="14" xfId="0" applyNumberFormat="1" applyFont="1" applyFill="1" applyBorder="1" applyAlignment="1">
      <alignment horizontal="right" vertical="center" wrapText="1"/>
    </xf>
    <xf numFmtId="180" fontId="71" fillId="0" borderId="14" xfId="0" applyNumberFormat="1" applyFont="1" applyFill="1" applyBorder="1" applyAlignment="1">
      <alignment horizontal="right" vertical="center" wrapText="1"/>
    </xf>
    <xf numFmtId="180" fontId="24" fillId="13" borderId="14" xfId="1" applyNumberFormat="1" applyFont="1" applyFill="1" applyBorder="1" applyAlignment="1">
      <alignment horizontal="right" vertical="center"/>
    </xf>
    <xf numFmtId="180" fontId="24" fillId="6" borderId="14" xfId="1" applyNumberFormat="1" applyFont="1" applyFill="1" applyBorder="1" applyAlignment="1">
      <alignment horizontal="right" vertical="center"/>
    </xf>
    <xf numFmtId="180" fontId="8" fillId="6" borderId="16" xfId="1" applyNumberFormat="1" applyFont="1" applyFill="1" applyBorder="1" applyAlignment="1">
      <alignment horizontal="right" vertical="center" wrapText="1"/>
    </xf>
    <xf numFmtId="180" fontId="6" fillId="6" borderId="16" xfId="1" applyNumberFormat="1" applyFont="1" applyFill="1" applyBorder="1" applyAlignment="1">
      <alignment horizontal="right" vertical="center"/>
    </xf>
    <xf numFmtId="180" fontId="8" fillId="6" borderId="17" xfId="1" applyNumberFormat="1" applyFont="1" applyFill="1" applyBorder="1" applyAlignment="1">
      <alignment horizontal="right" vertical="center"/>
    </xf>
    <xf numFmtId="180" fontId="6" fillId="0" borderId="15"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78" fillId="8" borderId="1" xfId="0" applyFont="1" applyFill="1" applyBorder="1" applyAlignment="1">
      <alignment horizontal="left" vertical="center" wrapText="1" indent="2"/>
    </xf>
    <xf numFmtId="0" fontId="17" fillId="8" borderId="1" xfId="1" applyFont="1" applyFill="1" applyBorder="1" applyAlignment="1">
      <alignment horizontal="center" vertical="center"/>
    </xf>
    <xf numFmtId="0" fontId="35" fillId="0" borderId="1" xfId="1" applyFont="1" applyFill="1" applyBorder="1" applyAlignment="1">
      <alignment vertical="center" wrapText="1"/>
    </xf>
    <xf numFmtId="0" fontId="15" fillId="7"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37" fillId="0" borderId="1" xfId="1" applyFont="1" applyFill="1" applyBorder="1" applyAlignment="1">
      <alignment horizontal="center" vertical="center"/>
    </xf>
    <xf numFmtId="0" fontId="17" fillId="8" borderId="1" xfId="1" applyFont="1" applyFill="1" applyBorder="1" applyAlignment="1">
      <alignment horizontal="center" vertical="center" wrapText="1"/>
    </xf>
    <xf numFmtId="0" fontId="79" fillId="0" borderId="1" xfId="0" applyFont="1" applyFill="1" applyBorder="1" applyAlignment="1">
      <alignment horizontal="left" vertical="center" wrapText="1" indent="1"/>
    </xf>
    <xf numFmtId="0" fontId="10" fillId="0" borderId="1" xfId="1" applyFont="1" applyFill="1" applyBorder="1" applyAlignment="1">
      <alignment horizontal="left" vertical="center" indent="2"/>
    </xf>
    <xf numFmtId="49" fontId="7" fillId="0" borderId="1" xfId="1" applyNumberFormat="1" applyFont="1" applyFill="1" applyBorder="1" applyAlignment="1">
      <alignment horizontal="center" vertical="center"/>
    </xf>
    <xf numFmtId="0" fontId="37" fillId="0" borderId="1" xfId="1" applyFont="1" applyFill="1" applyBorder="1" applyAlignment="1">
      <alignment horizontal="left" vertical="center" indent="1"/>
    </xf>
    <xf numFmtId="0" fontId="6" fillId="0" borderId="1" xfId="1" applyFont="1" applyFill="1" applyBorder="1" applyAlignment="1">
      <alignment horizontal="center" vertical="center"/>
    </xf>
    <xf numFmtId="49" fontId="12"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2" fillId="0" borderId="0" xfId="1" applyFont="1" applyFill="1" applyBorder="1" applyAlignment="1">
      <alignment horizontal="right" vertical="center"/>
    </xf>
    <xf numFmtId="0" fontId="5" fillId="0" borderId="0" xfId="1" applyFont="1" applyFill="1" applyBorder="1" applyAlignment="1">
      <alignment horizontal="right" vertical="center"/>
    </xf>
    <xf numFmtId="180" fontId="2" fillId="0" borderId="1" xfId="1" applyNumberFormat="1" applyFont="1" applyFill="1" applyBorder="1" applyAlignment="1">
      <alignment horizontal="right" vertical="center" wrapText="1"/>
    </xf>
    <xf numFmtId="180" fontId="27" fillId="0" borderId="1" xfId="1" applyNumberFormat="1" applyFont="1" applyFill="1" applyBorder="1" applyAlignment="1">
      <alignment horizontal="right" vertical="center" wrapText="1" indent="2"/>
    </xf>
    <xf numFmtId="180" fontId="60" fillId="0" borderId="1" xfId="0" applyNumberFormat="1" applyFont="1" applyFill="1" applyBorder="1" applyAlignment="1">
      <alignment horizontal="right" vertical="center" wrapText="1"/>
    </xf>
    <xf numFmtId="0" fontId="38" fillId="0" borderId="1" xfId="1" applyFont="1" applyFill="1" applyBorder="1" applyAlignment="1">
      <alignment vertical="center" wrapText="1"/>
    </xf>
    <xf numFmtId="0" fontId="80" fillId="0" borderId="1" xfId="0" applyFont="1" applyBorder="1" applyAlignment="1">
      <alignment horizontal="center" vertical="center"/>
    </xf>
    <xf numFmtId="0" fontId="61" fillId="7" borderId="1" xfId="0" applyFont="1" applyFill="1" applyBorder="1" applyAlignment="1">
      <alignment horizontal="left" vertical="center" wrapText="1"/>
    </xf>
    <xf numFmtId="180" fontId="5" fillId="2" borderId="15" xfId="1" applyNumberFormat="1" applyFont="1" applyFill="1" applyBorder="1" applyAlignment="1">
      <alignment horizontal="right" vertical="center"/>
    </xf>
    <xf numFmtId="180" fontId="18" fillId="7" borderId="15" xfId="1" applyNumberFormat="1" applyFont="1" applyFill="1" applyBorder="1" applyAlignment="1">
      <alignment horizontal="right" vertical="center"/>
    </xf>
    <xf numFmtId="180" fontId="15" fillId="7" borderId="15" xfId="1" applyNumberFormat="1" applyFont="1" applyFill="1" applyBorder="1" applyAlignment="1">
      <alignment horizontal="right" vertical="center"/>
    </xf>
    <xf numFmtId="180" fontId="31" fillId="6" borderId="14" xfId="1" applyNumberFormat="1" applyFont="1" applyFill="1" applyBorder="1" applyAlignment="1">
      <alignment horizontal="left" vertical="center"/>
    </xf>
    <xf numFmtId="180" fontId="18" fillId="7" borderId="14" xfId="1" applyNumberFormat="1" applyFont="1" applyFill="1" applyBorder="1" applyAlignment="1">
      <alignment horizontal="right" vertical="center"/>
    </xf>
    <xf numFmtId="180" fontId="5" fillId="14" borderId="15" xfId="1" applyNumberFormat="1" applyFont="1" applyFill="1" applyBorder="1" applyAlignment="1">
      <alignment horizontal="right" vertical="center"/>
    </xf>
    <xf numFmtId="180" fontId="12" fillId="10" borderId="14" xfId="1" applyNumberFormat="1" applyFont="1" applyFill="1" applyBorder="1" applyAlignment="1">
      <alignment horizontal="right" vertical="center"/>
    </xf>
    <xf numFmtId="180" fontId="12" fillId="0" borderId="14" xfId="1" applyNumberFormat="1" applyFont="1" applyFill="1" applyBorder="1" applyAlignment="1">
      <alignment horizontal="right" vertical="center"/>
    </xf>
    <xf numFmtId="180" fontId="19" fillId="0" borderId="14" xfId="1" applyNumberFormat="1" applyFont="1" applyFill="1" applyBorder="1" applyAlignment="1">
      <alignment horizontal="right" vertical="center"/>
    </xf>
    <xf numFmtId="180" fontId="7" fillId="0" borderId="14" xfId="1" applyNumberFormat="1" applyFont="1" applyFill="1" applyBorder="1" applyAlignment="1">
      <alignment horizontal="right" vertical="center"/>
    </xf>
    <xf numFmtId="180" fontId="5" fillId="7" borderId="14" xfId="1" applyNumberFormat="1" applyFont="1" applyFill="1" applyBorder="1" applyAlignment="1">
      <alignment horizontal="right" vertical="center"/>
    </xf>
    <xf numFmtId="180" fontId="23" fillId="6" borderId="14" xfId="1" applyNumberFormat="1" applyFont="1" applyFill="1" applyBorder="1" applyAlignment="1">
      <alignment vertical="center" wrapText="1"/>
    </xf>
    <xf numFmtId="180" fontId="24" fillId="7" borderId="14" xfId="1" applyNumberFormat="1" applyFont="1" applyFill="1" applyBorder="1" applyAlignment="1">
      <alignment horizontal="left" vertical="center" wrapText="1"/>
    </xf>
    <xf numFmtId="180" fontId="18" fillId="0" borderId="14" xfId="1" applyNumberFormat="1" applyFont="1" applyFill="1" applyBorder="1" applyAlignment="1">
      <alignment horizontal="left" vertical="center" wrapText="1"/>
    </xf>
    <xf numFmtId="180" fontId="2" fillId="0" borderId="14" xfId="1" applyNumberFormat="1" applyFont="1" applyFill="1" applyBorder="1" applyAlignment="1">
      <alignment horizontal="left" vertical="center" wrapText="1"/>
    </xf>
    <xf numFmtId="180" fontId="16" fillId="0" borderId="14" xfId="1" applyNumberFormat="1" applyFont="1" applyFill="1" applyBorder="1" applyAlignment="1">
      <alignment horizontal="left" vertical="center" wrapText="1"/>
    </xf>
    <xf numFmtId="180" fontId="27" fillId="0" borderId="14" xfId="1" applyNumberFormat="1" applyFont="1" applyFill="1" applyBorder="1" applyAlignment="1">
      <alignment horizontal="left" vertical="center" wrapText="1" indent="2"/>
    </xf>
    <xf numFmtId="180" fontId="18" fillId="0" borderId="14" xfId="1" applyNumberFormat="1" applyFont="1" applyFill="1" applyBorder="1" applyAlignment="1">
      <alignment vertical="center" wrapText="1"/>
    </xf>
    <xf numFmtId="180" fontId="27" fillId="8" borderId="14" xfId="1" applyNumberFormat="1" applyFont="1" applyFill="1" applyBorder="1" applyAlignment="1">
      <alignment horizontal="left" vertical="center" wrapText="1"/>
    </xf>
    <xf numFmtId="180" fontId="10" fillId="0" borderId="14" xfId="1" applyNumberFormat="1" applyFont="1" applyFill="1" applyBorder="1" applyAlignment="1">
      <alignment horizontal="left" vertical="center" wrapText="1"/>
    </xf>
    <xf numFmtId="180" fontId="5" fillId="0" borderId="14" xfId="1" applyNumberFormat="1" applyFont="1" applyFill="1" applyBorder="1" applyAlignment="1">
      <alignment horizontal="left" vertical="center" wrapText="1"/>
    </xf>
    <xf numFmtId="180" fontId="8" fillId="7" borderId="14" xfId="1" applyNumberFormat="1" applyFont="1" applyFill="1" applyBorder="1" applyAlignment="1">
      <alignment horizontal="left" vertical="center" wrapText="1"/>
    </xf>
    <xf numFmtId="180" fontId="24" fillId="7" borderId="14" xfId="1" applyNumberFormat="1" applyFont="1" applyFill="1" applyBorder="1" applyAlignment="1">
      <alignment vertical="center" wrapText="1"/>
    </xf>
    <xf numFmtId="180" fontId="5" fillId="0" borderId="14" xfId="1" applyNumberFormat="1" applyFont="1" applyFill="1" applyBorder="1" applyAlignment="1">
      <alignment vertical="center" wrapText="1"/>
    </xf>
    <xf numFmtId="180" fontId="66" fillId="0" borderId="14" xfId="0" applyNumberFormat="1" applyFont="1" applyFill="1" applyBorder="1" applyAlignment="1">
      <alignment horizontal="left" vertical="center" wrapText="1"/>
    </xf>
    <xf numFmtId="180" fontId="67" fillId="7" borderId="14" xfId="0" applyNumberFormat="1" applyFont="1" applyFill="1" applyBorder="1" applyAlignment="1">
      <alignment horizontal="left" vertical="center" wrapText="1"/>
    </xf>
    <xf numFmtId="180" fontId="32" fillId="10" borderId="14" xfId="1" applyNumberFormat="1" applyFont="1" applyFill="1" applyBorder="1" applyAlignment="1">
      <alignment vertical="center" wrapText="1"/>
    </xf>
    <xf numFmtId="180" fontId="18" fillId="0" borderId="14" xfId="1" applyNumberFormat="1" applyFont="1" applyFill="1" applyBorder="1" applyAlignment="1">
      <alignment vertical="center"/>
    </xf>
    <xf numFmtId="180" fontId="17" fillId="0" borderId="14" xfId="1" applyNumberFormat="1" applyFont="1" applyFill="1" applyBorder="1" applyAlignment="1">
      <alignment horizontal="left" vertical="center" indent="1"/>
    </xf>
    <xf numFmtId="180" fontId="60" fillId="0" borderId="14" xfId="0" applyNumberFormat="1" applyFont="1" applyFill="1" applyBorder="1" applyAlignment="1">
      <alignment horizontal="left" vertical="center" wrapText="1"/>
    </xf>
    <xf numFmtId="180" fontId="68" fillId="0" borderId="14" xfId="0" applyNumberFormat="1" applyFont="1" applyFill="1" applyBorder="1" applyAlignment="1">
      <alignment horizontal="left" vertical="center" wrapText="1"/>
    </xf>
    <xf numFmtId="180" fontId="33" fillId="0" borderId="14" xfId="1" applyNumberFormat="1" applyFont="1" applyFill="1" applyBorder="1" applyAlignment="1">
      <alignment vertical="center" wrapText="1"/>
    </xf>
    <xf numFmtId="180" fontId="24" fillId="12" borderId="14" xfId="1" applyNumberFormat="1" applyFont="1" applyFill="1" applyBorder="1" applyAlignment="1">
      <alignment horizontal="left" vertical="center" wrapText="1"/>
    </xf>
    <xf numFmtId="180" fontId="8" fillId="0" borderId="14" xfId="1" applyNumberFormat="1" applyFont="1" applyFill="1" applyBorder="1" applyAlignment="1">
      <alignment vertical="center" wrapText="1"/>
    </xf>
    <xf numFmtId="180" fontId="8" fillId="0" borderId="14" xfId="1" applyNumberFormat="1" applyFont="1" applyFill="1" applyBorder="1" applyAlignment="1">
      <alignment horizontal="left" vertical="center" wrapText="1"/>
    </xf>
    <xf numFmtId="180" fontId="7" fillId="0" borderId="14" xfId="1" applyNumberFormat="1" applyFont="1" applyFill="1" applyBorder="1" applyAlignment="1">
      <alignment horizontal="left" vertical="center" wrapText="1"/>
    </xf>
    <xf numFmtId="180" fontId="69" fillId="0" borderId="14" xfId="0" applyNumberFormat="1" applyFont="1" applyFill="1" applyBorder="1" applyAlignment="1">
      <alignment horizontal="left" vertical="center" wrapText="1"/>
    </xf>
    <xf numFmtId="180" fontId="67" fillId="0" borderId="14" xfId="0" applyNumberFormat="1" applyFont="1" applyFill="1" applyBorder="1" applyAlignment="1">
      <alignment horizontal="left" vertical="center" wrapText="1"/>
    </xf>
    <xf numFmtId="180" fontId="71" fillId="0" borderId="14" xfId="0" applyNumberFormat="1" applyFont="1" applyFill="1" applyBorder="1" applyAlignment="1">
      <alignment horizontal="left" vertical="center" wrapText="1"/>
    </xf>
    <xf numFmtId="0" fontId="9" fillId="0" borderId="18"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9" xfId="1" applyFont="1" applyFill="1" applyBorder="1" applyAlignment="1">
      <alignment horizontal="center" vertical="center"/>
    </xf>
    <xf numFmtId="180" fontId="24" fillId="7" borderId="14" xfId="1" applyNumberFormat="1" applyFont="1" applyFill="1" applyBorder="1" applyAlignment="1">
      <alignment horizontal="right" vertical="center" wrapText="1"/>
    </xf>
    <xf numFmtId="180" fontId="18" fillId="0" borderId="15" xfId="1" applyNumberFormat="1" applyFont="1" applyFill="1" applyBorder="1" applyAlignment="1">
      <alignment horizontal="right" vertical="center" wrapText="1"/>
    </xf>
    <xf numFmtId="180" fontId="2" fillId="0" borderId="14" xfId="1" applyNumberFormat="1" applyFont="1" applyFill="1" applyBorder="1" applyAlignment="1">
      <alignment horizontal="right" vertical="center" wrapText="1" indent="2"/>
    </xf>
    <xf numFmtId="180" fontId="16" fillId="0" borderId="14" xfId="1" applyNumberFormat="1" applyFont="1" applyFill="1" applyBorder="1" applyAlignment="1">
      <alignment horizontal="right" vertical="center" wrapText="1"/>
    </xf>
    <xf numFmtId="180" fontId="27" fillId="8" borderId="14" xfId="1" applyNumberFormat="1" applyFont="1" applyFill="1" applyBorder="1" applyAlignment="1">
      <alignment horizontal="right" vertical="center" wrapText="1"/>
    </xf>
    <xf numFmtId="180" fontId="10" fillId="0" borderId="14" xfId="1" applyNumberFormat="1" applyFont="1" applyFill="1" applyBorder="1" applyAlignment="1">
      <alignment horizontal="right" vertical="center" wrapText="1"/>
    </xf>
    <xf numFmtId="180" fontId="5" fillId="0" borderId="14" xfId="1" applyNumberFormat="1" applyFont="1" applyFill="1" applyBorder="1" applyAlignment="1">
      <alignment horizontal="right" vertical="center" wrapText="1"/>
    </xf>
    <xf numFmtId="180" fontId="8" fillId="7" borderId="14" xfId="1" applyNumberFormat="1" applyFont="1" applyFill="1" applyBorder="1" applyAlignment="1">
      <alignment horizontal="right" vertical="center" wrapText="1"/>
    </xf>
    <xf numFmtId="180" fontId="67" fillId="7" borderId="14" xfId="0" applyNumberFormat="1" applyFont="1" applyFill="1" applyBorder="1" applyAlignment="1">
      <alignment horizontal="right" vertical="center" wrapText="1"/>
    </xf>
    <xf numFmtId="180" fontId="23" fillId="6" borderId="15" xfId="1" applyNumberFormat="1" applyFont="1" applyFill="1" applyBorder="1" applyAlignment="1">
      <alignment horizontal="right" vertical="center" wrapText="1"/>
    </xf>
    <xf numFmtId="180" fontId="32" fillId="10" borderId="15" xfId="1" applyNumberFormat="1" applyFont="1" applyFill="1" applyBorder="1" applyAlignment="1">
      <alignment horizontal="right" vertical="center" wrapText="1"/>
    </xf>
    <xf numFmtId="180" fontId="18" fillId="0" borderId="15" xfId="1" applyNumberFormat="1" applyFont="1" applyFill="1" applyBorder="1" applyAlignment="1">
      <alignment horizontal="right" vertical="center"/>
    </xf>
    <xf numFmtId="180" fontId="27" fillId="0" borderId="15" xfId="1" applyNumberFormat="1" applyFont="1" applyFill="1" applyBorder="1" applyAlignment="1">
      <alignment horizontal="right" vertical="center"/>
    </xf>
    <xf numFmtId="0" fontId="79" fillId="0" borderId="1" xfId="0" applyFont="1" applyFill="1" applyBorder="1" applyAlignment="1">
      <alignment horizontal="left" vertical="center" wrapText="1" indent="2"/>
    </xf>
    <xf numFmtId="180" fontId="5" fillId="0" borderId="1" xfId="1" applyNumberFormat="1" applyFont="1" applyFill="1" applyBorder="1" applyAlignment="1">
      <alignment horizontal="right" vertical="center" indent="1"/>
    </xf>
    <xf numFmtId="0" fontId="60" fillId="0" borderId="1" xfId="0" applyFont="1" applyFill="1" applyBorder="1" applyAlignment="1">
      <alignment horizontal="left" vertical="center" wrapText="1"/>
    </xf>
    <xf numFmtId="0" fontId="42" fillId="0" borderId="1" xfId="1" applyFont="1" applyFill="1" applyBorder="1" applyAlignment="1">
      <alignment vertical="center" wrapText="1"/>
    </xf>
    <xf numFmtId="0" fontId="27" fillId="0" borderId="1" xfId="1" applyFont="1" applyFill="1" applyBorder="1" applyAlignment="1">
      <alignment vertical="center"/>
    </xf>
    <xf numFmtId="0" fontId="17" fillId="0" borderId="1" xfId="1" applyFont="1" applyFill="1" applyBorder="1" applyAlignment="1">
      <alignment horizontal="left" vertical="center" indent="1"/>
    </xf>
    <xf numFmtId="0" fontId="7"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27" fillId="0" borderId="1" xfId="1" applyFont="1" applyFill="1" applyBorder="1" applyAlignment="1">
      <alignment horizontal="left" vertical="center" wrapText="1" indent="2"/>
    </xf>
    <xf numFmtId="0" fontId="29" fillId="11" borderId="1" xfId="1" applyFont="1" applyFill="1" applyBorder="1" applyAlignment="1">
      <alignment vertical="center" wrapText="1"/>
    </xf>
    <xf numFmtId="0" fontId="78" fillId="0" borderId="1" xfId="0" applyFont="1" applyFill="1" applyBorder="1" applyAlignment="1">
      <alignment horizontal="left" vertical="center" wrapText="1" indent="1"/>
    </xf>
    <xf numFmtId="0" fontId="25" fillId="11" borderId="1" xfId="1" applyFont="1" applyFill="1" applyBorder="1" applyAlignment="1">
      <alignment vertical="center"/>
    </xf>
    <xf numFmtId="0" fontId="30" fillId="10" borderId="1" xfId="1" applyFont="1" applyFill="1" applyBorder="1" applyAlignment="1">
      <alignment vertical="center"/>
    </xf>
    <xf numFmtId="180" fontId="31" fillId="6" borderId="1" xfId="1" applyNumberFormat="1" applyFont="1" applyFill="1" applyBorder="1" applyAlignment="1">
      <alignment horizontal="left" vertical="center"/>
    </xf>
    <xf numFmtId="49" fontId="30" fillId="13" borderId="1" xfId="1" applyNumberFormat="1" applyFont="1" applyFill="1" applyBorder="1" applyAlignment="1">
      <alignment horizontal="left" vertical="center" indent="1"/>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25" fillId="6" borderId="5" xfId="1" applyFont="1" applyFill="1" applyBorder="1" applyAlignment="1">
      <alignment horizontal="center" vertical="center"/>
    </xf>
    <xf numFmtId="0" fontId="24" fillId="7" borderId="5" xfId="1" applyFont="1" applyFill="1" applyBorder="1" applyAlignment="1">
      <alignment horizontal="center" vertical="center"/>
    </xf>
    <xf numFmtId="0" fontId="15" fillId="0" borderId="5" xfId="1" applyFont="1" applyFill="1" applyBorder="1" applyAlignment="1">
      <alignment horizontal="center" vertical="center" wrapText="1"/>
    </xf>
    <xf numFmtId="0" fontId="15" fillId="0" borderId="5" xfId="1" applyFont="1" applyFill="1" applyBorder="1" applyAlignment="1">
      <alignment horizontal="center" vertical="center"/>
    </xf>
    <xf numFmtId="0" fontId="14" fillId="0" borderId="5" xfId="1" applyFont="1" applyFill="1" applyBorder="1" applyAlignment="1">
      <alignment horizontal="center" vertical="center"/>
    </xf>
    <xf numFmtId="0" fontId="12" fillId="0" borderId="5" xfId="1" applyFont="1" applyFill="1" applyBorder="1" applyAlignment="1">
      <alignment horizontal="center" vertical="center"/>
    </xf>
    <xf numFmtId="0" fontId="12" fillId="8" borderId="5" xfId="1" applyFont="1" applyFill="1" applyBorder="1" applyAlignment="1">
      <alignment horizontal="center" vertical="center" wrapText="1"/>
    </xf>
    <xf numFmtId="0" fontId="8" fillId="7" borderId="5" xfId="1" applyFont="1" applyFill="1" applyBorder="1" applyAlignment="1">
      <alignment horizontal="center" vertical="center"/>
    </xf>
    <xf numFmtId="0" fontId="6" fillId="0" borderId="5" xfId="1" applyFont="1" applyFill="1" applyBorder="1" applyAlignment="1">
      <alignment horizontal="center" vertical="center"/>
    </xf>
    <xf numFmtId="0" fontId="5" fillId="10" borderId="5" xfId="1" applyFont="1" applyFill="1" applyBorder="1" applyAlignment="1">
      <alignment vertical="center"/>
    </xf>
    <xf numFmtId="0" fontId="25" fillId="11" borderId="5" xfId="1" applyFont="1" applyFill="1" applyBorder="1" applyAlignment="1">
      <alignment horizontal="center" vertical="center"/>
    </xf>
    <xf numFmtId="0" fontId="24" fillId="0" borderId="5" xfId="1" applyFont="1" applyFill="1" applyBorder="1" applyAlignment="1">
      <alignment horizontal="center" vertical="center"/>
    </xf>
    <xf numFmtId="0" fontId="30" fillId="0" borderId="5" xfId="1" applyFont="1" applyFill="1" applyBorder="1" applyAlignment="1">
      <alignment horizontal="center" vertical="center"/>
    </xf>
    <xf numFmtId="49" fontId="33" fillId="0" borderId="5"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24" fillId="6" borderId="5" xfId="1" applyNumberFormat="1" applyFont="1" applyFill="1" applyBorder="1" applyAlignment="1">
      <alignment horizontal="center" vertical="center"/>
    </xf>
    <xf numFmtId="49" fontId="15" fillId="12" borderId="5"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8" fillId="6" borderId="5" xfId="1" applyNumberFormat="1" applyFont="1" applyFill="1" applyBorder="1" applyAlignment="1">
      <alignment horizontal="center" vertical="center"/>
    </xf>
    <xf numFmtId="180" fontId="24" fillId="12" borderId="15" xfId="1" applyNumberFormat="1" applyFont="1" applyFill="1" applyBorder="1" applyAlignment="1">
      <alignment horizontal="right" vertical="center" wrapText="1"/>
    </xf>
    <xf numFmtId="0" fontId="81" fillId="0" borderId="1"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9" fillId="0" borderId="6" xfId="1" applyFont="1" applyFill="1" applyBorder="1" applyAlignment="1">
      <alignment horizontal="center" vertical="center"/>
    </xf>
    <xf numFmtId="0" fontId="11" fillId="0" borderId="3" xfId="1" applyFont="1" applyFill="1" applyBorder="1" applyAlignment="1">
      <alignment horizontal="center" vertical="center"/>
    </xf>
    <xf numFmtId="180" fontId="5" fillId="14" borderId="1" xfId="1" applyNumberFormat="1" applyFont="1" applyFill="1" applyBorder="1" applyAlignment="1">
      <alignment horizontal="right" vertical="center"/>
    </xf>
    <xf numFmtId="0" fontId="10" fillId="0" borderId="20" xfId="1" applyFont="1" applyFill="1" applyBorder="1" applyAlignment="1">
      <alignment vertical="center"/>
    </xf>
    <xf numFmtId="0" fontId="10" fillId="0" borderId="21" xfId="1" applyFont="1" applyFill="1" applyBorder="1" applyAlignment="1">
      <alignment vertical="center"/>
    </xf>
    <xf numFmtId="0" fontId="10" fillId="0" borderId="20" xfId="1" applyFont="1" applyFill="1" applyBorder="1" applyAlignment="1">
      <alignment horizontal="right" vertical="center"/>
    </xf>
    <xf numFmtId="0" fontId="10" fillId="0" borderId="22" xfId="1" applyFont="1" applyFill="1" applyBorder="1" applyAlignment="1">
      <alignment vertical="center"/>
    </xf>
    <xf numFmtId="0" fontId="10" fillId="0" borderId="23" xfId="1" applyFont="1" applyFill="1" applyBorder="1" applyAlignment="1">
      <alignment vertical="center"/>
    </xf>
    <xf numFmtId="0" fontId="10" fillId="0" borderId="24" xfId="1" applyFont="1" applyFill="1" applyBorder="1" applyAlignment="1">
      <alignment vertical="center"/>
    </xf>
    <xf numFmtId="0" fontId="10" fillId="0" borderId="25" xfId="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5" xfId="1" applyFont="1" applyFill="1" applyBorder="1" applyAlignment="1">
      <alignment horizontal="center" vertical="center" wrapText="1"/>
    </xf>
    <xf numFmtId="180" fontId="5" fillId="0" borderId="26" xfId="1" applyNumberFormat="1" applyFont="1" applyFill="1" applyBorder="1" applyAlignment="1">
      <alignment horizontal="right" vertical="center"/>
    </xf>
    <xf numFmtId="180" fontId="7" fillId="0" borderId="26" xfId="1" applyNumberFormat="1" applyFont="1" applyFill="1" applyBorder="1" applyAlignment="1">
      <alignment horizontal="right" vertical="center"/>
    </xf>
    <xf numFmtId="180" fontId="33" fillId="0" borderId="26" xfId="1" applyNumberFormat="1" applyFont="1" applyFill="1" applyBorder="1" applyAlignment="1">
      <alignment horizontal="right" vertical="center" wrapText="1"/>
    </xf>
    <xf numFmtId="0" fontId="9" fillId="0" borderId="7" xfId="0" applyFont="1" applyFill="1" applyBorder="1" applyAlignment="1">
      <alignment horizontal="center" vertical="center" wrapText="1"/>
    </xf>
    <xf numFmtId="0" fontId="82" fillId="0" borderId="1" xfId="1" applyFont="1" applyFill="1" applyBorder="1" applyAlignment="1">
      <alignment vertical="center" wrapText="1"/>
    </xf>
    <xf numFmtId="49" fontId="82" fillId="0" borderId="5" xfId="1" applyNumberFormat="1" applyFont="1" applyFill="1" applyBorder="1" applyAlignment="1">
      <alignment horizontal="center" vertical="center"/>
    </xf>
    <xf numFmtId="180" fontId="82" fillId="0" borderId="15" xfId="1" applyNumberFormat="1" applyFont="1" applyFill="1" applyBorder="1" applyAlignment="1">
      <alignment horizontal="right" vertical="center" wrapText="1"/>
    </xf>
    <xf numFmtId="180" fontId="82" fillId="0" borderId="1" xfId="1" applyNumberFormat="1" applyFont="1" applyFill="1" applyBorder="1" applyAlignment="1">
      <alignment horizontal="right" vertical="center" wrapText="1"/>
    </xf>
    <xf numFmtId="180" fontId="82" fillId="0" borderId="14" xfId="1" applyNumberFormat="1" applyFont="1" applyFill="1" applyBorder="1" applyAlignment="1">
      <alignment horizontal="right" vertical="center" wrapText="1"/>
    </xf>
    <xf numFmtId="180" fontId="82" fillId="0" borderId="15" xfId="1" applyNumberFormat="1" applyFont="1" applyFill="1" applyBorder="1" applyAlignment="1">
      <alignment horizontal="right" vertical="center"/>
    </xf>
    <xf numFmtId="180" fontId="82" fillId="0" borderId="1" xfId="1" applyNumberFormat="1" applyFont="1" applyFill="1" applyBorder="1" applyAlignment="1">
      <alignment horizontal="right" vertical="center"/>
    </xf>
    <xf numFmtId="180" fontId="82" fillId="0" borderId="1" xfId="1" applyNumberFormat="1" applyFont="1" applyFill="1" applyBorder="1" applyAlignment="1">
      <alignment vertical="center" wrapText="1"/>
    </xf>
    <xf numFmtId="180" fontId="82" fillId="0" borderId="14" xfId="1" applyNumberFormat="1" applyFont="1" applyFill="1" applyBorder="1" applyAlignment="1">
      <alignment horizontal="right" vertical="center"/>
    </xf>
    <xf numFmtId="180" fontId="82" fillId="0" borderId="14" xfId="1" applyNumberFormat="1" applyFont="1" applyFill="1" applyBorder="1" applyAlignment="1">
      <alignment vertical="center" wrapText="1"/>
    </xf>
    <xf numFmtId="0" fontId="82" fillId="0" borderId="0" xfId="1" applyFont="1" applyFill="1" applyBorder="1" applyAlignment="1">
      <alignment vertical="center"/>
    </xf>
    <xf numFmtId="180" fontId="82" fillId="0" borderId="26" xfId="1" applyNumberFormat="1" applyFont="1" applyFill="1" applyBorder="1" applyAlignment="1">
      <alignment horizontal="right" vertical="center"/>
    </xf>
    <xf numFmtId="180" fontId="19" fillId="0" borderId="26" xfId="1" applyNumberFormat="1" applyFont="1" applyFill="1" applyBorder="1" applyAlignment="1">
      <alignment horizontal="right" vertical="center"/>
    </xf>
    <xf numFmtId="180" fontId="82" fillId="0" borderId="26" xfId="1" applyNumberFormat="1" applyFont="1" applyFill="1" applyBorder="1" applyAlignment="1">
      <alignment horizontal="right" vertical="center" wrapText="1"/>
    </xf>
    <xf numFmtId="180" fontId="2" fillId="0" borderId="14" xfId="1" applyNumberFormat="1" applyFont="1" applyFill="1" applyBorder="1" applyAlignment="1">
      <alignment horizontal="right" vertical="center" wrapText="1"/>
    </xf>
    <xf numFmtId="0" fontId="12" fillId="8" borderId="5" xfId="1" applyFont="1" applyFill="1" applyBorder="1" applyAlignment="1">
      <alignment horizontal="center" vertical="center"/>
    </xf>
    <xf numFmtId="180" fontId="17" fillId="8" borderId="26" xfId="1" applyNumberFormat="1" applyFont="1" applyFill="1" applyBorder="1" applyAlignment="1">
      <alignment horizontal="right" vertical="center"/>
    </xf>
    <xf numFmtId="0" fontId="17" fillId="8" borderId="0" xfId="1" applyFont="1" applyFill="1" applyBorder="1" applyAlignment="1">
      <alignment vertical="center"/>
    </xf>
    <xf numFmtId="180" fontId="18" fillId="8" borderId="1" xfId="1" applyNumberFormat="1" applyFont="1" applyFill="1" applyBorder="1" applyAlignment="1">
      <alignment horizontal="right" vertical="center" wrapText="1"/>
    </xf>
    <xf numFmtId="180" fontId="18" fillId="8" borderId="14" xfId="1" applyNumberFormat="1" applyFont="1" applyFill="1" applyBorder="1" applyAlignment="1">
      <alignment horizontal="right" vertical="center" wrapText="1"/>
    </xf>
    <xf numFmtId="180" fontId="18" fillId="8" borderId="1" xfId="1" applyNumberFormat="1" applyFont="1" applyFill="1" applyBorder="1" applyAlignment="1">
      <alignment vertical="center" wrapText="1"/>
    </xf>
    <xf numFmtId="180" fontId="5" fillId="8" borderId="1" xfId="1" applyNumberFormat="1" applyFont="1" applyFill="1" applyBorder="1" applyAlignment="1">
      <alignment horizontal="right" vertical="center"/>
    </xf>
    <xf numFmtId="180" fontId="5" fillId="8" borderId="14" xfId="1" applyNumberFormat="1" applyFont="1" applyFill="1" applyBorder="1" applyAlignment="1">
      <alignment horizontal="right" vertical="center"/>
    </xf>
    <xf numFmtId="180" fontId="5" fillId="8" borderId="15" xfId="1" applyNumberFormat="1" applyFont="1" applyFill="1" applyBorder="1" applyAlignment="1">
      <alignment horizontal="right" vertical="center"/>
    </xf>
    <xf numFmtId="180" fontId="18" fillId="8" borderId="14" xfId="1" applyNumberFormat="1" applyFont="1" applyFill="1" applyBorder="1" applyAlignment="1">
      <alignment horizontal="left" vertical="center" wrapText="1"/>
    </xf>
    <xf numFmtId="0" fontId="5" fillId="8" borderId="0" xfId="1" applyFont="1" applyFill="1" applyBorder="1" applyAlignment="1">
      <alignment vertical="center"/>
    </xf>
    <xf numFmtId="180" fontId="12" fillId="0" borderId="26" xfId="1" applyNumberFormat="1" applyFont="1" applyFill="1" applyBorder="1" applyAlignment="1">
      <alignment horizontal="right" vertical="center"/>
    </xf>
    <xf numFmtId="180" fontId="15" fillId="0" borderId="26" xfId="1" applyNumberFormat="1"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horizontal="right" vertical="top"/>
    </xf>
    <xf numFmtId="182" fontId="61" fillId="7" borderId="1" xfId="0" applyNumberFormat="1" applyFont="1" applyFill="1" applyBorder="1" applyAlignment="1">
      <alignment horizontal="right" vertical="center"/>
    </xf>
    <xf numFmtId="182" fontId="56" fillId="0" borderId="1" xfId="0" applyNumberFormat="1" applyFont="1" applyBorder="1" applyAlignment="1">
      <alignment horizontal="right" vertical="center"/>
    </xf>
    <xf numFmtId="182" fontId="64" fillId="0" borderId="1" xfId="0" applyNumberFormat="1" applyFont="1" applyBorder="1" applyAlignment="1">
      <alignment horizontal="right" vertical="center"/>
    </xf>
    <xf numFmtId="182" fontId="63" fillId="8" borderId="1" xfId="0" applyNumberFormat="1" applyFont="1" applyFill="1" applyBorder="1" applyAlignment="1">
      <alignment horizontal="right" vertical="center"/>
    </xf>
    <xf numFmtId="182" fontId="77" fillId="0" borderId="1" xfId="0" applyNumberFormat="1" applyFont="1" applyBorder="1" applyAlignment="1">
      <alignment horizontal="right" vertical="center"/>
    </xf>
    <xf numFmtId="182" fontId="59" fillId="7" borderId="1" xfId="0" applyNumberFormat="1" applyFont="1" applyFill="1" applyBorder="1" applyAlignment="1">
      <alignment horizontal="right" vertical="center"/>
    </xf>
    <xf numFmtId="182" fontId="61" fillId="0" borderId="1" xfId="0" applyNumberFormat="1" applyFont="1" applyBorder="1" applyAlignment="1">
      <alignment horizontal="right" vertical="center"/>
    </xf>
    <xf numFmtId="182" fontId="59" fillId="0" borderId="1" xfId="0" applyNumberFormat="1" applyFont="1" applyBorder="1" applyAlignment="1">
      <alignment horizontal="right" vertical="center"/>
    </xf>
    <xf numFmtId="182" fontId="65" fillId="0" borderId="1" xfId="0" applyNumberFormat="1" applyFont="1" applyBorder="1" applyAlignment="1">
      <alignment horizontal="right" vertical="center"/>
    </xf>
    <xf numFmtId="182" fontId="63" fillId="0" borderId="1" xfId="0" applyNumberFormat="1" applyFont="1" applyBorder="1" applyAlignment="1">
      <alignment horizontal="right" vertical="center"/>
    </xf>
    <xf numFmtId="182" fontId="56" fillId="8" borderId="1" xfId="0" applyNumberFormat="1" applyFont="1" applyFill="1" applyBorder="1" applyAlignment="1">
      <alignment horizontal="right" vertical="center"/>
    </xf>
    <xf numFmtId="182" fontId="77" fillId="0" borderId="1" xfId="0" applyNumberFormat="1" applyFont="1" applyFill="1" applyBorder="1" applyAlignment="1">
      <alignment horizontal="right" vertical="center"/>
    </xf>
    <xf numFmtId="182" fontId="56" fillId="0" borderId="1" xfId="0" applyNumberFormat="1" applyFont="1" applyFill="1" applyBorder="1" applyAlignment="1">
      <alignment horizontal="right" vertical="center"/>
    </xf>
    <xf numFmtId="182" fontId="64" fillId="0" borderId="1" xfId="0" applyNumberFormat="1" applyFont="1" applyFill="1" applyBorder="1" applyAlignment="1">
      <alignment horizontal="right" vertical="center"/>
    </xf>
    <xf numFmtId="182" fontId="60" fillId="0" borderId="1" xfId="0" applyNumberFormat="1" applyFont="1" applyBorder="1" applyAlignment="1">
      <alignment horizontal="right" vertical="center"/>
    </xf>
    <xf numFmtId="182" fontId="63" fillId="0" borderId="1" xfId="0" applyNumberFormat="1" applyFont="1" applyFill="1" applyBorder="1" applyAlignment="1">
      <alignment horizontal="right" vertical="center"/>
    </xf>
    <xf numFmtId="182" fontId="60" fillId="0" borderId="1" xfId="0" applyNumberFormat="1" applyFont="1" applyFill="1" applyBorder="1" applyAlignment="1">
      <alignment horizontal="right" vertical="center"/>
    </xf>
    <xf numFmtId="182" fontId="6" fillId="0" borderId="1" xfId="1" applyNumberFormat="1" applyFont="1" applyFill="1" applyBorder="1" applyAlignment="1">
      <alignment horizontal="right" vertical="center" wrapText="1"/>
    </xf>
    <xf numFmtId="182" fontId="56" fillId="0" borderId="1" xfId="0" applyNumberFormat="1" applyFont="1" applyFill="1" applyBorder="1" applyAlignment="1">
      <alignment horizontal="right" vertical="center" wrapText="1"/>
    </xf>
    <xf numFmtId="182" fontId="6" fillId="0" borderId="1" xfId="1" applyNumberFormat="1" applyFont="1" applyFill="1" applyBorder="1" applyAlignment="1">
      <alignment horizontal="right" vertical="center"/>
    </xf>
    <xf numFmtId="182" fontId="7" fillId="0" borderId="1" xfId="1" applyNumberFormat="1" applyFont="1" applyFill="1" applyBorder="1" applyAlignment="1">
      <alignment horizontal="right" vertical="center" wrapText="1" indent="2"/>
    </xf>
    <xf numFmtId="182" fontId="61" fillId="0" borderId="1" xfId="0" applyNumberFormat="1" applyFont="1" applyFill="1" applyBorder="1" applyAlignment="1">
      <alignment horizontal="right" vertical="center" wrapText="1"/>
    </xf>
    <xf numFmtId="182" fontId="8" fillId="0" borderId="1" xfId="1" applyNumberFormat="1" applyFont="1" applyFill="1" applyBorder="1" applyAlignment="1">
      <alignment horizontal="right" vertical="center" wrapText="1"/>
    </xf>
    <xf numFmtId="182" fontId="59" fillId="0" borderId="1" xfId="0" applyNumberFormat="1" applyFont="1" applyFill="1" applyBorder="1" applyAlignment="1">
      <alignment horizontal="right" vertical="center" wrapText="1"/>
    </xf>
    <xf numFmtId="180" fontId="0" fillId="0" borderId="0" xfId="0" applyNumberFormat="1"/>
    <xf numFmtId="0" fontId="2" fillId="0" borderId="1" xfId="0" applyFont="1" applyFill="1" applyBorder="1" applyAlignment="1">
      <alignment vertical="center"/>
    </xf>
    <xf numFmtId="0" fontId="0" fillId="0" borderId="1" xfId="0" applyBorder="1"/>
    <xf numFmtId="0" fontId="3" fillId="0" borderId="1" xfId="0" applyFont="1" applyFill="1" applyBorder="1" applyAlignment="1">
      <alignment horizontal="right" vertical="center"/>
    </xf>
    <xf numFmtId="0" fontId="0" fillId="0" borderId="1" xfId="0" applyBorder="1" applyAlignment="1">
      <alignment horizontal="right" vertical="center"/>
    </xf>
    <xf numFmtId="49" fontId="42" fillId="0" borderId="1" xfId="1" applyNumberFormat="1" applyFont="1" applyFill="1" applyBorder="1" applyAlignment="1">
      <alignment horizontal="center" vertical="center" wrapText="1"/>
    </xf>
    <xf numFmtId="0" fontId="42"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0" fillId="0" borderId="2" xfId="0" applyBorder="1"/>
    <xf numFmtId="0" fontId="0" fillId="0" borderId="8" xfId="0" applyBorder="1"/>
    <xf numFmtId="0" fontId="13" fillId="0" borderId="6" xfId="1" applyFont="1" applyFill="1" applyBorder="1" applyAlignment="1">
      <alignment horizontal="left" wrapText="1" indent="1"/>
    </xf>
    <xf numFmtId="0" fontId="34" fillId="0" borderId="7" xfId="0" applyFont="1" applyFill="1" applyBorder="1" applyAlignment="1">
      <alignment horizontal="center" vertical="center"/>
    </xf>
    <xf numFmtId="0" fontId="44" fillId="6" borderId="1" xfId="1" applyFont="1" applyFill="1" applyBorder="1" applyAlignment="1">
      <alignment vertical="center" wrapText="1"/>
    </xf>
    <xf numFmtId="49" fontId="45" fillId="6" borderId="1" xfId="1" applyNumberFormat="1" applyFont="1" applyFill="1" applyBorder="1" applyAlignment="1">
      <alignment horizontal="center" vertical="center"/>
    </xf>
    <xf numFmtId="182" fontId="83" fillId="6" borderId="1" xfId="0" applyNumberFormat="1" applyFont="1" applyFill="1" applyBorder="1" applyAlignment="1">
      <alignment horizontal="right" vertical="center"/>
    </xf>
    <xf numFmtId="0" fontId="46" fillId="12" borderId="1" xfId="1" applyFont="1" applyFill="1" applyBorder="1" applyAlignment="1">
      <alignment horizontal="left" vertical="center" wrapText="1"/>
    </xf>
    <xf numFmtId="182" fontId="84" fillId="12" borderId="1" xfId="0" applyNumberFormat="1" applyFont="1" applyFill="1" applyBorder="1" applyAlignment="1">
      <alignment horizontal="right" vertical="center"/>
    </xf>
    <xf numFmtId="180" fontId="45" fillId="6" borderId="1" xfId="1" applyNumberFormat="1" applyFont="1" applyFill="1" applyBorder="1" applyAlignment="1">
      <alignment horizontal="left" vertical="center"/>
    </xf>
    <xf numFmtId="0" fontId="45" fillId="6" borderId="1" xfId="1" applyFont="1" applyFill="1" applyBorder="1" applyAlignment="1">
      <alignment horizontal="center" vertical="center"/>
    </xf>
    <xf numFmtId="49" fontId="45" fillId="13" borderId="1" xfId="1" applyNumberFormat="1" applyFont="1" applyFill="1" applyBorder="1" applyAlignment="1">
      <alignment horizontal="left" vertical="center"/>
    </xf>
    <xf numFmtId="49" fontId="46" fillId="13" borderId="1" xfId="1" applyNumberFormat="1" applyFont="1" applyFill="1" applyBorder="1" applyAlignment="1">
      <alignment horizontal="center" vertical="center"/>
    </xf>
    <xf numFmtId="182" fontId="83" fillId="13" borderId="1" xfId="0" applyNumberFormat="1" applyFont="1" applyFill="1" applyBorder="1" applyAlignment="1">
      <alignment horizontal="right" vertical="center"/>
    </xf>
    <xf numFmtId="180" fontId="46" fillId="6" borderId="1" xfId="1" applyNumberFormat="1" applyFont="1" applyFill="1" applyBorder="1" applyAlignment="1">
      <alignment horizontal="left" vertical="center" wrapText="1"/>
    </xf>
    <xf numFmtId="49" fontId="46" fillId="6" borderId="1" xfId="1" applyNumberFormat="1" applyFont="1" applyFill="1" applyBorder="1" applyAlignment="1">
      <alignment horizontal="center" vertical="center"/>
    </xf>
    <xf numFmtId="182" fontId="84" fillId="6" borderId="1" xfId="0" applyNumberFormat="1" applyFont="1" applyFill="1" applyBorder="1" applyAlignment="1">
      <alignment horizontal="right" vertical="center"/>
    </xf>
    <xf numFmtId="180" fontId="47" fillId="6" borderId="1" xfId="1" applyNumberFormat="1" applyFont="1" applyFill="1" applyBorder="1" applyAlignment="1">
      <alignment horizontal="left" vertical="center" wrapText="1"/>
    </xf>
    <xf numFmtId="49" fontId="47" fillId="6" borderId="1" xfId="1" applyNumberFormat="1" applyFont="1" applyFill="1" applyBorder="1" applyAlignment="1">
      <alignment horizontal="center" vertical="center"/>
    </xf>
    <xf numFmtId="49" fontId="45" fillId="13" borderId="1" xfId="1" applyNumberFormat="1" applyFont="1" applyFill="1" applyBorder="1" applyAlignment="1">
      <alignment horizontal="center" vertical="center"/>
    </xf>
    <xf numFmtId="182" fontId="84" fillId="0" borderId="1" xfId="0" applyNumberFormat="1" applyFont="1" applyBorder="1" applyAlignment="1">
      <alignment horizontal="right" vertical="center"/>
    </xf>
    <xf numFmtId="182" fontId="85" fillId="0" borderId="1" xfId="0" applyNumberFormat="1" applyFont="1" applyBorder="1" applyAlignment="1">
      <alignment horizontal="right" vertical="center"/>
    </xf>
    <xf numFmtId="0" fontId="47" fillId="0" borderId="1" xfId="1" applyFont="1" applyFill="1" applyBorder="1" applyAlignment="1">
      <alignment vertical="center" wrapText="1"/>
    </xf>
    <xf numFmtId="49" fontId="46" fillId="0" borderId="1" xfId="1" applyNumberFormat="1" applyFont="1" applyFill="1" applyBorder="1" applyAlignment="1">
      <alignment horizontal="center" vertical="center"/>
    </xf>
    <xf numFmtId="0" fontId="70" fillId="0" borderId="1" xfId="0" applyFont="1" applyFill="1" applyBorder="1" applyAlignment="1">
      <alignment horizontal="left" vertical="center" wrapText="1"/>
    </xf>
    <xf numFmtId="0" fontId="86" fillId="0" borderId="1" xfId="0" applyFont="1" applyFill="1" applyBorder="1" applyAlignment="1">
      <alignment horizontal="left" vertical="center" wrapText="1"/>
    </xf>
    <xf numFmtId="0" fontId="87" fillId="0" borderId="1" xfId="0" applyFont="1" applyFill="1" applyBorder="1" applyAlignment="1">
      <alignment horizontal="left" vertical="center" wrapText="1"/>
    </xf>
    <xf numFmtId="182" fontId="44" fillId="6" borderId="1" xfId="1" applyNumberFormat="1" applyFont="1" applyFill="1" applyBorder="1" applyAlignment="1">
      <alignment horizontal="right" vertical="center" wrapText="1"/>
    </xf>
    <xf numFmtId="182" fontId="46" fillId="12" borderId="1" xfId="1" applyNumberFormat="1" applyFont="1" applyFill="1" applyBorder="1" applyAlignment="1">
      <alignment horizontal="right" vertical="center" wrapText="1"/>
    </xf>
    <xf numFmtId="182" fontId="45" fillId="6" borderId="1" xfId="1" applyNumberFormat="1" applyFont="1" applyFill="1" applyBorder="1" applyAlignment="1">
      <alignment horizontal="right" vertical="center"/>
    </xf>
    <xf numFmtId="182" fontId="45" fillId="13" borderId="1" xfId="1" applyNumberFormat="1" applyFont="1" applyFill="1" applyBorder="1" applyAlignment="1">
      <alignment horizontal="right" vertical="center"/>
    </xf>
    <xf numFmtId="182" fontId="46" fillId="6" borderId="1" xfId="1" applyNumberFormat="1" applyFont="1" applyFill="1" applyBorder="1" applyAlignment="1">
      <alignment horizontal="right" vertical="center" wrapText="1"/>
    </xf>
    <xf numFmtId="182" fontId="47" fillId="6" borderId="1" xfId="1" applyNumberFormat="1" applyFont="1" applyFill="1" applyBorder="1" applyAlignment="1">
      <alignment horizontal="right" vertical="center" wrapText="1"/>
    </xf>
    <xf numFmtId="0" fontId="77" fillId="0" borderId="0" xfId="0" applyFont="1" applyAlignment="1">
      <alignment horizontal="right"/>
    </xf>
    <xf numFmtId="182" fontId="88" fillId="0" borderId="1" xfId="0" applyNumberFormat="1" applyFont="1" applyBorder="1" applyAlignment="1">
      <alignment horizontal="right" vertical="center"/>
    </xf>
    <xf numFmtId="0" fontId="77" fillId="0" borderId="0" xfId="0" applyFont="1" applyAlignment="1">
      <alignment horizontal="right" vertical="top"/>
    </xf>
    <xf numFmtId="0" fontId="10" fillId="0" borderId="0" xfId="1" applyFont="1" applyFill="1" applyBorder="1" applyAlignment="1">
      <alignment horizontal="justify" vertical="center" wrapText="1"/>
    </xf>
    <xf numFmtId="0" fontId="1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89" fillId="0" borderId="0" xfId="0" applyFont="1"/>
    <xf numFmtId="49" fontId="42" fillId="0" borderId="1" xfId="1" applyNumberFormat="1" applyFont="1" applyFill="1" applyBorder="1" applyAlignment="1">
      <alignment horizontal="center" vertical="center"/>
    </xf>
    <xf numFmtId="182" fontId="7" fillId="0" borderId="1" xfId="0" applyNumberFormat="1" applyFont="1" applyBorder="1" applyAlignment="1">
      <alignment horizontal="right" vertical="center"/>
    </xf>
    <xf numFmtId="0" fontId="37" fillId="0" borderId="1" xfId="1" applyFont="1" applyFill="1" applyBorder="1" applyAlignment="1">
      <alignment vertical="center" wrapText="1"/>
    </xf>
    <xf numFmtId="182" fontId="37" fillId="0" borderId="1" xfId="0" applyNumberFormat="1" applyFont="1" applyBorder="1" applyAlignment="1">
      <alignment horizontal="right" vertical="center"/>
    </xf>
    <xf numFmtId="49" fontId="37" fillId="0" borderId="1" xfId="1" applyNumberFormat="1" applyFont="1" applyFill="1" applyBorder="1" applyAlignment="1">
      <alignment horizontal="center" vertical="center"/>
    </xf>
    <xf numFmtId="182" fontId="42" fillId="0" borderId="1" xfId="0" applyNumberFormat="1" applyFont="1" applyBorder="1" applyAlignment="1">
      <alignment horizontal="right" vertical="center"/>
    </xf>
    <xf numFmtId="0" fontId="18" fillId="0" borderId="5" xfId="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0" applyFont="1" applyFill="1" applyBorder="1" applyAlignment="1">
      <alignment horizontal="center" vertical="center"/>
    </xf>
    <xf numFmtId="182" fontId="90" fillId="0" borderId="1" xfId="0" applyNumberFormat="1" applyFont="1" applyFill="1" applyBorder="1" applyAlignment="1">
      <alignment horizontal="right" vertical="center"/>
    </xf>
    <xf numFmtId="0" fontId="29" fillId="0" borderId="1" xfId="0" applyFont="1" applyFill="1" applyBorder="1" applyAlignment="1">
      <alignment horizontal="center" vertical="center"/>
    </xf>
    <xf numFmtId="0" fontId="29" fillId="0" borderId="1" xfId="1" applyFont="1" applyFill="1" applyBorder="1" applyAlignment="1">
      <alignment vertical="center" wrapText="1"/>
    </xf>
    <xf numFmtId="182" fontId="91" fillId="0" borderId="1" xfId="0" applyNumberFormat="1" applyFont="1" applyFill="1" applyBorder="1" applyAlignment="1">
      <alignment horizontal="right" vertical="center"/>
    </xf>
    <xf numFmtId="0" fontId="42"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25" fillId="0" borderId="1" xfId="1" applyFont="1" applyFill="1" applyBorder="1" applyAlignment="1">
      <alignment vertical="center"/>
    </xf>
    <xf numFmtId="182" fontId="92" fillId="0" borderId="1" xfId="0" applyNumberFormat="1" applyFont="1" applyFill="1" applyBorder="1" applyAlignment="1">
      <alignment horizontal="right" vertical="center"/>
    </xf>
    <xf numFmtId="0" fontId="91" fillId="0" borderId="1" xfId="0" applyFont="1" applyFill="1" applyBorder="1" applyAlignment="1">
      <alignment horizontal="center" vertical="center"/>
    </xf>
    <xf numFmtId="0" fontId="56" fillId="0" borderId="1" xfId="0" applyFont="1" applyFill="1" applyBorder="1" applyAlignment="1">
      <alignment horizontal="center" vertical="center"/>
    </xf>
    <xf numFmtId="0" fontId="60" fillId="0" borderId="1" xfId="0" applyFont="1" applyFill="1" applyBorder="1" applyAlignment="1">
      <alignment horizontal="center" vertical="center"/>
    </xf>
    <xf numFmtId="0" fontId="64" fillId="0" borderId="1" xfId="0" applyFont="1" applyFill="1" applyBorder="1" applyAlignment="1">
      <alignment horizontal="center" vertical="center"/>
    </xf>
    <xf numFmtId="0" fontId="90" fillId="0" borderId="1" xfId="0" applyFont="1" applyFill="1" applyBorder="1" applyAlignment="1">
      <alignment horizontal="center" vertical="center"/>
    </xf>
    <xf numFmtId="0" fontId="25" fillId="0" borderId="5" xfId="1" applyFont="1" applyFill="1" applyBorder="1" applyAlignment="1">
      <alignment horizontal="center" vertical="center"/>
    </xf>
    <xf numFmtId="0" fontId="5" fillId="0" borderId="5" xfId="1" applyFont="1" applyFill="1" applyBorder="1" applyAlignment="1">
      <alignment vertical="center"/>
    </xf>
    <xf numFmtId="182" fontId="88" fillId="0" borderId="1" xfId="0" applyNumberFormat="1" applyFont="1" applyFill="1" applyBorder="1" applyAlignment="1">
      <alignment horizontal="right" vertical="center"/>
    </xf>
    <xf numFmtId="182" fontId="62" fillId="0" borderId="1" xfId="0" applyNumberFormat="1" applyFont="1" applyFill="1" applyBorder="1" applyAlignment="1">
      <alignment horizontal="right" vertical="center"/>
    </xf>
    <xf numFmtId="0" fontId="31" fillId="0" borderId="5" xfId="1" applyFont="1" applyFill="1" applyBorder="1" applyAlignment="1">
      <alignment horizontal="center" vertical="center"/>
    </xf>
    <xf numFmtId="0" fontId="18" fillId="0" borderId="5" xfId="1" applyFont="1" applyFill="1" applyBorder="1" applyAlignment="1">
      <alignment horizontal="center" vertical="center"/>
    </xf>
    <xf numFmtId="0" fontId="27" fillId="0" borderId="5" xfId="1" applyFont="1" applyFill="1" applyBorder="1" applyAlignment="1">
      <alignment horizontal="center" vertical="center"/>
    </xf>
    <xf numFmtId="0" fontId="17" fillId="0" borderId="5" xfId="1" applyFont="1" applyFill="1" applyBorder="1" applyAlignment="1">
      <alignment horizontal="center" vertical="center"/>
    </xf>
    <xf numFmtId="0" fontId="63"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42" fillId="0" borderId="1" xfId="1" applyFont="1" applyFill="1" applyBorder="1" applyAlignment="1">
      <alignment vertical="center"/>
    </xf>
    <xf numFmtId="0" fontId="48" fillId="0" borderId="1" xfId="1" applyFont="1" applyFill="1" applyBorder="1" applyAlignment="1">
      <alignment vertical="center"/>
    </xf>
    <xf numFmtId="0" fontId="16" fillId="0" borderId="1" xfId="1" applyFont="1" applyFill="1" applyBorder="1" applyAlignment="1">
      <alignment horizontal="left" vertical="center" indent="1"/>
    </xf>
    <xf numFmtId="0" fontId="50" fillId="0" borderId="1" xfId="0" applyFont="1" applyFill="1" applyBorder="1" applyAlignment="1">
      <alignment horizontal="left" vertical="center" wrapText="1" indent="1"/>
    </xf>
    <xf numFmtId="182" fontId="23" fillId="0" borderId="1" xfId="0" applyNumberFormat="1" applyFont="1" applyFill="1" applyBorder="1" applyAlignment="1">
      <alignment horizontal="right" vertical="center"/>
    </xf>
    <xf numFmtId="0" fontId="29" fillId="0" borderId="1" xfId="1" applyFont="1" applyFill="1" applyBorder="1" applyAlignment="1">
      <alignment vertical="center"/>
    </xf>
    <xf numFmtId="0" fontId="23" fillId="0" borderId="1" xfId="1" applyFont="1" applyFill="1" applyBorder="1" applyAlignment="1">
      <alignment horizontal="center" vertical="center"/>
    </xf>
    <xf numFmtId="0" fontId="7" fillId="0" borderId="1" xfId="1" applyFont="1" applyFill="1" applyBorder="1" applyAlignment="1">
      <alignment vertical="center"/>
    </xf>
    <xf numFmtId="0" fontId="29" fillId="0" borderId="1" xfId="1" applyFont="1" applyFill="1" applyBorder="1" applyAlignment="1">
      <alignment horizontal="center" vertical="center"/>
    </xf>
    <xf numFmtId="0" fontId="42" fillId="0" borderId="1" xfId="1" applyFont="1" applyFill="1" applyBorder="1" applyAlignment="1">
      <alignment horizontal="center" vertical="center"/>
    </xf>
    <xf numFmtId="182" fontId="49" fillId="0" borderId="1" xfId="0" applyNumberFormat="1" applyFont="1" applyFill="1" applyBorder="1" applyAlignment="1">
      <alignment horizontal="right" vertical="center"/>
    </xf>
    <xf numFmtId="0" fontId="26" fillId="0" borderId="1" xfId="1" applyFont="1" applyFill="1" applyBorder="1" applyAlignment="1">
      <alignment horizontal="left" vertical="center" indent="1"/>
    </xf>
    <xf numFmtId="182" fontId="16" fillId="0" borderId="1" xfId="0" applyNumberFormat="1" applyFont="1" applyFill="1" applyBorder="1" applyAlignment="1">
      <alignment horizontal="right" vertical="center"/>
    </xf>
    <xf numFmtId="182" fontId="42" fillId="0" borderId="1" xfId="0" applyNumberFormat="1" applyFont="1" applyFill="1" applyBorder="1" applyAlignment="1">
      <alignment horizontal="right" vertical="center"/>
    </xf>
    <xf numFmtId="0" fontId="16" fillId="0" borderId="1" xfId="1" applyFont="1" applyFill="1" applyBorder="1" applyAlignment="1">
      <alignment horizontal="center" vertical="center"/>
    </xf>
    <xf numFmtId="0" fontId="16" fillId="0" borderId="1" xfId="0" applyFont="1" applyFill="1" applyBorder="1" applyAlignment="1">
      <alignment horizontal="left" vertical="center" wrapText="1"/>
    </xf>
    <xf numFmtId="0" fontId="51" fillId="0" borderId="1" xfId="0" applyFont="1" applyFill="1" applyBorder="1" applyAlignment="1">
      <alignment horizontal="left" vertical="center" wrapText="1"/>
    </xf>
    <xf numFmtId="182" fontId="29" fillId="0" borderId="1" xfId="0" applyNumberFormat="1" applyFont="1" applyFill="1" applyBorder="1" applyAlignment="1">
      <alignment horizontal="right" vertical="center"/>
    </xf>
    <xf numFmtId="49" fontId="45" fillId="12" borderId="1" xfId="1" applyNumberFormat="1" applyFont="1" applyFill="1" applyBorder="1" applyAlignment="1">
      <alignment horizontal="center" vertical="center" wrapText="1"/>
    </xf>
    <xf numFmtId="0" fontId="0" fillId="0" borderId="0" xfId="0" applyFill="1"/>
    <xf numFmtId="0" fontId="45" fillId="0" borderId="1" xfId="1" applyFont="1" applyFill="1" applyBorder="1" applyAlignment="1">
      <alignment horizontal="center" vertical="center"/>
    </xf>
    <xf numFmtId="182" fontId="83" fillId="0" borderId="1" xfId="0" applyNumberFormat="1" applyFont="1" applyFill="1" applyBorder="1" applyAlignment="1">
      <alignment horizontal="right" vertical="center"/>
    </xf>
    <xf numFmtId="180" fontId="58" fillId="0" borderId="1" xfId="0" applyNumberFormat="1" applyFont="1" applyFill="1" applyBorder="1" applyAlignment="1">
      <alignment horizontal="right" vertical="center"/>
    </xf>
    <xf numFmtId="0" fontId="37" fillId="0" borderId="1" xfId="1" applyFont="1" applyFill="1" applyBorder="1" applyAlignment="1">
      <alignment horizontal="center" vertical="center" wrapText="1"/>
    </xf>
    <xf numFmtId="180" fontId="5" fillId="9" borderId="15" xfId="1" applyNumberFormat="1" applyFont="1" applyFill="1" applyBorder="1" applyAlignment="1">
      <alignment horizontal="right" vertical="center"/>
    </xf>
    <xf numFmtId="0" fontId="37" fillId="0" borderId="1" xfId="0" applyFont="1" applyFill="1" applyBorder="1" applyAlignment="1">
      <alignment horizontal="left" vertical="center" wrapText="1"/>
    </xf>
    <xf numFmtId="180" fontId="5" fillId="0" borderId="5" xfId="1" applyNumberFormat="1" applyFont="1" applyFill="1" applyBorder="1" applyAlignment="1">
      <alignment vertical="center" wrapText="1"/>
    </xf>
    <xf numFmtId="180" fontId="5" fillId="0" borderId="27" xfId="1" applyNumberFormat="1" applyFont="1" applyFill="1" applyBorder="1" applyAlignment="1">
      <alignment horizontal="right" vertical="center"/>
    </xf>
    <xf numFmtId="180" fontId="5" fillId="3" borderId="7" xfId="1" applyNumberFormat="1" applyFont="1" applyFill="1" applyBorder="1" applyAlignment="1">
      <alignment horizontal="right" vertical="center"/>
    </xf>
    <xf numFmtId="182" fontId="56" fillId="9" borderId="1" xfId="0" applyNumberFormat="1" applyFont="1" applyFill="1" applyBorder="1" applyAlignment="1">
      <alignment horizontal="right" vertical="center" wrapText="1"/>
    </xf>
    <xf numFmtId="182" fontId="56" fillId="9" borderId="1" xfId="0" applyNumberFormat="1" applyFont="1" applyFill="1" applyBorder="1" applyAlignment="1">
      <alignment horizontal="right" vertical="center"/>
    </xf>
    <xf numFmtId="180" fontId="24" fillId="12" borderId="15" xfId="1" applyNumberFormat="1" applyFont="1" applyFill="1" applyBorder="1" applyAlignment="1">
      <alignment horizontal="right" vertical="center"/>
    </xf>
    <xf numFmtId="180" fontId="24" fillId="12" borderId="1" xfId="1" applyNumberFormat="1" applyFont="1" applyFill="1" applyBorder="1" applyAlignment="1">
      <alignment horizontal="right" vertical="center"/>
    </xf>
    <xf numFmtId="180" fontId="67" fillId="12" borderId="1" xfId="0" applyNumberFormat="1" applyFont="1" applyFill="1" applyBorder="1" applyAlignment="1">
      <alignment horizontal="right" vertical="center" wrapText="1"/>
    </xf>
    <xf numFmtId="180" fontId="30" fillId="12" borderId="1" xfId="1" applyNumberFormat="1" applyFont="1" applyFill="1" applyBorder="1" applyAlignment="1">
      <alignment horizontal="right" vertical="center"/>
    </xf>
    <xf numFmtId="180" fontId="24" fillId="12" borderId="14" xfId="1" applyNumberFormat="1" applyFont="1" applyFill="1" applyBorder="1" applyAlignment="1">
      <alignment horizontal="right" vertical="center"/>
    </xf>
    <xf numFmtId="180" fontId="8" fillId="11" borderId="1" xfId="1" applyNumberFormat="1" applyFont="1" applyFill="1" applyBorder="1" applyAlignment="1">
      <alignment horizontal="right" vertical="center" wrapText="1"/>
    </xf>
    <xf numFmtId="180" fontId="8" fillId="11" borderId="14" xfId="1" applyNumberFormat="1" applyFont="1" applyFill="1" applyBorder="1" applyAlignment="1">
      <alignment horizontal="right" vertical="center" wrapText="1"/>
    </xf>
    <xf numFmtId="180" fontId="8" fillId="11" borderId="1" xfId="1" applyNumberFormat="1" applyFont="1" applyFill="1" applyBorder="1" applyAlignment="1">
      <alignment vertical="center" wrapText="1"/>
    </xf>
    <xf numFmtId="180" fontId="30" fillId="11" borderId="1" xfId="1" applyNumberFormat="1" applyFont="1" applyFill="1" applyBorder="1" applyAlignment="1">
      <alignment horizontal="right" vertical="center"/>
    </xf>
    <xf numFmtId="180" fontId="30" fillId="11" borderId="14" xfId="1" applyNumberFormat="1" applyFont="1" applyFill="1" applyBorder="1" applyAlignment="1">
      <alignment horizontal="right" vertical="center"/>
    </xf>
    <xf numFmtId="180" fontId="8" fillId="11" borderId="14" xfId="1" applyNumberFormat="1" applyFont="1" applyFill="1" applyBorder="1" applyAlignment="1">
      <alignment vertical="center" wrapText="1"/>
    </xf>
    <xf numFmtId="180" fontId="24" fillId="11" borderId="14" xfId="1" applyNumberFormat="1" applyFont="1" applyFill="1" applyBorder="1" applyAlignment="1">
      <alignment horizontal="right" vertical="center"/>
    </xf>
    <xf numFmtId="180" fontId="24" fillId="11" borderId="1" xfId="1" applyNumberFormat="1" applyFont="1" applyFill="1" applyBorder="1" applyAlignment="1">
      <alignment vertical="center"/>
    </xf>
    <xf numFmtId="180" fontId="24" fillId="11" borderId="14" xfId="1" applyNumberFormat="1" applyFont="1" applyFill="1" applyBorder="1" applyAlignment="1">
      <alignment vertical="center"/>
    </xf>
    <xf numFmtId="180" fontId="13" fillId="10" borderId="26" xfId="1" applyNumberFormat="1" applyFont="1" applyFill="1" applyBorder="1" applyAlignment="1">
      <alignment horizontal="right" vertical="center"/>
    </xf>
    <xf numFmtId="180" fontId="13" fillId="10" borderId="1" xfId="1" applyNumberFormat="1" applyFont="1" applyFill="1" applyBorder="1" applyAlignment="1">
      <alignment horizontal="right" vertical="center"/>
    </xf>
    <xf numFmtId="180" fontId="13" fillId="10" borderId="14" xfId="1" applyNumberFormat="1" applyFont="1" applyFill="1" applyBorder="1" applyAlignment="1">
      <alignment horizontal="right" vertical="center"/>
    </xf>
    <xf numFmtId="180" fontId="13" fillId="10" borderId="1" xfId="1" applyNumberFormat="1" applyFont="1" applyFill="1" applyBorder="1" applyAlignment="1">
      <alignment vertical="center"/>
    </xf>
    <xf numFmtId="180" fontId="13" fillId="10" borderId="15" xfId="1" applyNumberFormat="1" applyFont="1" applyFill="1" applyBorder="1" applyAlignment="1">
      <alignment horizontal="right" vertical="center"/>
    </xf>
    <xf numFmtId="180" fontId="13" fillId="10" borderId="14" xfId="1" applyNumberFormat="1" applyFont="1" applyFill="1" applyBorder="1" applyAlignment="1">
      <alignment vertical="center"/>
    </xf>
    <xf numFmtId="180" fontId="13" fillId="10" borderId="1" xfId="1" applyNumberFormat="1" applyFont="1" applyFill="1" applyBorder="1" applyAlignment="1">
      <alignment horizontal="right" vertical="center" wrapText="1"/>
    </xf>
    <xf numFmtId="49" fontId="30" fillId="13" borderId="5" xfId="1" applyNumberFormat="1" applyFont="1" applyFill="1" applyBorder="1" applyAlignment="1">
      <alignment horizontal="center" vertical="center"/>
    </xf>
    <xf numFmtId="180" fontId="25" fillId="6" borderId="15" xfId="1" applyNumberFormat="1" applyFont="1" applyFill="1" applyBorder="1" applyAlignment="1">
      <alignment horizontal="right" vertical="center"/>
    </xf>
    <xf numFmtId="180" fontId="25" fillId="6" borderId="1" xfId="1" applyNumberFormat="1" applyFont="1" applyFill="1" applyBorder="1" applyAlignment="1">
      <alignment horizontal="right" vertical="center"/>
    </xf>
    <xf numFmtId="180" fontId="93" fillId="6" borderId="1" xfId="0" applyNumberFormat="1" applyFont="1" applyFill="1" applyBorder="1" applyAlignment="1">
      <alignment horizontal="right" vertical="center" wrapText="1"/>
    </xf>
    <xf numFmtId="180" fontId="23" fillId="6" borderId="1" xfId="1" applyNumberFormat="1" applyFont="1" applyFill="1" applyBorder="1" applyAlignment="1">
      <alignment horizontal="right" vertical="center"/>
    </xf>
    <xf numFmtId="180" fontId="94" fillId="6" borderId="1" xfId="0" applyNumberFormat="1" applyFont="1" applyFill="1" applyBorder="1" applyAlignment="1">
      <alignment horizontal="right" vertical="center" wrapText="1"/>
    </xf>
    <xf numFmtId="180" fontId="95" fillId="6" borderId="1" xfId="0" applyNumberFormat="1" applyFont="1" applyFill="1" applyBorder="1" applyAlignment="1">
      <alignment horizontal="right" vertical="center" wrapText="1"/>
    </xf>
    <xf numFmtId="180" fontId="31" fillId="13" borderId="15" xfId="1" applyNumberFormat="1" applyFont="1" applyFill="1" applyBorder="1" applyAlignment="1">
      <alignment horizontal="right" vertical="center"/>
    </xf>
    <xf numFmtId="180" fontId="31" fillId="13" borderId="1" xfId="1" applyNumberFormat="1" applyFont="1" applyFill="1" applyBorder="1" applyAlignment="1">
      <alignment horizontal="right" vertical="center"/>
    </xf>
    <xf numFmtId="180" fontId="31" fillId="13" borderId="14" xfId="1" applyNumberFormat="1" applyFont="1" applyFill="1" applyBorder="1" applyAlignment="1">
      <alignment horizontal="right" vertical="center"/>
    </xf>
    <xf numFmtId="180" fontId="31" fillId="13" borderId="1" xfId="1" applyNumberFormat="1" applyFont="1" applyFill="1" applyBorder="1" applyAlignment="1">
      <alignment vertical="center"/>
    </xf>
    <xf numFmtId="180" fontId="31" fillId="13" borderId="14" xfId="1" applyNumberFormat="1" applyFont="1" applyFill="1" applyBorder="1" applyAlignment="1">
      <alignment horizontal="left" vertical="center"/>
    </xf>
    <xf numFmtId="180" fontId="25" fillId="6" borderId="1" xfId="1" applyNumberFormat="1" applyFont="1" applyFill="1" applyBorder="1" applyAlignment="1">
      <alignment horizontal="right" vertical="center" wrapText="1"/>
    </xf>
    <xf numFmtId="180" fontId="25" fillId="6" borderId="14" xfId="1" applyNumberFormat="1" applyFont="1" applyFill="1" applyBorder="1" applyAlignment="1">
      <alignment horizontal="right" vertical="center" wrapText="1"/>
    </xf>
    <xf numFmtId="180" fontId="25" fillId="6" borderId="1" xfId="1" applyNumberFormat="1" applyFont="1" applyFill="1" applyBorder="1" applyAlignment="1">
      <alignment vertical="center" wrapText="1"/>
    </xf>
    <xf numFmtId="180" fontId="25" fillId="6" borderId="14" xfId="1" applyNumberFormat="1" applyFont="1" applyFill="1" applyBorder="1" applyAlignment="1">
      <alignment horizontal="right" vertical="center"/>
    </xf>
    <xf numFmtId="180" fontId="25" fillId="6" borderId="14" xfId="1" applyNumberFormat="1" applyFont="1" applyFill="1" applyBorder="1" applyAlignment="1">
      <alignment horizontal="left" vertical="center" wrapText="1"/>
    </xf>
    <xf numFmtId="180" fontId="29" fillId="6" borderId="28" xfId="1" applyNumberFormat="1" applyFont="1" applyFill="1" applyBorder="1" applyAlignment="1">
      <alignment horizontal="right" vertical="center"/>
    </xf>
    <xf numFmtId="180" fontId="29" fillId="6" borderId="16" xfId="1" applyNumberFormat="1" applyFont="1" applyFill="1" applyBorder="1" applyAlignment="1">
      <alignment horizontal="right" vertical="center"/>
    </xf>
    <xf numFmtId="180" fontId="25" fillId="6" borderId="16" xfId="1" applyNumberFormat="1" applyFont="1" applyFill="1" applyBorder="1" applyAlignment="1">
      <alignment horizontal="right" vertical="center" wrapText="1"/>
    </xf>
    <xf numFmtId="180" fontId="29" fillId="6" borderId="16" xfId="1" applyNumberFormat="1" applyFont="1" applyFill="1" applyBorder="1" applyAlignment="1">
      <alignment horizontal="right" vertical="center" wrapText="1"/>
    </xf>
    <xf numFmtId="180" fontId="29" fillId="6" borderId="17" xfId="1" applyNumberFormat="1" applyFont="1" applyFill="1" applyBorder="1" applyAlignment="1">
      <alignment horizontal="right" vertical="center" wrapText="1"/>
    </xf>
    <xf numFmtId="180" fontId="29" fillId="6" borderId="16" xfId="1" applyNumberFormat="1" applyFont="1" applyFill="1" applyBorder="1" applyAlignment="1">
      <alignment vertical="center" wrapText="1"/>
    </xf>
    <xf numFmtId="180" fontId="29" fillId="6" borderId="17" xfId="1" applyNumberFormat="1" applyFont="1" applyFill="1" applyBorder="1" applyAlignment="1">
      <alignment horizontal="right" vertical="center"/>
    </xf>
    <xf numFmtId="180" fontId="43" fillId="6" borderId="16" xfId="1" applyNumberFormat="1" applyFont="1" applyFill="1" applyBorder="1" applyAlignment="1">
      <alignment horizontal="right" vertical="center"/>
    </xf>
    <xf numFmtId="180" fontId="29" fillId="6" borderId="17" xfId="1" applyNumberFormat="1" applyFont="1" applyFill="1" applyBorder="1" applyAlignment="1">
      <alignment horizontal="left" vertical="center" wrapText="1"/>
    </xf>
    <xf numFmtId="180" fontId="23" fillId="6" borderId="7" xfId="1" applyNumberFormat="1" applyFont="1" applyFill="1" applyBorder="1" applyAlignment="1">
      <alignment horizontal="right" vertical="center" wrapText="1"/>
    </xf>
    <xf numFmtId="49" fontId="30" fillId="6" borderId="14" xfId="1" applyNumberFormat="1" applyFont="1" applyFill="1" applyBorder="1" applyAlignment="1">
      <alignment horizontal="center" vertical="center"/>
    </xf>
    <xf numFmtId="49" fontId="31" fillId="6" borderId="14" xfId="1" applyNumberFormat="1" applyFont="1" applyFill="1" applyBorder="1" applyAlignment="1">
      <alignment horizontal="center" vertical="center"/>
    </xf>
    <xf numFmtId="180" fontId="96" fillId="0" borderId="1" xfId="1" applyNumberFormat="1" applyFont="1" applyFill="1" applyBorder="1" applyAlignment="1">
      <alignment horizontal="right" vertical="center"/>
    </xf>
    <xf numFmtId="0" fontId="18"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18" fillId="0" borderId="1" xfId="1" applyFont="1" applyFill="1" applyBorder="1" applyAlignment="1">
      <alignment horizontal="center" vertical="center" wrapText="1"/>
    </xf>
    <xf numFmtId="180" fontId="60" fillId="0" borderId="1" xfId="0" applyNumberFormat="1" applyFont="1" applyBorder="1" applyAlignment="1">
      <alignment vertical="center"/>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7" fillId="17" borderId="5" xfId="1" applyFont="1" applyFill="1" applyBorder="1" applyAlignment="1">
      <alignment horizontal="center" vertical="center" wrapText="1"/>
    </xf>
    <xf numFmtId="0" fontId="40"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80" fontId="31" fillId="6" borderId="26" xfId="1" applyNumberFormat="1" applyFont="1" applyFill="1" applyBorder="1" applyAlignment="1">
      <alignment horizontal="right" vertical="center"/>
    </xf>
    <xf numFmtId="180" fontId="8" fillId="7" borderId="15" xfId="1" applyNumberFormat="1" applyFont="1" applyFill="1" applyBorder="1" applyAlignment="1">
      <alignment horizontal="right" vertical="center"/>
    </xf>
    <xf numFmtId="180" fontId="8" fillId="7" borderId="1" xfId="1" applyNumberFormat="1" applyFont="1" applyFill="1" applyBorder="1" applyAlignment="1">
      <alignment horizontal="right" vertical="center"/>
    </xf>
    <xf numFmtId="180" fontId="8" fillId="7" borderId="14" xfId="1" applyNumberFormat="1" applyFont="1" applyFill="1" applyBorder="1" applyAlignment="1">
      <alignment horizontal="right" vertical="center"/>
    </xf>
    <xf numFmtId="0" fontId="42" fillId="0" borderId="0" xfId="1" applyFont="1" applyFill="1" applyBorder="1" applyAlignment="1">
      <alignment vertical="center"/>
    </xf>
    <xf numFmtId="0" fontId="0" fillId="0" borderId="0" xfId="0" applyFont="1" applyFill="1"/>
    <xf numFmtId="0" fontId="42" fillId="0" borderId="0" xfId="1" applyFont="1" applyFill="1" applyBorder="1" applyAlignment="1">
      <alignment horizontal="left" vertical="center" wrapText="1"/>
    </xf>
    <xf numFmtId="0" fontId="18" fillId="0" borderId="0" xfId="1" applyFont="1" applyFill="1" applyBorder="1" applyAlignment="1">
      <alignment vertical="center" wrapText="1"/>
    </xf>
    <xf numFmtId="0" fontId="68" fillId="0" borderId="0" xfId="0" applyFont="1" applyFill="1" applyBorder="1" applyAlignment="1">
      <alignment horizontal="left" vertical="center" wrapText="1"/>
    </xf>
    <xf numFmtId="0" fontId="0" fillId="0" borderId="0" xfId="0" applyBorder="1"/>
    <xf numFmtId="0" fontId="42" fillId="0" borderId="0" xfId="1" applyFont="1" applyFill="1" applyBorder="1" applyAlignment="1">
      <alignment vertical="center" wrapText="1"/>
    </xf>
    <xf numFmtId="180" fontId="0" fillId="0" borderId="0" xfId="0" applyNumberFormat="1" applyBorder="1"/>
    <xf numFmtId="0" fontId="54" fillId="0" borderId="0" xfId="1" applyFont="1" applyFill="1" applyBorder="1" applyAlignment="1">
      <alignment horizontal="left" vertical="center" wrapText="1"/>
    </xf>
    <xf numFmtId="0" fontId="98" fillId="0" borderId="0" xfId="0" applyFont="1" applyBorder="1"/>
    <xf numFmtId="0" fontId="54" fillId="8" borderId="0" xfId="1" applyFont="1" applyFill="1" applyBorder="1" applyAlignment="1">
      <alignment horizontal="left" vertical="center" wrapText="1"/>
    </xf>
    <xf numFmtId="180" fontId="5" fillId="0" borderId="7" xfId="1" applyNumberFormat="1" applyFont="1" applyFill="1" applyBorder="1" applyAlignment="1">
      <alignment horizontal="right" vertical="center"/>
    </xf>
    <xf numFmtId="180" fontId="25" fillId="9" borderId="1" xfId="1" applyNumberFormat="1" applyFont="1" applyFill="1" applyBorder="1" applyAlignment="1">
      <alignment horizontal="right" vertical="center"/>
    </xf>
    <xf numFmtId="0" fontId="10" fillId="0" borderId="0" xfId="1" applyFont="1" applyFill="1" applyBorder="1" applyAlignment="1">
      <alignment vertical="center" wrapText="1"/>
    </xf>
    <xf numFmtId="0" fontId="2" fillId="18" borderId="0" xfId="1" applyFont="1" applyFill="1" applyBorder="1" applyAlignment="1">
      <alignment vertical="center"/>
    </xf>
    <xf numFmtId="0" fontId="5" fillId="18" borderId="0" xfId="1" applyFont="1" applyFill="1" applyBorder="1" applyAlignment="1">
      <alignment vertical="center"/>
    </xf>
    <xf numFmtId="0" fontId="10" fillId="18" borderId="20" xfId="1" applyFont="1" applyFill="1" applyBorder="1" applyAlignment="1">
      <alignment vertical="center"/>
    </xf>
    <xf numFmtId="0" fontId="9" fillId="0" borderId="29" xfId="1" applyFont="1" applyFill="1" applyBorder="1" applyAlignment="1">
      <alignment horizontal="center" vertical="center"/>
    </xf>
    <xf numFmtId="180" fontId="24" fillId="7" borderId="26" xfId="1" applyNumberFormat="1" applyFont="1" applyFill="1" applyBorder="1" applyAlignment="1">
      <alignment horizontal="right" vertical="center"/>
    </xf>
    <xf numFmtId="180" fontId="17" fillId="0" borderId="26" xfId="1" applyNumberFormat="1" applyFont="1" applyFill="1" applyBorder="1" applyAlignment="1">
      <alignment horizontal="right" vertical="center"/>
    </xf>
    <xf numFmtId="180" fontId="16" fillId="0" borderId="26" xfId="1" applyNumberFormat="1" applyFont="1" applyFill="1" applyBorder="1" applyAlignment="1">
      <alignment horizontal="right" vertical="center"/>
    </xf>
    <xf numFmtId="180" fontId="8" fillId="7" borderId="26" xfId="1" applyNumberFormat="1" applyFont="1" applyFill="1" applyBorder="1" applyAlignment="1">
      <alignment horizontal="right" vertical="center"/>
    </xf>
    <xf numFmtId="180" fontId="15" fillId="7" borderId="26" xfId="1" applyNumberFormat="1" applyFont="1" applyFill="1" applyBorder="1" applyAlignment="1">
      <alignment horizontal="right" vertical="center"/>
    </xf>
    <xf numFmtId="180" fontId="15" fillId="19" borderId="26" xfId="1" applyNumberFormat="1" applyFont="1" applyFill="1" applyBorder="1" applyAlignment="1">
      <alignment horizontal="right" vertical="center"/>
    </xf>
    <xf numFmtId="180" fontId="6" fillId="0" borderId="26" xfId="1" applyNumberFormat="1" applyFont="1" applyFill="1" applyBorder="1" applyAlignment="1">
      <alignment horizontal="right" vertical="center"/>
    </xf>
    <xf numFmtId="180" fontId="24" fillId="12" borderId="26" xfId="1" applyNumberFormat="1" applyFont="1" applyFill="1" applyBorder="1" applyAlignment="1">
      <alignment horizontal="right" vertical="center"/>
    </xf>
    <xf numFmtId="180" fontId="31" fillId="13" borderId="26" xfId="1" applyNumberFormat="1" applyFont="1" applyFill="1" applyBorder="1" applyAlignment="1">
      <alignment horizontal="right" vertical="center"/>
    </xf>
    <xf numFmtId="180" fontId="25" fillId="6" borderId="26" xfId="1" applyNumberFormat="1" applyFont="1" applyFill="1" applyBorder="1" applyAlignment="1">
      <alignment horizontal="right" vertical="center"/>
    </xf>
    <xf numFmtId="180" fontId="29" fillId="6" borderId="30" xfId="1" applyNumberFormat="1" applyFont="1" applyFill="1" applyBorder="1" applyAlignment="1">
      <alignment horizontal="right" vertical="center"/>
    </xf>
    <xf numFmtId="0" fontId="9" fillId="0" borderId="31" xfId="1" applyFont="1" applyFill="1" applyBorder="1" applyAlignment="1">
      <alignment horizontal="center" vertical="center"/>
    </xf>
    <xf numFmtId="180" fontId="31" fillId="6" borderId="32" xfId="1" applyNumberFormat="1" applyFont="1" applyFill="1" applyBorder="1" applyAlignment="1">
      <alignment horizontal="right" vertical="center"/>
    </xf>
    <xf numFmtId="180" fontId="24" fillId="7" borderId="32" xfId="1" applyNumberFormat="1" applyFont="1" applyFill="1" applyBorder="1" applyAlignment="1">
      <alignment horizontal="right" vertical="center"/>
    </xf>
    <xf numFmtId="180" fontId="5" fillId="0" borderId="32" xfId="1" applyNumberFormat="1" applyFont="1" applyFill="1" applyBorder="1" applyAlignment="1">
      <alignment horizontal="right" vertical="center"/>
    </xf>
    <xf numFmtId="180" fontId="16" fillId="0" borderId="32" xfId="1" applyNumberFormat="1" applyFont="1" applyFill="1" applyBorder="1" applyAlignment="1">
      <alignment horizontal="right" vertical="center"/>
    </xf>
    <xf numFmtId="180" fontId="17" fillId="8" borderId="32" xfId="1" applyNumberFormat="1" applyFont="1" applyFill="1" applyBorder="1" applyAlignment="1">
      <alignment horizontal="right" vertical="center"/>
    </xf>
    <xf numFmtId="180" fontId="17" fillId="0" borderId="32" xfId="1" applyNumberFormat="1" applyFont="1" applyFill="1" applyBorder="1" applyAlignment="1">
      <alignment horizontal="right" vertical="center"/>
    </xf>
    <xf numFmtId="180" fontId="8" fillId="7" borderId="32" xfId="1" applyNumberFormat="1" applyFont="1" applyFill="1" applyBorder="1" applyAlignment="1">
      <alignment horizontal="right" vertical="center"/>
    </xf>
    <xf numFmtId="180" fontId="15" fillId="7" borderId="32" xfId="1" applyNumberFormat="1" applyFont="1" applyFill="1" applyBorder="1" applyAlignment="1">
      <alignment horizontal="right" vertical="center"/>
    </xf>
    <xf numFmtId="180" fontId="15" fillId="19" borderId="32" xfId="1" applyNumberFormat="1" applyFont="1" applyFill="1" applyBorder="1" applyAlignment="1">
      <alignment horizontal="right" vertical="center"/>
    </xf>
    <xf numFmtId="180" fontId="6" fillId="0" borderId="32" xfId="1" applyNumberFormat="1" applyFont="1" applyFill="1" applyBorder="1" applyAlignment="1">
      <alignment horizontal="right" vertical="center"/>
    </xf>
    <xf numFmtId="180" fontId="15" fillId="0" borderId="32" xfId="1" applyNumberFormat="1" applyFont="1" applyFill="1" applyBorder="1" applyAlignment="1">
      <alignment horizontal="right" vertical="center"/>
    </xf>
    <xf numFmtId="180" fontId="12" fillId="10" borderId="32" xfId="1" applyNumberFormat="1" applyFont="1" applyFill="1" applyBorder="1" applyAlignment="1">
      <alignment horizontal="right" vertical="center"/>
    </xf>
    <xf numFmtId="180" fontId="24" fillId="11" borderId="32" xfId="1" applyNumberFormat="1" applyFont="1" applyFill="1" applyBorder="1" applyAlignment="1">
      <alignment horizontal="right" vertical="center"/>
    </xf>
    <xf numFmtId="180" fontId="5" fillId="19" borderId="32" xfId="1" applyNumberFormat="1" applyFont="1" applyFill="1" applyBorder="1" applyAlignment="1">
      <alignment horizontal="right" vertical="center"/>
    </xf>
    <xf numFmtId="180" fontId="12" fillId="0" borderId="32" xfId="1" applyNumberFormat="1" applyFont="1" applyFill="1" applyBorder="1" applyAlignment="1">
      <alignment horizontal="right" vertical="center"/>
    </xf>
    <xf numFmtId="180" fontId="13" fillId="10" borderId="32" xfId="1" applyNumberFormat="1" applyFont="1" applyFill="1" applyBorder="1" applyAlignment="1">
      <alignment horizontal="right" vertical="center"/>
    </xf>
    <xf numFmtId="180" fontId="19" fillId="0" borderId="32" xfId="1" applyNumberFormat="1" applyFont="1" applyFill="1" applyBorder="1" applyAlignment="1">
      <alignment horizontal="right" vertical="center"/>
    </xf>
    <xf numFmtId="180" fontId="82" fillId="0" borderId="32" xfId="1" applyNumberFormat="1" applyFont="1" applyFill="1" applyBorder="1" applyAlignment="1">
      <alignment horizontal="right" vertical="center"/>
    </xf>
    <xf numFmtId="180" fontId="7" fillId="0" borderId="32" xfId="1" applyNumberFormat="1" applyFont="1" applyFill="1" applyBorder="1" applyAlignment="1">
      <alignment horizontal="right" vertical="center"/>
    </xf>
    <xf numFmtId="180" fontId="31" fillId="13" borderId="32" xfId="1" applyNumberFormat="1" applyFont="1" applyFill="1" applyBorder="1" applyAlignment="1">
      <alignment horizontal="right" vertical="center"/>
    </xf>
    <xf numFmtId="180" fontId="29" fillId="6" borderId="33" xfId="1" applyNumberFormat="1" applyFont="1" applyFill="1" applyBorder="1" applyAlignment="1">
      <alignment horizontal="right" vertical="center"/>
    </xf>
    <xf numFmtId="180" fontId="12" fillId="20" borderId="26" xfId="1" applyNumberFormat="1" applyFont="1" applyFill="1" applyBorder="1" applyAlignment="1">
      <alignment horizontal="right" vertical="center"/>
    </xf>
    <xf numFmtId="180" fontId="5" fillId="20" borderId="26" xfId="1" applyNumberFormat="1" applyFont="1" applyFill="1" applyBorder="1" applyAlignment="1">
      <alignment horizontal="right" vertical="center"/>
    </xf>
    <xf numFmtId="180" fontId="17" fillId="20" borderId="26" xfId="1" applyNumberFormat="1" applyFont="1" applyFill="1" applyBorder="1" applyAlignment="1">
      <alignment horizontal="right" vertical="center"/>
    </xf>
    <xf numFmtId="180" fontId="19" fillId="20" borderId="26" xfId="1" applyNumberFormat="1" applyFont="1" applyFill="1" applyBorder="1" applyAlignment="1">
      <alignment horizontal="right" vertical="center"/>
    </xf>
    <xf numFmtId="180" fontId="82" fillId="20" borderId="26" xfId="1" applyNumberFormat="1" applyFont="1" applyFill="1" applyBorder="1" applyAlignment="1">
      <alignment horizontal="right" vertical="center"/>
    </xf>
    <xf numFmtId="180" fontId="12" fillId="10" borderId="26" xfId="1" applyNumberFormat="1" applyFont="1" applyFill="1" applyBorder="1" applyAlignment="1">
      <alignment horizontal="right" vertical="center"/>
    </xf>
    <xf numFmtId="180" fontId="24" fillId="21" borderId="26" xfId="1" applyNumberFormat="1" applyFont="1" applyFill="1" applyBorder="1" applyAlignment="1">
      <alignment horizontal="right" vertical="center"/>
    </xf>
    <xf numFmtId="180" fontId="24" fillId="11" borderId="26" xfId="1" applyNumberFormat="1" applyFont="1" applyFill="1" applyBorder="1" applyAlignment="1">
      <alignment horizontal="right" vertical="center"/>
    </xf>
    <xf numFmtId="180" fontId="19" fillId="0" borderId="0" xfId="1" applyNumberFormat="1" applyFont="1" applyFill="1" applyBorder="1" applyAlignment="1">
      <alignment vertical="center"/>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xf>
    <xf numFmtId="180" fontId="17" fillId="0" borderId="7" xfId="1" applyNumberFormat="1" applyFont="1" applyFill="1" applyBorder="1" applyAlignment="1">
      <alignment horizontal="right" vertical="center"/>
    </xf>
    <xf numFmtId="180" fontId="15" fillId="0" borderId="7" xfId="1" applyNumberFormat="1" applyFont="1" applyFill="1" applyBorder="1" applyAlignment="1">
      <alignment horizontal="right" vertical="center"/>
    </xf>
    <xf numFmtId="180" fontId="6" fillId="0" borderId="7" xfId="1" applyNumberFormat="1" applyFont="1" applyFill="1" applyBorder="1" applyAlignment="1">
      <alignment horizontal="right" vertical="center"/>
    </xf>
    <xf numFmtId="180" fontId="12" fillId="0" borderId="7" xfId="1" applyNumberFormat="1" applyFont="1" applyFill="1" applyBorder="1" applyAlignment="1">
      <alignment horizontal="right" vertical="center"/>
    </xf>
    <xf numFmtId="180" fontId="19" fillId="0" borderId="7" xfId="1" applyNumberFormat="1" applyFont="1" applyFill="1" applyBorder="1" applyAlignment="1">
      <alignment horizontal="right" vertical="center"/>
    </xf>
    <xf numFmtId="180" fontId="82" fillId="0" borderId="7" xfId="1" applyNumberFormat="1" applyFont="1" applyFill="1" applyBorder="1" applyAlignment="1">
      <alignment horizontal="right" vertical="center"/>
    </xf>
    <xf numFmtId="180" fontId="7" fillId="0" borderId="7" xfId="1" applyNumberFormat="1" applyFont="1" applyFill="1" applyBorder="1" applyAlignment="1">
      <alignment horizontal="right" vertical="center"/>
    </xf>
    <xf numFmtId="180" fontId="5" fillId="19" borderId="1" xfId="1" applyNumberFormat="1" applyFont="1" applyFill="1" applyBorder="1" applyAlignment="1">
      <alignment horizontal="right" vertical="center"/>
    </xf>
    <xf numFmtId="180" fontId="7" fillId="19" borderId="15" xfId="1" applyNumberFormat="1" applyFont="1" applyFill="1" applyBorder="1" applyAlignment="1">
      <alignment horizontal="right" vertical="center"/>
    </xf>
    <xf numFmtId="180" fontId="7" fillId="19" borderId="1" xfId="1" applyNumberFormat="1" applyFont="1" applyFill="1" applyBorder="1" applyAlignment="1">
      <alignment horizontal="right" vertical="center"/>
    </xf>
    <xf numFmtId="180" fontId="5" fillId="19" borderId="15" xfId="1" applyNumberFormat="1" applyFont="1" applyFill="1" applyBorder="1" applyAlignment="1">
      <alignment horizontal="right" vertical="center"/>
    </xf>
    <xf numFmtId="180" fontId="99" fillId="20" borderId="26" xfId="1" applyNumberFormat="1" applyFont="1" applyFill="1" applyBorder="1" applyAlignment="1">
      <alignment horizontal="right" vertical="center"/>
    </xf>
    <xf numFmtId="180" fontId="7" fillId="20" borderId="26" xfId="1" applyNumberFormat="1" applyFont="1" applyFill="1" applyBorder="1" applyAlignment="1">
      <alignment horizontal="right" vertical="center"/>
    </xf>
    <xf numFmtId="180" fontId="16" fillId="20" borderId="26" xfId="1" applyNumberFormat="1" applyFont="1" applyFill="1" applyBorder="1" applyAlignment="1">
      <alignment horizontal="right" vertical="center"/>
    </xf>
    <xf numFmtId="0" fontId="16" fillId="20" borderId="1" xfId="1" applyFont="1" applyFill="1" applyBorder="1" applyAlignment="1">
      <alignment horizontal="left" vertical="center" wrapText="1"/>
    </xf>
    <xf numFmtId="0" fontId="17" fillId="20" borderId="1" xfId="1" applyFont="1" applyFill="1" applyBorder="1" applyAlignment="1">
      <alignment horizontal="left" vertical="center" wrapText="1" indent="2"/>
    </xf>
    <xf numFmtId="0" fontId="12" fillId="20" borderId="5" xfId="1" applyFont="1" applyFill="1" applyBorder="1" applyAlignment="1">
      <alignment horizontal="center" vertical="center"/>
    </xf>
    <xf numFmtId="180" fontId="5" fillId="20" borderId="15" xfId="1" applyNumberFormat="1" applyFont="1" applyFill="1" applyBorder="1" applyAlignment="1">
      <alignment horizontal="right" vertical="center"/>
    </xf>
    <xf numFmtId="180" fontId="5" fillId="20" borderId="1" xfId="1" applyNumberFormat="1" applyFont="1" applyFill="1" applyBorder="1" applyAlignment="1">
      <alignment horizontal="right" vertical="center"/>
    </xf>
    <xf numFmtId="180" fontId="18" fillId="20" borderId="1" xfId="1" applyNumberFormat="1" applyFont="1" applyFill="1" applyBorder="1" applyAlignment="1">
      <alignment horizontal="right" vertical="center" wrapText="1"/>
    </xf>
    <xf numFmtId="180" fontId="18" fillId="20" borderId="14" xfId="1" applyNumberFormat="1" applyFont="1" applyFill="1" applyBorder="1" applyAlignment="1">
      <alignment horizontal="right" vertical="center" wrapText="1"/>
    </xf>
    <xf numFmtId="180" fontId="18" fillId="20" borderId="1" xfId="1" applyNumberFormat="1" applyFont="1" applyFill="1" applyBorder="1" applyAlignment="1">
      <alignment vertical="center" wrapText="1"/>
    </xf>
    <xf numFmtId="180" fontId="5" fillId="20" borderId="32" xfId="1" applyNumberFormat="1" applyFont="1" applyFill="1" applyBorder="1" applyAlignment="1">
      <alignment horizontal="right" vertical="center"/>
    </xf>
    <xf numFmtId="180" fontId="5" fillId="20" borderId="14" xfId="1" applyNumberFormat="1" applyFont="1" applyFill="1" applyBorder="1" applyAlignment="1">
      <alignment horizontal="right" vertical="center"/>
    </xf>
    <xf numFmtId="180" fontId="27" fillId="20" borderId="1" xfId="1" applyNumberFormat="1" applyFont="1" applyFill="1" applyBorder="1" applyAlignment="1">
      <alignment horizontal="right" vertical="center" wrapText="1" indent="2"/>
    </xf>
    <xf numFmtId="180" fontId="27" fillId="20" borderId="14" xfId="1" applyNumberFormat="1" applyFont="1" applyFill="1" applyBorder="1" applyAlignment="1">
      <alignment horizontal="left" vertical="center" wrapText="1" indent="2"/>
    </xf>
    <xf numFmtId="180" fontId="17" fillId="20" borderId="15" xfId="1" applyNumberFormat="1" applyFont="1" applyFill="1" applyBorder="1" applyAlignment="1">
      <alignment horizontal="right" vertical="center"/>
    </xf>
    <xf numFmtId="180" fontId="17" fillId="20" borderId="1" xfId="1" applyNumberFormat="1" applyFont="1" applyFill="1" applyBorder="1" applyAlignment="1">
      <alignment horizontal="right" vertical="center"/>
    </xf>
    <xf numFmtId="0" fontId="5" fillId="20" borderId="0" xfId="1" applyFont="1" applyFill="1" applyBorder="1" applyAlignment="1">
      <alignment vertical="center"/>
    </xf>
    <xf numFmtId="180" fontId="99" fillId="0" borderId="7" xfId="1" applyNumberFormat="1" applyFont="1" applyFill="1" applyBorder="1" applyAlignment="1">
      <alignment horizontal="right" vertical="center"/>
    </xf>
    <xf numFmtId="182" fontId="59" fillId="20" borderId="1" xfId="0" applyNumberFormat="1" applyFont="1" applyFill="1" applyBorder="1" applyAlignment="1">
      <alignment horizontal="right" vertical="center"/>
    </xf>
    <xf numFmtId="182" fontId="56" fillId="20" borderId="1" xfId="0" applyNumberFormat="1" applyFont="1" applyFill="1" applyBorder="1" applyAlignment="1">
      <alignment horizontal="right" vertical="center"/>
    </xf>
    <xf numFmtId="180" fontId="15" fillId="20" borderId="32" xfId="1" applyNumberFormat="1" applyFont="1" applyFill="1" applyBorder="1" applyAlignment="1">
      <alignment horizontal="right" vertical="center"/>
    </xf>
    <xf numFmtId="180" fontId="5" fillId="18" borderId="32" xfId="1" applyNumberFormat="1" applyFont="1" applyFill="1" applyBorder="1" applyAlignment="1">
      <alignment horizontal="right" vertical="center"/>
    </xf>
    <xf numFmtId="180" fontId="17" fillId="18" borderId="32" xfId="1" applyNumberFormat="1" applyFont="1" applyFill="1" applyBorder="1" applyAlignment="1">
      <alignment horizontal="right" vertical="center"/>
    </xf>
    <xf numFmtId="180" fontId="5" fillId="20" borderId="9" xfId="1" applyNumberFormat="1" applyFont="1" applyFill="1" applyBorder="1" applyAlignment="1">
      <alignment horizontal="right" vertical="center"/>
    </xf>
    <xf numFmtId="180" fontId="5" fillId="18" borderId="26" xfId="1" applyNumberFormat="1" applyFont="1" applyFill="1" applyBorder="1" applyAlignment="1">
      <alignment horizontal="right" vertical="center"/>
    </xf>
    <xf numFmtId="180" fontId="100" fillId="20" borderId="26" xfId="1" applyNumberFormat="1" applyFont="1" applyFill="1" applyBorder="1" applyAlignment="1">
      <alignment horizontal="right" vertical="center"/>
    </xf>
    <xf numFmtId="0" fontId="8" fillId="22" borderId="1" xfId="1" applyFont="1" applyFill="1" applyBorder="1" applyAlignment="1">
      <alignment vertical="center" wrapText="1"/>
    </xf>
    <xf numFmtId="49" fontId="24" fillId="22" borderId="5" xfId="1" applyNumberFormat="1" applyFont="1" applyFill="1" applyBorder="1" applyAlignment="1">
      <alignment horizontal="center" vertical="center"/>
    </xf>
    <xf numFmtId="0" fontId="66" fillId="22" borderId="1" xfId="0" applyFont="1" applyFill="1" applyBorder="1" applyAlignment="1">
      <alignment horizontal="left" vertical="center" wrapText="1"/>
    </xf>
    <xf numFmtId="49" fontId="5" fillId="22" borderId="5" xfId="1" applyNumberFormat="1" applyFont="1" applyFill="1" applyBorder="1" applyAlignment="1">
      <alignment horizontal="center" vertical="center"/>
    </xf>
    <xf numFmtId="49" fontId="7" fillId="22" borderId="5" xfId="1" applyNumberFormat="1" applyFont="1" applyFill="1" applyBorder="1" applyAlignment="1">
      <alignment horizontal="center" vertical="center"/>
    </xf>
    <xf numFmtId="0" fontId="69" fillId="22" borderId="1" xfId="0" applyFont="1" applyFill="1" applyBorder="1" applyAlignment="1">
      <alignment horizontal="left" vertical="center" wrapText="1"/>
    </xf>
    <xf numFmtId="180" fontId="100" fillId="0" borderId="32" xfId="1" applyNumberFormat="1" applyFont="1" applyFill="1" applyBorder="1" applyAlignment="1">
      <alignment horizontal="right" vertical="center"/>
    </xf>
    <xf numFmtId="180" fontId="19" fillId="23" borderId="32" xfId="1" applyNumberFormat="1" applyFont="1" applyFill="1" applyBorder="1" applyAlignment="1">
      <alignment horizontal="right" vertical="center"/>
    </xf>
    <xf numFmtId="180" fontId="19" fillId="18" borderId="32" xfId="1" applyNumberFormat="1" applyFont="1" applyFill="1" applyBorder="1" applyAlignment="1">
      <alignment horizontal="right" vertical="center"/>
    </xf>
    <xf numFmtId="180" fontId="31" fillId="6" borderId="7" xfId="1" applyNumberFormat="1" applyFont="1" applyFill="1" applyBorder="1" applyAlignment="1">
      <alignment horizontal="right" vertical="center"/>
    </xf>
    <xf numFmtId="180" fontId="24" fillId="12" borderId="7"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82" fontId="59" fillId="24" borderId="1" xfId="0" applyNumberFormat="1" applyFont="1" applyFill="1" applyBorder="1" applyAlignment="1">
      <alignment horizontal="right" vertical="center"/>
    </xf>
    <xf numFmtId="182" fontId="56" fillId="24" borderId="1" xfId="0" applyNumberFormat="1" applyFont="1" applyFill="1" applyBorder="1" applyAlignment="1">
      <alignment horizontal="right" vertical="center"/>
    </xf>
    <xf numFmtId="49" fontId="15" fillId="24" borderId="1" xfId="1" applyNumberFormat="1" applyFont="1" applyFill="1" applyBorder="1" applyAlignment="1">
      <alignment horizontal="center" vertical="center"/>
    </xf>
    <xf numFmtId="49" fontId="5" fillId="24" borderId="1" xfId="1" applyNumberFormat="1" applyFont="1" applyFill="1" applyBorder="1" applyAlignment="1">
      <alignment horizontal="center" vertical="center"/>
    </xf>
    <xf numFmtId="49" fontId="15" fillId="25" borderId="1" xfId="1" applyNumberFormat="1" applyFont="1" applyFill="1" applyBorder="1" applyAlignment="1">
      <alignment horizontal="center" vertical="center"/>
    </xf>
    <xf numFmtId="182" fontId="59" fillId="25" borderId="1" xfId="0" applyNumberFormat="1" applyFont="1" applyFill="1" applyBorder="1" applyAlignment="1">
      <alignment horizontal="right" vertical="center"/>
    </xf>
    <xf numFmtId="49" fontId="5" fillId="25" borderId="1" xfId="1" applyNumberFormat="1" applyFont="1" applyFill="1" applyBorder="1" applyAlignment="1">
      <alignment horizontal="center" vertical="center"/>
    </xf>
    <xf numFmtId="182" fontId="56" fillId="25" borderId="1" xfId="0" applyNumberFormat="1" applyFont="1" applyFill="1" applyBorder="1" applyAlignment="1">
      <alignment horizontal="right" vertical="center"/>
    </xf>
    <xf numFmtId="0" fontId="72" fillId="25" borderId="1" xfId="0" applyFont="1" applyFill="1" applyBorder="1" applyAlignment="1">
      <alignment horizontal="left" vertical="center" wrapText="1"/>
    </xf>
    <xf numFmtId="0" fontId="66" fillId="25" borderId="1" xfId="0" applyFont="1" applyFill="1" applyBorder="1" applyAlignment="1">
      <alignment horizontal="left" vertical="center" wrapText="1"/>
    </xf>
    <xf numFmtId="0" fontId="81" fillId="25" borderId="1" xfId="0" applyFont="1" applyFill="1" applyBorder="1" applyAlignment="1">
      <alignment horizontal="left" vertical="center" wrapText="1"/>
    </xf>
    <xf numFmtId="0" fontId="81" fillId="24" borderId="1" xfId="0" applyFont="1" applyFill="1" applyBorder="1" applyAlignment="1">
      <alignment horizontal="left" vertical="center" wrapText="1"/>
    </xf>
    <xf numFmtId="0" fontId="66" fillId="24" borderId="1" xfId="0" applyFont="1" applyFill="1" applyBorder="1" applyAlignment="1">
      <alignment horizontal="left" vertical="center" wrapText="1"/>
    </xf>
    <xf numFmtId="0" fontId="6" fillId="24" borderId="1" xfId="1" applyFont="1" applyFill="1" applyBorder="1" applyAlignment="1">
      <alignment vertical="center" wrapText="1"/>
    </xf>
    <xf numFmtId="0" fontId="61" fillId="25" borderId="1" xfId="0" applyFont="1" applyFill="1" applyBorder="1" applyAlignment="1">
      <alignment horizontal="left" vertical="center" wrapText="1"/>
    </xf>
    <xf numFmtId="49" fontId="24" fillId="25" borderId="1" xfId="1" applyNumberFormat="1" applyFont="1" applyFill="1" applyBorder="1" applyAlignment="1">
      <alignment horizontal="center" vertical="center"/>
    </xf>
    <xf numFmtId="0" fontId="56" fillId="25" borderId="1" xfId="0" applyFont="1" applyFill="1" applyBorder="1" applyAlignment="1">
      <alignment horizontal="left" vertical="center" wrapText="1"/>
    </xf>
    <xf numFmtId="0" fontId="59" fillId="25" borderId="1" xfId="0" applyFont="1" applyFill="1" applyBorder="1" applyAlignment="1">
      <alignment horizontal="left" vertical="center" wrapText="1"/>
    </xf>
    <xf numFmtId="182" fontId="59" fillId="25" borderId="1" xfId="0" applyNumberFormat="1" applyFont="1" applyFill="1" applyBorder="1" applyAlignment="1">
      <alignment horizontal="right" vertical="center" wrapText="1"/>
    </xf>
    <xf numFmtId="182" fontId="56" fillId="25" borderId="1" xfId="0" applyNumberFormat="1" applyFont="1" applyFill="1" applyBorder="1" applyAlignment="1">
      <alignment horizontal="right" vertical="center" wrapText="1"/>
    </xf>
    <xf numFmtId="180" fontId="23" fillId="6" borderId="26" xfId="1" applyNumberFormat="1" applyFont="1" applyFill="1" applyBorder="1" applyAlignment="1">
      <alignment horizontal="right" vertical="center"/>
    </xf>
    <xf numFmtId="180" fontId="23" fillId="6" borderId="7" xfId="1" applyNumberFormat="1" applyFont="1" applyFill="1" applyBorder="1" applyAlignment="1">
      <alignment horizontal="right" vertical="center"/>
    </xf>
    <xf numFmtId="180" fontId="31" fillId="6" borderId="9" xfId="1" applyNumberFormat="1" applyFont="1" applyFill="1" applyBorder="1" applyAlignment="1">
      <alignment horizontal="right" vertical="center"/>
    </xf>
    <xf numFmtId="180" fontId="24" fillId="12" borderId="9" xfId="1" applyNumberFormat="1" applyFont="1" applyFill="1" applyBorder="1" applyAlignment="1">
      <alignment horizontal="right" vertical="center"/>
    </xf>
    <xf numFmtId="180" fontId="25" fillId="9" borderId="32" xfId="1" applyNumberFormat="1" applyFont="1" applyFill="1" applyBorder="1" applyAlignment="1">
      <alignment horizontal="right" vertical="center"/>
    </xf>
    <xf numFmtId="0" fontId="84" fillId="0" borderId="1" xfId="0" applyFont="1" applyFill="1" applyBorder="1" applyAlignment="1">
      <alignment horizontal="left" vertical="center" wrapText="1"/>
    </xf>
    <xf numFmtId="0" fontId="85" fillId="0" borderId="1" xfId="0" applyFont="1" applyFill="1" applyBorder="1" applyAlignment="1">
      <alignment horizontal="left" vertical="center" wrapText="1"/>
    </xf>
    <xf numFmtId="0" fontId="9" fillId="0" borderId="1" xfId="1" applyFont="1" applyFill="1" applyBorder="1" applyAlignment="1">
      <alignment horizontal="center" vertical="center" wrapText="1"/>
    </xf>
    <xf numFmtId="0" fontId="9" fillId="5"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8" xfId="1" applyFont="1" applyFill="1" applyBorder="1" applyAlignment="1">
      <alignment horizontal="center" vertical="center" wrapText="1"/>
    </xf>
    <xf numFmtId="0" fontId="9" fillId="9" borderId="37"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6" borderId="18" xfId="1" applyFont="1" applyFill="1" applyBorder="1" applyAlignment="1">
      <alignment horizontal="center" vertical="center" wrapText="1"/>
    </xf>
    <xf numFmtId="0" fontId="9" fillId="16" borderId="37" xfId="1" applyFont="1" applyFill="1" applyBorder="1" applyAlignment="1">
      <alignment horizontal="center" vertical="center" wrapText="1"/>
    </xf>
    <xf numFmtId="0" fontId="9" fillId="30" borderId="34" xfId="1" applyFont="1" applyFill="1" applyBorder="1" applyAlignment="1">
      <alignment horizontal="center" vertical="center"/>
    </xf>
    <xf numFmtId="0" fontId="9" fillId="30" borderId="35" xfId="1" applyFont="1" applyFill="1" applyBorder="1" applyAlignment="1">
      <alignment horizontal="center" vertical="center"/>
    </xf>
    <xf numFmtId="0" fontId="9" fillId="30" borderId="36" xfId="1" applyFont="1" applyFill="1" applyBorder="1" applyAlignment="1">
      <alignment horizontal="center" vertical="center"/>
    </xf>
    <xf numFmtId="0" fontId="9" fillId="30" borderId="15" xfId="1" applyFont="1" applyFill="1" applyBorder="1" applyAlignment="1">
      <alignment horizontal="center" vertical="center"/>
    </xf>
    <xf numFmtId="0" fontId="9" fillId="30" borderId="1" xfId="1" applyFont="1" applyFill="1" applyBorder="1" applyAlignment="1">
      <alignment horizontal="center" vertical="center"/>
    </xf>
    <xf numFmtId="0" fontId="9" fillId="30" borderId="14" xfId="1" applyFont="1" applyFill="1" applyBorder="1" applyAlignment="1">
      <alignment horizontal="center" vertical="center"/>
    </xf>
    <xf numFmtId="0" fontId="9" fillId="31" borderId="34" xfId="1" applyFont="1" applyFill="1" applyBorder="1" applyAlignment="1">
      <alignment horizontal="center" vertical="center"/>
    </xf>
    <xf numFmtId="0" fontId="9" fillId="31" borderId="35" xfId="1" applyFont="1" applyFill="1" applyBorder="1" applyAlignment="1">
      <alignment horizontal="center" vertical="center"/>
    </xf>
    <xf numFmtId="0" fontId="9" fillId="31" borderId="36" xfId="1" applyFont="1" applyFill="1" applyBorder="1" applyAlignment="1">
      <alignment horizontal="center" vertical="center"/>
    </xf>
    <xf numFmtId="0" fontId="9" fillId="31" borderId="15" xfId="1" applyFont="1" applyFill="1" applyBorder="1" applyAlignment="1">
      <alignment horizontal="center" vertical="center"/>
    </xf>
    <xf numFmtId="0" fontId="9" fillId="31" borderId="1" xfId="1" applyFont="1" applyFill="1" applyBorder="1" applyAlignment="1">
      <alignment horizontal="center" vertical="center"/>
    </xf>
    <xf numFmtId="0" fontId="9" fillId="31" borderId="14" xfId="1" applyFont="1" applyFill="1" applyBorder="1" applyAlignment="1">
      <alignment horizontal="center" vertical="center"/>
    </xf>
    <xf numFmtId="0" fontId="9" fillId="9" borderId="38" xfId="1" applyFont="1" applyFill="1" applyBorder="1" applyAlignment="1">
      <alignment horizontal="center" vertical="center" wrapText="1"/>
    </xf>
    <xf numFmtId="0" fontId="9" fillId="9" borderId="32" xfId="1" applyFont="1" applyFill="1" applyBorder="1" applyAlignment="1">
      <alignment horizontal="center" vertical="center" wrapText="1"/>
    </xf>
    <xf numFmtId="0" fontId="9" fillId="19" borderId="18" xfId="1" applyFont="1" applyFill="1" applyBorder="1" applyAlignment="1">
      <alignment horizontal="center" vertical="center" wrapText="1"/>
    </xf>
    <xf numFmtId="0" fontId="9" fillId="19" borderId="37" xfId="1" applyFont="1" applyFill="1" applyBorder="1" applyAlignment="1">
      <alignment horizontal="center" vertical="center" wrapText="1"/>
    </xf>
    <xf numFmtId="0" fontId="9" fillId="9" borderId="29" xfId="1" applyFont="1" applyFill="1" applyBorder="1" applyAlignment="1">
      <alignment horizontal="center" vertical="center" wrapText="1"/>
    </xf>
    <xf numFmtId="0" fontId="9" fillId="9" borderId="39" xfId="1" applyFont="1" applyFill="1" applyBorder="1" applyAlignment="1">
      <alignment horizontal="center" vertical="center" wrapText="1"/>
    </xf>
    <xf numFmtId="0" fontId="9" fillId="15" borderId="18" xfId="1" applyFont="1" applyFill="1" applyBorder="1" applyAlignment="1">
      <alignment horizontal="center" vertical="center" wrapText="1"/>
    </xf>
    <xf numFmtId="0" fontId="9" fillId="15" borderId="37" xfId="1" applyFont="1" applyFill="1" applyBorder="1" applyAlignment="1">
      <alignment horizontal="center" vertical="center" wrapText="1"/>
    </xf>
    <xf numFmtId="0" fontId="9" fillId="27" borderId="34" xfId="1" applyFont="1" applyFill="1" applyBorder="1" applyAlignment="1">
      <alignment horizontal="center" vertical="center"/>
    </xf>
    <xf numFmtId="0" fontId="9" fillId="27" borderId="35" xfId="1" applyFont="1" applyFill="1" applyBorder="1" applyAlignment="1">
      <alignment horizontal="center" vertical="center"/>
    </xf>
    <xf numFmtId="0" fontId="9" fillId="27" borderId="36" xfId="1" applyFont="1" applyFill="1" applyBorder="1" applyAlignment="1">
      <alignment horizontal="center" vertical="center"/>
    </xf>
    <xf numFmtId="0" fontId="9" fillId="27" borderId="15" xfId="1" applyFont="1" applyFill="1" applyBorder="1" applyAlignment="1">
      <alignment horizontal="center" vertical="center"/>
    </xf>
    <xf numFmtId="0" fontId="9" fillId="27" borderId="3" xfId="1" applyFont="1" applyFill="1" applyBorder="1" applyAlignment="1">
      <alignment horizontal="center" vertical="center"/>
    </xf>
    <xf numFmtId="0" fontId="9" fillId="27" borderId="1" xfId="1" applyFont="1" applyFill="1" applyBorder="1" applyAlignment="1">
      <alignment horizontal="center" vertical="center"/>
    </xf>
    <xf numFmtId="0" fontId="9" fillId="27" borderId="14" xfId="1" applyFont="1" applyFill="1" applyBorder="1" applyAlignment="1">
      <alignment horizontal="center" vertical="center"/>
    </xf>
    <xf numFmtId="0" fontId="9" fillId="28" borderId="34" xfId="1" applyFont="1" applyFill="1" applyBorder="1" applyAlignment="1">
      <alignment horizontal="center" vertical="center"/>
    </xf>
    <xf numFmtId="0" fontId="9" fillId="28" borderId="35" xfId="1" applyFont="1" applyFill="1" applyBorder="1" applyAlignment="1">
      <alignment horizontal="center" vertical="center"/>
    </xf>
    <xf numFmtId="0" fontId="9" fillId="28" borderId="36" xfId="1" applyFont="1" applyFill="1" applyBorder="1" applyAlignment="1">
      <alignment horizontal="center" vertical="center"/>
    </xf>
    <xf numFmtId="0" fontId="9" fillId="28" borderId="15" xfId="1" applyFont="1" applyFill="1" applyBorder="1" applyAlignment="1">
      <alignment horizontal="center" vertical="center"/>
    </xf>
    <xf numFmtId="0" fontId="9" fillId="28" borderId="1" xfId="1" applyFont="1" applyFill="1" applyBorder="1" applyAlignment="1">
      <alignment horizontal="center" vertical="center"/>
    </xf>
    <xf numFmtId="0" fontId="9" fillId="28" borderId="14" xfId="1" applyFont="1" applyFill="1" applyBorder="1" applyAlignment="1">
      <alignment horizontal="center" vertical="center"/>
    </xf>
    <xf numFmtId="0" fontId="9" fillId="4" borderId="34" xfId="1" applyFont="1" applyFill="1" applyBorder="1" applyAlignment="1">
      <alignment horizontal="center" vertical="center"/>
    </xf>
    <xf numFmtId="0" fontId="9" fillId="4" borderId="35" xfId="1" applyFont="1" applyFill="1" applyBorder="1" applyAlignment="1">
      <alignment horizontal="center" vertical="center"/>
    </xf>
    <xf numFmtId="0" fontId="9" fillId="4" borderId="36"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14" xfId="1" applyFont="1" applyFill="1" applyBorder="1" applyAlignment="1">
      <alignment horizontal="center" vertical="center"/>
    </xf>
    <xf numFmtId="0" fontId="9" fillId="29" borderId="1" xfId="1" applyFont="1" applyFill="1" applyBorder="1" applyAlignment="1">
      <alignment horizontal="center" vertical="center" wrapText="1"/>
    </xf>
    <xf numFmtId="0" fontId="9" fillId="19" borderId="1" xfId="1" applyFont="1" applyFill="1" applyBorder="1" applyAlignment="1">
      <alignment horizontal="center" vertical="center" wrapText="1"/>
    </xf>
    <xf numFmtId="0" fontId="9" fillId="29" borderId="18" xfId="1" applyFont="1" applyFill="1" applyBorder="1" applyAlignment="1">
      <alignment horizontal="center" vertical="center" wrapText="1"/>
    </xf>
    <xf numFmtId="0" fontId="9" fillId="29" borderId="37"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9" fillId="26" borderId="34" xfId="1" applyFont="1" applyFill="1" applyBorder="1" applyAlignment="1">
      <alignment horizontal="center" vertical="center"/>
    </xf>
    <xf numFmtId="0" fontId="9" fillId="26" borderId="35" xfId="1" applyFont="1" applyFill="1" applyBorder="1" applyAlignment="1">
      <alignment horizontal="center" vertical="center"/>
    </xf>
    <xf numFmtId="0" fontId="9" fillId="26" borderId="36" xfId="1" applyFont="1" applyFill="1" applyBorder="1" applyAlignment="1">
      <alignment horizontal="center" vertical="center"/>
    </xf>
    <xf numFmtId="0" fontId="9" fillId="26" borderId="15" xfId="1" applyFont="1" applyFill="1" applyBorder="1" applyAlignment="1">
      <alignment horizontal="center" vertical="center"/>
    </xf>
    <xf numFmtId="0" fontId="9" fillId="26" borderId="1" xfId="1" applyFont="1" applyFill="1" applyBorder="1" applyAlignment="1">
      <alignment horizontal="center" vertical="center"/>
    </xf>
    <xf numFmtId="0" fontId="9" fillId="26"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0" xfId="1" applyFont="1" applyFill="1" applyBorder="1" applyAlignment="1">
      <alignment horizontal="justify" vertical="center" wrapText="1"/>
    </xf>
    <xf numFmtId="0" fontId="40"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101" fillId="0" borderId="3" xfId="0" applyFont="1" applyBorder="1" applyAlignment="1">
      <alignment horizontal="center" vertical="center"/>
    </xf>
    <xf numFmtId="0" fontId="101" fillId="0" borderId="11" xfId="0" applyFont="1" applyBorder="1" applyAlignment="1">
      <alignment horizontal="center" vertical="center"/>
    </xf>
    <xf numFmtId="0" fontId="61" fillId="0" borderId="0" xfId="0" applyFont="1" applyAlignment="1">
      <alignment horizontal="center" vertical="center"/>
    </xf>
    <xf numFmtId="0" fontId="101" fillId="0" borderId="1" xfId="0" applyFont="1" applyBorder="1" applyAlignment="1">
      <alignment horizontal="center"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 xfId="0" applyFont="1" applyFill="1" applyBorder="1" applyAlignment="1">
      <alignment horizontal="center" vertical="center" wrapText="1"/>
    </xf>
    <xf numFmtId="0" fontId="91" fillId="0" borderId="5" xfId="0" applyFont="1" applyBorder="1" applyAlignment="1">
      <alignment horizontal="center" vertical="center"/>
    </xf>
    <xf numFmtId="0" fontId="91" fillId="0" borderId="10" xfId="0" applyFont="1" applyBorder="1" applyAlignment="1">
      <alignment horizontal="center" vertical="center"/>
    </xf>
    <xf numFmtId="0" fontId="91" fillId="0" borderId="7" xfId="0" applyFont="1" applyBorder="1" applyAlignment="1">
      <alignment horizontal="center" vertical="center"/>
    </xf>
    <xf numFmtId="0" fontId="91" fillId="0" borderId="1" xfId="0" applyFont="1" applyBorder="1" applyAlignment="1">
      <alignment horizontal="center" vertical="center"/>
    </xf>
    <xf numFmtId="0" fontId="91" fillId="0" borderId="0" xfId="0" applyFont="1" applyAlignment="1">
      <alignment horizontal="center" vertical="center"/>
    </xf>
    <xf numFmtId="0" fontId="91" fillId="0" borderId="12" xfId="0" applyFont="1" applyBorder="1" applyAlignment="1">
      <alignment horizontal="center" vertical="center"/>
    </xf>
    <xf numFmtId="0" fontId="91" fillId="0" borderId="4" xfId="0" applyFont="1" applyBorder="1" applyAlignment="1">
      <alignment horizontal="center" vertical="center"/>
    </xf>
    <xf numFmtId="0" fontId="91" fillId="0" borderId="13" xfId="0" applyFont="1" applyBorder="1" applyAlignment="1">
      <alignment horizontal="center" vertical="center"/>
    </xf>
    <xf numFmtId="0" fontId="29" fillId="0" borderId="5"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4" fillId="0" borderId="1" xfId="0" applyFont="1" applyFill="1" applyBorder="1" applyAlignment="1">
      <alignment horizontal="center" vertical="center" wrapText="1"/>
    </xf>
    <xf numFmtId="0" fontId="61" fillId="0" borderId="3" xfId="0" applyFont="1" applyBorder="1" applyAlignment="1">
      <alignment horizontal="center" vertical="center" wrapText="1"/>
    </xf>
    <xf numFmtId="0" fontId="61" fillId="0" borderId="11"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cellXfs>
  <cellStyles count="5">
    <cellStyle name="Normal 2" xfId="1"/>
    <cellStyle name="Normal 2 2" xfId="2"/>
    <cellStyle name="Normal 3" xfId="3"/>
    <cellStyle name="Normal_Bug stat toate" xf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indexed="17"/>
  </sheetPr>
  <dimension ref="A1:BB201"/>
  <sheetViews>
    <sheetView showZeros="0" view="pageBreakPreview" topLeftCell="A161" zoomScaleNormal="100" zoomScaleSheetLayoutView="100" workbookViewId="0">
      <pane xSplit="2" topLeftCell="U1" activePane="topRight" state="frozen"/>
      <selection activeCell="A4" sqref="A4"/>
      <selection pane="topRight" activeCell="A174" sqref="A174:IV175"/>
    </sheetView>
  </sheetViews>
  <sheetFormatPr defaultColWidth="12.7109375" defaultRowHeight="15" outlineLevelRow="1" outlineLevelCol="2"/>
  <cols>
    <col min="1" max="1" width="44.42578125" style="3" customWidth="1"/>
    <col min="2" max="2" width="11" style="3" customWidth="1"/>
    <col min="3" max="3" width="12.42578125" style="3" customWidth="1" outlineLevel="1"/>
    <col min="4" max="6" width="12.140625" style="3" customWidth="1" outlineLevel="1"/>
    <col min="7" max="7" width="12.28515625" style="3" customWidth="1" outlineLevel="2"/>
    <col min="8" max="8" width="9.140625" style="3" customWidth="1" outlineLevel="2"/>
    <col min="9" max="9" width="13.85546875" style="4" hidden="1" customWidth="1"/>
    <col min="10" max="10" width="12.42578125" style="3" hidden="1" customWidth="1"/>
    <col min="11" max="11" width="12.28515625" style="3" hidden="1" customWidth="1"/>
    <col min="12" max="12" width="12.28515625" style="3" customWidth="1"/>
    <col min="13" max="15" width="12" style="3" customWidth="1"/>
    <col min="16" max="16" width="11.85546875" style="3" customWidth="1"/>
    <col min="17" max="17" width="8.5703125" style="3" customWidth="1"/>
    <col min="18" max="18" width="13.42578125" style="3" hidden="1" customWidth="1"/>
    <col min="19" max="19" width="11.7109375" style="3" hidden="1" customWidth="1"/>
    <col min="20" max="20" width="1.42578125" style="3" hidden="1" customWidth="1"/>
    <col min="21" max="21" width="12.7109375" style="3" customWidth="1"/>
    <col min="22" max="22" width="12" style="3" customWidth="1"/>
    <col min="23" max="24" width="12" style="630" customWidth="1"/>
    <col min="25" max="25" width="12.7109375" style="3" customWidth="1"/>
    <col min="26" max="26" width="10.28515625" style="265" customWidth="1"/>
    <col min="27" max="27" width="15" style="3" hidden="1" customWidth="1"/>
    <col min="28" max="28" width="11.7109375" style="3" hidden="1" customWidth="1"/>
    <col min="29" max="29" width="11" style="3" hidden="1" customWidth="1"/>
    <col min="30" max="30" width="11.7109375" style="3" customWidth="1"/>
    <col min="31" max="31" width="11.42578125" style="3" customWidth="1"/>
    <col min="32" max="32" width="11.7109375" style="3" customWidth="1"/>
    <col min="33" max="33" width="9.85546875" style="3" customWidth="1"/>
    <col min="34" max="34" width="13.5703125" style="3" hidden="1" customWidth="1"/>
    <col min="35" max="35" width="15.42578125" style="3" hidden="1" customWidth="1"/>
    <col min="36" max="36" width="9.140625" style="3" hidden="1" customWidth="1"/>
    <col min="37" max="37" width="11.85546875" style="3" customWidth="1"/>
    <col min="38" max="38" width="11.42578125" style="3" customWidth="1"/>
    <col min="39" max="39" width="11.5703125" style="3" customWidth="1"/>
    <col min="40" max="40" width="9.28515625" style="265" customWidth="1"/>
    <col min="41" max="41" width="12.7109375" style="3" hidden="1" customWidth="1"/>
    <col min="42" max="42" width="10.85546875" style="3" hidden="1" customWidth="1"/>
    <col min="43" max="43" width="12.28515625" style="3" hidden="1" customWidth="1"/>
    <col min="44" max="44" width="11.85546875" style="3" customWidth="1"/>
    <col min="45" max="47" width="11.28515625" style="3" customWidth="1"/>
    <col min="48" max="48" width="10.7109375" style="3" customWidth="1"/>
    <col min="49" max="49" width="10.28515625" style="3" customWidth="1"/>
    <col min="50" max="50" width="14.140625" style="3" hidden="1" customWidth="1"/>
    <col min="51" max="51" width="12" style="3" hidden="1" customWidth="1"/>
    <col min="52" max="52" width="10.42578125" style="3" hidden="1" customWidth="1"/>
    <col min="53" max="153" width="9.140625" style="3" customWidth="1"/>
    <col min="154" max="157" width="0" style="3" hidden="1" customWidth="1"/>
    <col min="158" max="158" width="62.42578125" style="3" customWidth="1"/>
    <col min="159" max="168" width="0" style="3" hidden="1" customWidth="1"/>
    <col min="169" max="169" width="12.5703125" style="3" customWidth="1"/>
    <col min="170" max="170" width="15.42578125" style="3" customWidth="1"/>
    <col min="171" max="171" width="14.28515625" style="3" customWidth="1"/>
    <col min="172" max="172" width="14.7109375" style="3" customWidth="1"/>
    <col min="173" max="173" width="12.7109375" style="3" customWidth="1"/>
    <col min="174" max="174" width="13.42578125" style="3" customWidth="1"/>
    <col min="175" max="175" width="14.140625" style="3" customWidth="1"/>
    <col min="176" max="176" width="17" style="3" customWidth="1"/>
    <col min="177" max="177" width="18.28515625" style="3" customWidth="1"/>
    <col min="178" max="178" width="16.140625" style="3" customWidth="1"/>
    <col min="179" max="180" width="14" style="3" customWidth="1"/>
    <col min="181" max="181" width="13.42578125" style="3" customWidth="1"/>
    <col min="182" max="182" width="11.85546875" style="3" customWidth="1"/>
    <col min="183" max="183" width="10.5703125" style="3" bestFit="1" customWidth="1"/>
    <col min="184" max="184" width="11" style="3" customWidth="1"/>
    <col min="185" max="185" width="10.42578125" style="3" customWidth="1"/>
    <col min="186" max="186" width="13.42578125" style="3" customWidth="1"/>
    <col min="187" max="187" width="11.7109375" style="3" customWidth="1"/>
    <col min="188" max="188" width="10.42578125" style="3" customWidth="1"/>
    <col min="189" max="189" width="11.7109375" style="3" customWidth="1"/>
    <col min="190" max="190" width="13" style="3" customWidth="1"/>
    <col min="191" max="191" width="13.28515625" style="3" customWidth="1"/>
    <col min="192" max="192" width="11.85546875" style="3" customWidth="1"/>
    <col min="193" max="193" width="10.28515625" style="3" bestFit="1" customWidth="1"/>
    <col min="194" max="194" width="11" style="3" customWidth="1"/>
    <col min="195" max="195" width="10.42578125" style="3" customWidth="1"/>
    <col min="196" max="196" width="15" style="3" customWidth="1"/>
    <col min="197" max="197" width="11.7109375" style="3" customWidth="1"/>
    <col min="198" max="198" width="11" style="3" customWidth="1"/>
    <col min="199" max="201" width="13.5703125" style="3" customWidth="1"/>
    <col min="202" max="202" width="12.42578125" style="3" customWidth="1"/>
    <col min="203" max="203" width="12" style="3" customWidth="1"/>
    <col min="204" max="204" width="10.140625" style="3" customWidth="1"/>
    <col min="205" max="205" width="10.85546875" style="3" customWidth="1"/>
    <col min="206" max="206" width="13.7109375" style="3" customWidth="1"/>
    <col min="207" max="207" width="12" style="3" customWidth="1"/>
    <col min="208" max="208" width="12.7109375" style="3" customWidth="1"/>
    <col min="209" max="209" width="13" style="3" customWidth="1"/>
    <col min="210" max="211" width="12.5703125" style="3" customWidth="1"/>
    <col min="212" max="212" width="11.28515625" style="3" customWidth="1"/>
    <col min="213" max="213" width="9.140625" style="3" customWidth="1"/>
    <col min="214" max="214" width="11" style="3" customWidth="1"/>
    <col min="215" max="215" width="11.140625" style="3" customWidth="1"/>
    <col min="216" max="216" width="13.140625" style="3" customWidth="1"/>
    <col min="217" max="217" width="12.7109375" style="3" customWidth="1"/>
    <col min="218" max="218" width="10.28515625" style="3" customWidth="1"/>
    <col min="219" max="219" width="12.85546875" style="3" customWidth="1"/>
    <col min="220" max="220" width="12.7109375" style="3" customWidth="1"/>
    <col min="221" max="221" width="12.140625" style="3" customWidth="1"/>
    <col min="222" max="222" width="11" style="3" customWidth="1"/>
    <col min="223" max="223" width="10.28515625" style="3" customWidth="1"/>
    <col min="224" max="224" width="11.28515625" style="3" customWidth="1"/>
    <col min="225" max="225" width="11" style="3" customWidth="1"/>
    <col min="226" max="226" width="14.85546875" style="3" customWidth="1"/>
    <col min="227" max="227" width="10.42578125" style="3" customWidth="1"/>
    <col min="228" max="228" width="9.140625" style="3" customWidth="1"/>
    <col min="229" max="229" width="13.140625" style="3" customWidth="1"/>
    <col min="230" max="231" width="12.42578125" style="3" customWidth="1"/>
    <col min="232" max="232" width="10.85546875" style="3" customWidth="1"/>
    <col min="233" max="233" width="10.28515625" style="3" customWidth="1"/>
    <col min="234" max="234" width="10" style="3" customWidth="1"/>
    <col min="235" max="236" width="13.5703125" style="3" customWidth="1"/>
    <col min="237" max="237" width="15.42578125" style="3" customWidth="1"/>
    <col min="238" max="238" width="12" style="3" customWidth="1"/>
    <col min="239" max="239" width="13.28515625" style="3" customWidth="1"/>
    <col min="240" max="240" width="13.140625" style="3" customWidth="1"/>
    <col min="241" max="241" width="13.28515625" style="3" customWidth="1"/>
    <col min="242" max="242" width="11.28515625" style="3" customWidth="1"/>
    <col min="243" max="243" width="10.7109375" style="3" customWidth="1"/>
    <col min="244" max="244" width="11.85546875" style="3" customWidth="1"/>
    <col min="245" max="245" width="12.28515625" style="3" customWidth="1"/>
    <col min="246" max="246" width="13.5703125" style="3" customWidth="1"/>
    <col min="247" max="247" width="15.42578125" style="3" customWidth="1"/>
    <col min="248" max="248" width="9.140625" style="3" customWidth="1"/>
    <col min="249" max="249" width="13.140625" style="3" customWidth="1"/>
    <col min="250" max="250" width="12.85546875" style="3" customWidth="1"/>
    <col min="251" max="251" width="13.28515625" style="3" customWidth="1"/>
    <col min="252" max="252" width="11.140625" style="3" customWidth="1"/>
    <col min="253" max="253" width="10.5703125" style="3" customWidth="1"/>
    <col min="254" max="254" width="11.140625" style="3" customWidth="1"/>
    <col min="255" max="255" width="13.28515625" style="3" customWidth="1"/>
    <col min="256" max="16384" width="12.7109375" style="3"/>
  </cols>
  <sheetData>
    <row r="1" spans="1:52" s="1" customFormat="1" ht="12.75" hidden="1">
      <c r="I1" s="2"/>
      <c r="W1" s="629"/>
      <c r="X1" s="629"/>
      <c r="Z1" s="264"/>
      <c r="AN1" s="264"/>
    </row>
    <row r="2" spans="1:52" ht="7.5" hidden="1" customHeight="1">
      <c r="A2" s="809"/>
      <c r="B2" s="809"/>
      <c r="C2" s="809"/>
      <c r="D2" s="809"/>
      <c r="E2" s="809"/>
      <c r="F2" s="809"/>
      <c r="G2" s="809"/>
      <c r="H2" s="809"/>
      <c r="I2" s="809"/>
      <c r="J2" s="809"/>
      <c r="K2" s="809"/>
    </row>
    <row r="3" spans="1:52" ht="9.75" hidden="1" customHeight="1">
      <c r="A3" s="809" t="s">
        <v>1</v>
      </c>
      <c r="B3" s="809"/>
      <c r="C3" s="809"/>
      <c r="D3" s="809"/>
      <c r="E3" s="809"/>
      <c r="F3" s="809"/>
      <c r="G3" s="809"/>
      <c r="H3" s="809"/>
      <c r="I3" s="809"/>
      <c r="J3" s="809"/>
      <c r="K3" s="809"/>
      <c r="AR3" s="5"/>
      <c r="AS3" s="5"/>
      <c r="AT3" s="5"/>
      <c r="AU3" s="5"/>
    </row>
    <row r="4" spans="1:52" ht="15.75">
      <c r="A4" s="167" t="s">
        <v>334</v>
      </c>
      <c r="B4" s="200"/>
      <c r="C4" s="200"/>
      <c r="D4" s="200"/>
      <c r="E4" s="200"/>
      <c r="F4" s="200"/>
      <c r="G4" s="200"/>
      <c r="H4" s="200"/>
      <c r="I4" s="200"/>
      <c r="J4" s="6"/>
      <c r="K4" s="6"/>
      <c r="AR4" s="5"/>
      <c r="AS4" s="5"/>
      <c r="AT4" s="5"/>
      <c r="AU4" s="5"/>
    </row>
    <row r="5" spans="1:52" ht="15.75" thickBot="1">
      <c r="A5" s="810" t="s">
        <v>0</v>
      </c>
      <c r="B5" s="810"/>
      <c r="C5" s="810"/>
      <c r="D5" s="810"/>
      <c r="E5" s="810"/>
      <c r="F5" s="810"/>
      <c r="G5" s="810"/>
      <c r="H5" s="810"/>
      <c r="I5" s="810"/>
      <c r="J5" s="810"/>
      <c r="K5" s="810"/>
    </row>
    <row r="6" spans="1:52" s="1" customFormat="1" ht="12.75" customHeight="1" thickTop="1" thickBot="1">
      <c r="A6" s="754" t="s">
        <v>2</v>
      </c>
      <c r="B6" s="817" t="s">
        <v>42</v>
      </c>
      <c r="C6" s="811" t="s">
        <v>3</v>
      </c>
      <c r="D6" s="812"/>
      <c r="E6" s="812"/>
      <c r="F6" s="812"/>
      <c r="G6" s="812"/>
      <c r="H6" s="812"/>
      <c r="I6" s="812"/>
      <c r="J6" s="812"/>
      <c r="K6" s="813"/>
      <c r="L6" s="771" t="s">
        <v>47</v>
      </c>
      <c r="M6" s="772"/>
      <c r="N6" s="772"/>
      <c r="O6" s="772"/>
      <c r="P6" s="772"/>
      <c r="Q6" s="772"/>
      <c r="R6" s="772"/>
      <c r="S6" s="772"/>
      <c r="T6" s="773"/>
      <c r="U6" s="371" t="s">
        <v>4</v>
      </c>
      <c r="V6" s="370"/>
      <c r="W6" s="631"/>
      <c r="X6" s="631"/>
      <c r="Y6" s="370"/>
      <c r="Z6" s="372"/>
      <c r="AA6" s="370"/>
      <c r="AB6" s="370"/>
      <c r="AC6" s="373"/>
      <c r="AD6" s="370"/>
      <c r="AE6" s="370"/>
      <c r="AF6" s="370"/>
      <c r="AG6" s="370"/>
      <c r="AH6" s="370"/>
      <c r="AI6" s="370"/>
      <c r="AJ6" s="370"/>
      <c r="AK6" s="370"/>
      <c r="AL6" s="370"/>
      <c r="AM6" s="370"/>
      <c r="AN6" s="372"/>
      <c r="AO6" s="370"/>
      <c r="AP6" s="370"/>
      <c r="AQ6" s="370"/>
      <c r="AR6" s="370"/>
      <c r="AS6" s="370"/>
      <c r="AT6" s="370"/>
      <c r="AU6" s="370"/>
      <c r="AV6" s="370"/>
      <c r="AW6" s="373"/>
      <c r="AX6" s="374"/>
      <c r="AY6" s="375"/>
      <c r="AZ6" s="376"/>
    </row>
    <row r="7" spans="1:52" s="1" customFormat="1" ht="25.5" customHeight="1" thickTop="1">
      <c r="A7" s="754"/>
      <c r="B7" s="817"/>
      <c r="C7" s="814"/>
      <c r="D7" s="815"/>
      <c r="E7" s="815"/>
      <c r="F7" s="815"/>
      <c r="G7" s="815"/>
      <c r="H7" s="815"/>
      <c r="I7" s="815"/>
      <c r="J7" s="815"/>
      <c r="K7" s="816"/>
      <c r="L7" s="774"/>
      <c r="M7" s="775"/>
      <c r="N7" s="775"/>
      <c r="O7" s="775"/>
      <c r="P7" s="775"/>
      <c r="Q7" s="775"/>
      <c r="R7" s="775"/>
      <c r="S7" s="775"/>
      <c r="T7" s="776"/>
      <c r="U7" s="785" t="s">
        <v>5</v>
      </c>
      <c r="V7" s="786"/>
      <c r="W7" s="786"/>
      <c r="X7" s="786"/>
      <c r="Y7" s="786"/>
      <c r="Z7" s="786"/>
      <c r="AA7" s="786"/>
      <c r="AB7" s="786"/>
      <c r="AC7" s="787"/>
      <c r="AD7" s="792" t="s">
        <v>6</v>
      </c>
      <c r="AE7" s="793"/>
      <c r="AF7" s="793"/>
      <c r="AG7" s="793"/>
      <c r="AH7" s="793"/>
      <c r="AI7" s="793"/>
      <c r="AJ7" s="794"/>
      <c r="AK7" s="798" t="s">
        <v>7</v>
      </c>
      <c r="AL7" s="799"/>
      <c r="AM7" s="799"/>
      <c r="AN7" s="799"/>
      <c r="AO7" s="799"/>
      <c r="AP7" s="799"/>
      <c r="AQ7" s="800"/>
      <c r="AR7" s="765" t="s">
        <v>48</v>
      </c>
      <c r="AS7" s="766"/>
      <c r="AT7" s="766"/>
      <c r="AU7" s="766"/>
      <c r="AV7" s="766"/>
      <c r="AW7" s="766"/>
      <c r="AX7" s="766"/>
      <c r="AY7" s="766"/>
      <c r="AZ7" s="767"/>
    </row>
    <row r="8" spans="1:52" s="1" customFormat="1" ht="15" customHeight="1" thickBot="1">
      <c r="A8" s="754"/>
      <c r="B8" s="817"/>
      <c r="C8" s="814"/>
      <c r="D8" s="815"/>
      <c r="E8" s="815"/>
      <c r="F8" s="815"/>
      <c r="G8" s="815"/>
      <c r="H8" s="815"/>
      <c r="I8" s="815"/>
      <c r="J8" s="815"/>
      <c r="K8" s="816"/>
      <c r="L8" s="774"/>
      <c r="M8" s="775"/>
      <c r="N8" s="775"/>
      <c r="O8" s="775"/>
      <c r="P8" s="775"/>
      <c r="Q8" s="775"/>
      <c r="R8" s="775"/>
      <c r="S8" s="775"/>
      <c r="T8" s="776"/>
      <c r="U8" s="788"/>
      <c r="V8" s="789"/>
      <c r="W8" s="790"/>
      <c r="X8" s="790"/>
      <c r="Y8" s="790"/>
      <c r="Z8" s="790"/>
      <c r="AA8" s="790"/>
      <c r="AB8" s="790"/>
      <c r="AC8" s="791"/>
      <c r="AD8" s="795"/>
      <c r="AE8" s="796"/>
      <c r="AF8" s="796"/>
      <c r="AG8" s="796"/>
      <c r="AH8" s="796"/>
      <c r="AI8" s="796"/>
      <c r="AJ8" s="797"/>
      <c r="AK8" s="801"/>
      <c r="AL8" s="802"/>
      <c r="AM8" s="802"/>
      <c r="AN8" s="802"/>
      <c r="AO8" s="802"/>
      <c r="AP8" s="802"/>
      <c r="AQ8" s="803"/>
      <c r="AR8" s="768"/>
      <c r="AS8" s="769"/>
      <c r="AT8" s="769"/>
      <c r="AU8" s="769"/>
      <c r="AV8" s="769"/>
      <c r="AW8" s="769"/>
      <c r="AX8" s="769"/>
      <c r="AY8" s="769"/>
      <c r="AZ8" s="770"/>
    </row>
    <row r="9" spans="1:52" s="1" customFormat="1" ht="27" customHeight="1" outlineLevel="1" thickTop="1">
      <c r="A9" s="754"/>
      <c r="B9" s="817"/>
      <c r="C9" s="783" t="s">
        <v>256</v>
      </c>
      <c r="D9" s="808" t="s">
        <v>8</v>
      </c>
      <c r="E9" s="808" t="s">
        <v>330</v>
      </c>
      <c r="F9" s="808"/>
      <c r="G9" s="754" t="s">
        <v>9</v>
      </c>
      <c r="H9" s="754"/>
      <c r="I9" s="761" t="s">
        <v>10</v>
      </c>
      <c r="J9" s="756" t="s">
        <v>11</v>
      </c>
      <c r="K9" s="757"/>
      <c r="L9" s="763" t="s">
        <v>256</v>
      </c>
      <c r="M9" s="762" t="s">
        <v>8</v>
      </c>
      <c r="N9" s="762" t="s">
        <v>330</v>
      </c>
      <c r="O9" s="762"/>
      <c r="P9" s="754" t="s">
        <v>12</v>
      </c>
      <c r="Q9" s="754"/>
      <c r="R9" s="755" t="s">
        <v>10</v>
      </c>
      <c r="S9" s="756" t="s">
        <v>11</v>
      </c>
      <c r="T9" s="757"/>
      <c r="U9" s="781" t="s">
        <v>256</v>
      </c>
      <c r="V9" s="777" t="s">
        <v>8</v>
      </c>
      <c r="W9" s="754" t="s">
        <v>330</v>
      </c>
      <c r="X9" s="754"/>
      <c r="Y9" s="754" t="s">
        <v>12</v>
      </c>
      <c r="Z9" s="754"/>
      <c r="AA9" s="755" t="s">
        <v>10</v>
      </c>
      <c r="AB9" s="756" t="s">
        <v>11</v>
      </c>
      <c r="AC9" s="757"/>
      <c r="AD9" s="779" t="s">
        <v>256</v>
      </c>
      <c r="AE9" s="805" t="s">
        <v>8</v>
      </c>
      <c r="AF9" s="754" t="s">
        <v>12</v>
      </c>
      <c r="AG9" s="754"/>
      <c r="AH9" s="755" t="s">
        <v>10</v>
      </c>
      <c r="AI9" s="756" t="s">
        <v>11</v>
      </c>
      <c r="AJ9" s="757"/>
      <c r="AK9" s="806" t="s">
        <v>256</v>
      </c>
      <c r="AL9" s="804" t="s">
        <v>8</v>
      </c>
      <c r="AM9" s="754" t="s">
        <v>12</v>
      </c>
      <c r="AN9" s="754"/>
      <c r="AO9" s="755" t="s">
        <v>10</v>
      </c>
      <c r="AP9" s="756" t="s">
        <v>11</v>
      </c>
      <c r="AQ9" s="757"/>
      <c r="AR9" s="759" t="s">
        <v>256</v>
      </c>
      <c r="AS9" s="758" t="s">
        <v>8</v>
      </c>
      <c r="AT9" s="758" t="s">
        <v>330</v>
      </c>
      <c r="AU9" s="758"/>
      <c r="AV9" s="754" t="s">
        <v>257</v>
      </c>
      <c r="AW9" s="754"/>
      <c r="AX9" s="755" t="s">
        <v>10</v>
      </c>
      <c r="AY9" s="756" t="s">
        <v>11</v>
      </c>
      <c r="AZ9" s="757"/>
    </row>
    <row r="10" spans="1:52" s="1" customFormat="1" ht="22.5" customHeight="1" outlineLevel="1">
      <c r="A10" s="754"/>
      <c r="B10" s="817"/>
      <c r="C10" s="784"/>
      <c r="D10" s="808"/>
      <c r="E10" s="605" t="s">
        <v>332</v>
      </c>
      <c r="F10" s="605" t="s">
        <v>331</v>
      </c>
      <c r="G10" s="168" t="s">
        <v>13</v>
      </c>
      <c r="H10" s="168" t="s">
        <v>14</v>
      </c>
      <c r="I10" s="761"/>
      <c r="J10" s="168" t="s">
        <v>13</v>
      </c>
      <c r="K10" s="201" t="s">
        <v>14</v>
      </c>
      <c r="L10" s="764"/>
      <c r="M10" s="762"/>
      <c r="N10" s="606" t="s">
        <v>332</v>
      </c>
      <c r="O10" s="606" t="s">
        <v>331</v>
      </c>
      <c r="P10" s="168" t="s">
        <v>13</v>
      </c>
      <c r="Q10" s="168" t="s">
        <v>14</v>
      </c>
      <c r="R10" s="755"/>
      <c r="S10" s="168" t="s">
        <v>13</v>
      </c>
      <c r="T10" s="201" t="s">
        <v>14</v>
      </c>
      <c r="U10" s="782"/>
      <c r="V10" s="778"/>
      <c r="W10" s="675" t="s">
        <v>332</v>
      </c>
      <c r="X10" s="168" t="s">
        <v>331</v>
      </c>
      <c r="Y10" s="168" t="s">
        <v>13</v>
      </c>
      <c r="Z10" s="168" t="s">
        <v>14</v>
      </c>
      <c r="AA10" s="755"/>
      <c r="AB10" s="168" t="s">
        <v>13</v>
      </c>
      <c r="AC10" s="201" t="s">
        <v>14</v>
      </c>
      <c r="AD10" s="780"/>
      <c r="AE10" s="805"/>
      <c r="AF10" s="168" t="s">
        <v>13</v>
      </c>
      <c r="AG10" s="168" t="s">
        <v>14</v>
      </c>
      <c r="AH10" s="755"/>
      <c r="AI10" s="168" t="s">
        <v>13</v>
      </c>
      <c r="AJ10" s="201" t="s">
        <v>14</v>
      </c>
      <c r="AK10" s="807"/>
      <c r="AL10" s="804"/>
      <c r="AM10" s="168" t="s">
        <v>13</v>
      </c>
      <c r="AN10" s="168" t="s">
        <v>14</v>
      </c>
      <c r="AO10" s="755"/>
      <c r="AP10" s="168" t="s">
        <v>13</v>
      </c>
      <c r="AQ10" s="201" t="s">
        <v>14</v>
      </c>
      <c r="AR10" s="760"/>
      <c r="AS10" s="758"/>
      <c r="AT10" s="607" t="s">
        <v>332</v>
      </c>
      <c r="AU10" s="607" t="s">
        <v>331</v>
      </c>
      <c r="AV10" s="168" t="s">
        <v>13</v>
      </c>
      <c r="AW10" s="168" t="s">
        <v>14</v>
      </c>
      <c r="AX10" s="755"/>
      <c r="AY10" s="168" t="s">
        <v>13</v>
      </c>
      <c r="AZ10" s="201" t="s">
        <v>14</v>
      </c>
    </row>
    <row r="11" spans="1:52" s="7" customFormat="1" ht="19.5" customHeight="1">
      <c r="A11" s="312">
        <v>1</v>
      </c>
      <c r="B11" s="367">
        <v>2</v>
      </c>
      <c r="C11" s="311">
        <v>3</v>
      </c>
      <c r="D11" s="312">
        <v>4</v>
      </c>
      <c r="E11" s="312"/>
      <c r="F11" s="312"/>
      <c r="G11" s="312">
        <v>5</v>
      </c>
      <c r="H11" s="312">
        <v>6</v>
      </c>
      <c r="I11" s="368">
        <v>6</v>
      </c>
      <c r="J11" s="312">
        <v>7</v>
      </c>
      <c r="K11" s="313">
        <v>8</v>
      </c>
      <c r="L11" s="311">
        <v>7</v>
      </c>
      <c r="M11" s="312">
        <v>8</v>
      </c>
      <c r="N11" s="312"/>
      <c r="O11" s="312"/>
      <c r="P11" s="312">
        <v>9</v>
      </c>
      <c r="Q11" s="312">
        <v>10</v>
      </c>
      <c r="R11" s="312">
        <v>13</v>
      </c>
      <c r="S11" s="312">
        <v>14</v>
      </c>
      <c r="T11" s="313">
        <v>15</v>
      </c>
      <c r="U11" s="632">
        <v>11</v>
      </c>
      <c r="V11" s="644">
        <v>12</v>
      </c>
      <c r="W11" s="676"/>
      <c r="X11" s="312"/>
      <c r="Y11" s="312">
        <v>13</v>
      </c>
      <c r="Z11" s="312">
        <v>14</v>
      </c>
      <c r="AA11" s="312">
        <v>20</v>
      </c>
      <c r="AB11" s="312">
        <f>AA11+1</f>
        <v>21</v>
      </c>
      <c r="AC11" s="313">
        <f>AB11+1</f>
        <v>22</v>
      </c>
      <c r="AD11" s="311">
        <v>15</v>
      </c>
      <c r="AE11" s="312">
        <v>16</v>
      </c>
      <c r="AF11" s="312">
        <v>17</v>
      </c>
      <c r="AG11" s="312">
        <v>18</v>
      </c>
      <c r="AH11" s="312">
        <v>27</v>
      </c>
      <c r="AI11" s="312">
        <f>AH11+1</f>
        <v>28</v>
      </c>
      <c r="AJ11" s="313">
        <f>AI11+1</f>
        <v>29</v>
      </c>
      <c r="AK11" s="311">
        <v>19</v>
      </c>
      <c r="AL11" s="312">
        <v>20</v>
      </c>
      <c r="AM11" s="312">
        <v>21</v>
      </c>
      <c r="AN11" s="312">
        <v>22</v>
      </c>
      <c r="AO11" s="312">
        <v>34</v>
      </c>
      <c r="AP11" s="312">
        <f>AO11+1</f>
        <v>35</v>
      </c>
      <c r="AQ11" s="313">
        <f>AP11+1</f>
        <v>36</v>
      </c>
      <c r="AR11" s="311">
        <v>23</v>
      </c>
      <c r="AS11" s="312">
        <v>24</v>
      </c>
      <c r="AT11" s="312"/>
      <c r="AU11" s="312"/>
      <c r="AV11" s="312">
        <v>25</v>
      </c>
      <c r="AW11" s="312">
        <v>26</v>
      </c>
      <c r="AX11" s="45">
        <v>41</v>
      </c>
      <c r="AY11" s="45">
        <f>AX11+1</f>
        <v>42</v>
      </c>
      <c r="AZ11" s="202">
        <f>AY11+1</f>
        <v>43</v>
      </c>
    </row>
    <row r="12" spans="1:52" s="23" customFormat="1" ht="21.75" customHeight="1">
      <c r="A12" s="48" t="s">
        <v>100</v>
      </c>
      <c r="B12" s="344">
        <v>1</v>
      </c>
      <c r="C12" s="203">
        <f>L12+AR12-C71</f>
        <v>48553.899999999987</v>
      </c>
      <c r="D12" s="46">
        <f>M12+AS12-D71</f>
        <v>28354.7</v>
      </c>
      <c r="E12" s="46">
        <f>W12+AE12+AL12+AT12-E70</f>
        <v>28109.7</v>
      </c>
      <c r="F12" s="46">
        <f>O12+AU12</f>
        <v>245</v>
      </c>
      <c r="G12" s="46">
        <f>D12-C12</f>
        <v>-20199.199999999986</v>
      </c>
      <c r="H12" s="46">
        <f>IF(C12&lt;&gt;0,IF(D12/C12*100&lt;0,"&lt;0",IF(D12/C12*100&gt;200,"&gt;200",D12/C12*100))," ")</f>
        <v>58.398398480863555</v>
      </c>
      <c r="I12" s="47">
        <f>R12+AX12-I71</f>
        <v>0</v>
      </c>
      <c r="J12" s="47">
        <f>D12-I12</f>
        <v>28354.7</v>
      </c>
      <c r="K12" s="218" t="str">
        <f>IF(I12&lt;&gt;0,IF(D12/I12*100&lt;0,"&lt;0",IF(D12/I12*100&gt;200,"&gt;200",D12/I12*100))," ")</f>
        <v xml:space="preserve"> </v>
      </c>
      <c r="L12" s="611">
        <f>L13+L50+L53+L56+L71</f>
        <v>44859.19999999999</v>
      </c>
      <c r="M12" s="46">
        <f>M13+M50+M53+M56+M71</f>
        <v>25889.1</v>
      </c>
      <c r="N12" s="46">
        <f>N13+N50+N53+N56+N71</f>
        <v>25726.6</v>
      </c>
      <c r="O12" s="46">
        <f>X12</f>
        <v>162.50000000000003</v>
      </c>
      <c r="P12" s="46">
        <f t="shared" ref="P12:P80" si="0">M12-L12</f>
        <v>-18970.099999999991</v>
      </c>
      <c r="Q12" s="46">
        <f t="shared" ref="Q12:Q80" si="1">IF(L12&lt;&gt;0,IF(M12/L12*100&lt;0,"&lt;0",IF(M12/L12*100&gt;200,"&gt;200",M12/L12*100))," ")</f>
        <v>57.711907479402228</v>
      </c>
      <c r="R12" s="47">
        <f>AA12+AH12+AO12-R72</f>
        <v>0</v>
      </c>
      <c r="S12" s="119">
        <f t="shared" ref="S12:S18" si="2">M12-R12</f>
        <v>25889.1</v>
      </c>
      <c r="T12" s="218" t="str">
        <f>IF(R12&lt;&gt;0,IF(M12/R12*100&lt;0,"&lt;0",IF(M12/R12*100&gt;200,"&gt;200",M12/R12*100))," ")</f>
        <v xml:space="preserve"> </v>
      </c>
      <c r="U12" s="611">
        <f>U13+U50+U53+U56+U70-U75-U76</f>
        <v>31385.099999999991</v>
      </c>
      <c r="V12" s="645">
        <f>V13+V50+V53+V56+V70</f>
        <v>17419.8</v>
      </c>
      <c r="W12" s="46">
        <f>V12-X12</f>
        <v>17257.3</v>
      </c>
      <c r="X12" s="46">
        <f>X13+X50+X53+X56+X70</f>
        <v>162.50000000000003</v>
      </c>
      <c r="Y12" s="46">
        <f>Y13+Y50+Y53+Y56+Y70-Y75-Y76</f>
        <v>-13965.299999999994</v>
      </c>
      <c r="Z12" s="46">
        <f>IF(U12&lt;&gt;0,IF(V12/U12*100&lt;0,"&lt;0",IF(V12/U12*100&gt;200,"&gt;200",V12/U12*100))," ")</f>
        <v>55.503407667969853</v>
      </c>
      <c r="AA12" s="46">
        <f>AA13+AA50+AA53+AA56+AA70-AA75-AA76</f>
        <v>0</v>
      </c>
      <c r="AB12" s="46">
        <f>AB13+AB50+AB53+AB56+AB70</f>
        <v>17419.8</v>
      </c>
      <c r="AC12" s="204" t="str">
        <f>IF(AA12&lt;&gt;0,IF(V12/AA12*100&lt;0,"&lt;0",IF(V12/AA12*100&gt;200,"&gt;200",V12/AA12*100))," ")</f>
        <v xml:space="preserve"> </v>
      </c>
      <c r="AD12" s="203">
        <f>AD13+AD50+AD53+AD56+AD70-AD75-AD76</f>
        <v>14945.7</v>
      </c>
      <c r="AE12" s="46">
        <f>AE13+AE50+AE53+AE56+AE70-AE75-AE76</f>
        <v>9984.5</v>
      </c>
      <c r="AF12" s="46">
        <f>AF13+AF50+AF53+AF56+AF70-AF75-AF76</f>
        <v>-4961.2000000000007</v>
      </c>
      <c r="AG12" s="46">
        <f>IF(AD12&lt;&gt;0,IF(AE12/AD12*100&lt;0,"&lt;0",IF(AE12/AD12*100&gt;200,"&gt;200",AE12/AD12*100))," ")</f>
        <v>66.80516804164408</v>
      </c>
      <c r="AH12" s="46">
        <f>AH13+AH50+AH53+AH56+AH70-AH75-AH76</f>
        <v>0</v>
      </c>
      <c r="AI12" s="46">
        <f>AI13+AI50+AI53+AI56+AI70</f>
        <v>9984.5</v>
      </c>
      <c r="AJ12" s="204" t="str">
        <f>IF(AH12&lt;&gt;0,IF(AE12/AH12*100&lt;0,"&lt;0",IF(AE12/AH12*100&gt;200,"&gt;200",AE12/AH12*100))," ")</f>
        <v xml:space="preserve"> </v>
      </c>
      <c r="AK12" s="203">
        <f>AK13+AK50+AK53+AK56+AK70-AK75-AK76</f>
        <v>5838.5</v>
      </c>
      <c r="AL12" s="46">
        <f>AL13+AL50+AL53+AL56+AL70</f>
        <v>3439.3</v>
      </c>
      <c r="AM12" s="46">
        <f>AM13+AM50+AM53+AM56+AM70-AM75-AM76</f>
        <v>-2399.1999999999998</v>
      </c>
      <c r="AN12" s="47">
        <f>IF(AK12&lt;&gt;0,IF(AL12/AK12*100&lt;0,"&lt;0",IF(AL12/AK12*100&gt;200,"&gt;200",AL12/AK12*100))," ")</f>
        <v>58.907253575404653</v>
      </c>
      <c r="AO12" s="46">
        <f>AO13+AO50+AO53+AO56+AO70-AO75-AO76</f>
        <v>0</v>
      </c>
      <c r="AP12" s="46">
        <f>AP13+AP50+AP53+AP56+AP70</f>
        <v>3439.3</v>
      </c>
      <c r="AQ12" s="283" t="str">
        <f>IF(AO12&lt;&gt;0,IF(AL12/AO12*100&lt;0,"&lt;0",IF(AL12/AO12*100&gt;200,"&gt;200",AL12/AO12*100))," ")</f>
        <v xml:space="preserve"> </v>
      </c>
      <c r="AR12" s="203">
        <f>AR13+AR50+AR53+AR56+AR70</f>
        <v>11918.8</v>
      </c>
      <c r="AS12" s="46">
        <f>AS13+AS50+AS53+AS56+AS70</f>
        <v>7625.4000000000005</v>
      </c>
      <c r="AT12" s="46">
        <f>AS12-AU12</f>
        <v>7542.9000000000005</v>
      </c>
      <c r="AU12" s="46">
        <f>AU13+AU50+AU53+AU56+AU70</f>
        <v>82.499999999999986</v>
      </c>
      <c r="AV12" s="46">
        <f>AS12-AR12</f>
        <v>-4293.3999999999987</v>
      </c>
      <c r="AW12" s="46">
        <f>IF(AR12&lt;&gt;0,IF(AS12/AR12*100&lt;0,"&lt;0",IF(AS12/AR12*100&gt;200,"&gt;200",AS12/AR12*100))," ")</f>
        <v>63.97791723999061</v>
      </c>
      <c r="AX12" s="46">
        <f>AX13+AX50+AX53+AX56+AX70-AX75-AX76</f>
        <v>0</v>
      </c>
      <c r="AY12" s="46">
        <f>AY13+AY50+AY53+AY56+AY70</f>
        <v>7625.4000000000005</v>
      </c>
      <c r="AZ12" s="204" t="str">
        <f>IF(AX12&lt;&gt;0,IF(AS12/AX12*100&lt;0,"&lt;0",IF(AS12/AX12*100&gt;200,"&gt;200",AS12/AX12*100))," ")</f>
        <v xml:space="preserve"> </v>
      </c>
    </row>
    <row r="13" spans="1:52" s="22" customFormat="1" ht="23.25" customHeight="1">
      <c r="A13" s="51" t="s">
        <v>43</v>
      </c>
      <c r="B13" s="345">
        <v>11</v>
      </c>
      <c r="C13" s="205">
        <f>L13+AR13</f>
        <v>29166.699999999993</v>
      </c>
      <c r="D13" s="49">
        <f>M13+AS13</f>
        <v>18334</v>
      </c>
      <c r="E13" s="49">
        <f>W13+AE13+AL13+AT13</f>
        <v>18334</v>
      </c>
      <c r="F13" s="49">
        <f>O13+AU13</f>
        <v>0</v>
      </c>
      <c r="G13" s="49">
        <f t="shared" ref="G13:G76" si="3">D13-C13</f>
        <v>-10832.699999999993</v>
      </c>
      <c r="H13" s="49">
        <f t="shared" ref="H13:H76" si="4">IF(C13&lt;&gt;0,IF(D13/C13*100&lt;0,"&lt;0",IF(D13/C13*100&gt;200,"&gt;200",D13/C13*100))," ")</f>
        <v>62.859356732163754</v>
      </c>
      <c r="I13" s="50">
        <f>R13+AX13</f>
        <v>0</v>
      </c>
      <c r="J13" s="50">
        <f t="shared" ref="J13:J87" si="5">D13-I13</f>
        <v>18334</v>
      </c>
      <c r="K13" s="314" t="str">
        <f t="shared" ref="K13:K87" si="6">IF(I13&lt;&gt;0,IF(D13/I13*100&lt;0,"&lt;0",IF(D13/I13*100&gt;200,"&gt;200",D13/I13*100))," ")</f>
        <v xml:space="preserve"> </v>
      </c>
      <c r="L13" s="205">
        <f>U13+AD13+AK13</f>
        <v>26310.799999999992</v>
      </c>
      <c r="M13" s="49">
        <f>V13+AE13+AL13</f>
        <v>16284.9</v>
      </c>
      <c r="N13" s="49">
        <f t="shared" ref="N13:N76" si="7">W13+AE13+AL13</f>
        <v>16284.9</v>
      </c>
      <c r="O13" s="49">
        <f t="shared" ref="O13:O77" si="8">X13</f>
        <v>0</v>
      </c>
      <c r="P13" s="49">
        <f t="shared" si="0"/>
        <v>-10025.899999999992</v>
      </c>
      <c r="Q13" s="49">
        <f t="shared" si="1"/>
        <v>61.894355169740201</v>
      </c>
      <c r="R13" s="50">
        <f>AA13+AH13+AO13</f>
        <v>0</v>
      </c>
      <c r="S13" s="120">
        <f t="shared" si="2"/>
        <v>16284.9</v>
      </c>
      <c r="T13" s="314" t="str">
        <f>IF(R13&lt;&gt;0,IF(M13/R13*100&lt;0,"&lt;0",IF(M13/R13*100&gt;200,"&gt;200",M13/R13*100))," ")</f>
        <v xml:space="preserve"> </v>
      </c>
      <c r="U13" s="633">
        <f>U14+U18+U24+U46</f>
        <v>26310.799999999992</v>
      </c>
      <c r="V13" s="646">
        <f>V14+V18+V24+V46</f>
        <v>16284.9</v>
      </c>
      <c r="W13" s="49">
        <f t="shared" ref="W13:W77" si="9">V13-X13</f>
        <v>16284.9</v>
      </c>
      <c r="X13" s="49">
        <f>X14+X18+X24+X46</f>
        <v>0</v>
      </c>
      <c r="Y13" s="49">
        <f>Y14+Y18+Y24+Y46</f>
        <v>-10025.899999999994</v>
      </c>
      <c r="Z13" s="49">
        <f t="shared" ref="Z13:Z82" si="10">IF(U13&lt;&gt;0,IF(V13/U13*100&lt;0,"&lt;0",IF(V13/U13*100&gt;200,"&gt;200",V13/U13*100))," ")</f>
        <v>61.894355169740201</v>
      </c>
      <c r="AA13" s="49">
        <f>AA14+AA18+AA24+AA46</f>
        <v>0</v>
      </c>
      <c r="AB13" s="49">
        <f>AB14+AB18+AB24+AB46</f>
        <v>16284.9</v>
      </c>
      <c r="AC13" s="206" t="str">
        <f>IF(AA13&lt;&gt;0,IF(V13/AA13*100&lt;0,"&lt;0",IF(V13/AA13*100&gt;200,"&gt;200",V13/AA13*100))," ")</f>
        <v xml:space="preserve"> </v>
      </c>
      <c r="AD13" s="205">
        <f>AD14+AD18+AD24+AD46</f>
        <v>0</v>
      </c>
      <c r="AE13" s="49">
        <f>AE14+AE18+AE24+AE46</f>
        <v>0</v>
      </c>
      <c r="AF13" s="49">
        <f>AF14+AF18+AF24+AF46</f>
        <v>0</v>
      </c>
      <c r="AG13" s="49" t="str">
        <f>IF(AD13&lt;&gt;0,IF(AE13/AD13*100&lt;0,"&lt;0",IF(AE13/AD13*100&gt;200,"&gt;200",AE13/AD13*100))," ")</f>
        <v xml:space="preserve"> </v>
      </c>
      <c r="AH13" s="49">
        <f>AH14+AH18+AH24+AH46</f>
        <v>0</v>
      </c>
      <c r="AI13" s="49">
        <f>AI14+AI18+AI24+AI46</f>
        <v>0</v>
      </c>
      <c r="AJ13" s="206" t="str">
        <f>IF(AH13&lt;&gt;0,IF(AE13/AH13*100&lt;0,"&lt;0",IF(AE13/AH13*100&gt;200,"&gt;200",AE13/AH13*100))," ")</f>
        <v xml:space="preserve"> </v>
      </c>
      <c r="AK13" s="205">
        <f>AK14+AK18+AK24+AK46</f>
        <v>0</v>
      </c>
      <c r="AL13" s="49">
        <f>AL14+AL18+AL24+AL46</f>
        <v>0</v>
      </c>
      <c r="AM13" s="49">
        <f>AM14+AM18+AM24+AM46</f>
        <v>0</v>
      </c>
      <c r="AN13" s="50" t="str">
        <f t="shared" ref="AN13:AN88" si="11">IF(AK13&lt;&gt;0,IF(AL13/AK13*100&lt;0,"&lt;0",IF(AL13/AK13*100&gt;200,"&gt;200",AL13/AK13*100))," ")</f>
        <v xml:space="preserve"> </v>
      </c>
      <c r="AO13" s="49">
        <f>AO14+AO18+AO24+AO46</f>
        <v>0</v>
      </c>
      <c r="AP13" s="49">
        <f>AP14+AP18+AP24+AP46</f>
        <v>0</v>
      </c>
      <c r="AQ13" s="284" t="str">
        <f t="shared" ref="AQ13:AQ87" si="12">IF(AO13&lt;&gt;0,IF(AL13/AO13*100&lt;0,"&lt;0",IF(AL13/AO13*100&gt;200,"&gt;200",AL13/AO13*100))," ")</f>
        <v xml:space="preserve"> </v>
      </c>
      <c r="AR13" s="205">
        <f>AR14+AR18+AR24+AR46</f>
        <v>2855.9</v>
      </c>
      <c r="AS13" s="49">
        <f>AS14+AS18+AS24+AS46</f>
        <v>2049.1000000000004</v>
      </c>
      <c r="AT13" s="49">
        <f t="shared" ref="AT13:AT77" si="13">AS13-AU13</f>
        <v>2049.1000000000004</v>
      </c>
      <c r="AU13" s="49">
        <f>AU14+AU18+AU24+AU46</f>
        <v>0</v>
      </c>
      <c r="AV13" s="49">
        <f>AV14+AV18+AV24+AV46</f>
        <v>-806.79999999999984</v>
      </c>
      <c r="AW13" s="49">
        <f>IF(AR13&lt;&gt;0,IF(AS13/AR13*100&lt;0,"&lt;0",IF(AS13/AR13*100&gt;200,"&gt;200",AS13/AR13*100))," ")</f>
        <v>71.7497111243391</v>
      </c>
      <c r="AX13" s="49">
        <f>AX14+AX18+AX24+AX46</f>
        <v>0</v>
      </c>
      <c r="AY13" s="49">
        <f>AY14+AY18+AY24+AY46</f>
        <v>2049.1000000000004</v>
      </c>
      <c r="AZ13" s="206" t="str">
        <f>IF(AX13&lt;&gt;0,IF(AS13/AX13*100&lt;0,"&lt;0",IF(AS13/AX13*100&gt;200,"&gt;200",AS13/AX13*100))," ")</f>
        <v xml:space="preserve"> </v>
      </c>
    </row>
    <row r="14" spans="1:52" ht="30.75" customHeight="1">
      <c r="A14" s="54" t="s">
        <v>44</v>
      </c>
      <c r="B14" s="346" t="s">
        <v>70</v>
      </c>
      <c r="C14" s="207">
        <f>L14+AR14</f>
        <v>6112.2</v>
      </c>
      <c r="D14" s="52">
        <f>M14+AS14</f>
        <v>4064</v>
      </c>
      <c r="E14" s="52">
        <f>W14+AE14+AL14+AT14</f>
        <v>4064</v>
      </c>
      <c r="F14" s="52">
        <f>O14+AU14</f>
        <v>0</v>
      </c>
      <c r="G14" s="52">
        <f t="shared" si="3"/>
        <v>-2048.1999999999998</v>
      </c>
      <c r="H14" s="52">
        <f t="shared" si="4"/>
        <v>66.489970877916306</v>
      </c>
      <c r="I14" s="53">
        <f>R14+AX14</f>
        <v>0</v>
      </c>
      <c r="J14" s="53">
        <f t="shared" si="5"/>
        <v>4064</v>
      </c>
      <c r="K14" s="226" t="str">
        <f t="shared" si="6"/>
        <v xml:space="preserve"> </v>
      </c>
      <c r="L14" s="207">
        <f t="shared" ref="L14:L76" si="14">U14+AD14+AK14</f>
        <v>4430</v>
      </c>
      <c r="M14" s="52">
        <f t="shared" ref="M14:M76" si="15">V14+AE14+AL14</f>
        <v>2873.7</v>
      </c>
      <c r="N14" s="52">
        <f t="shared" si="7"/>
        <v>2873.7</v>
      </c>
      <c r="O14" s="52">
        <f t="shared" si="8"/>
        <v>0</v>
      </c>
      <c r="P14" s="52">
        <f t="shared" si="0"/>
        <v>-1556.3000000000002</v>
      </c>
      <c r="Q14" s="52">
        <f t="shared" si="1"/>
        <v>64.869074492099315</v>
      </c>
      <c r="R14" s="53">
        <f>AA14+AH14+AO14</f>
        <v>0</v>
      </c>
      <c r="S14" s="121">
        <f t="shared" si="2"/>
        <v>2873.7</v>
      </c>
      <c r="T14" s="226" t="str">
        <f>IF(R14&lt;&gt;0,IF(M14/R14*100&lt;0,"&lt;0",IF(M14/R14*100&gt;200,"&gt;200",M14/R14*100))," ")</f>
        <v xml:space="preserve"> </v>
      </c>
      <c r="U14" s="380">
        <v>4430</v>
      </c>
      <c r="V14" s="647">
        <f>V16+V17</f>
        <v>2873.7</v>
      </c>
      <c r="W14" s="52">
        <f t="shared" si="9"/>
        <v>2873.7</v>
      </c>
      <c r="X14" s="52">
        <f>X16+X17</f>
        <v>0</v>
      </c>
      <c r="Y14" s="52">
        <f>V14-U14</f>
        <v>-1556.3000000000002</v>
      </c>
      <c r="Z14" s="52">
        <f t="shared" si="10"/>
        <v>64.869074492099315</v>
      </c>
      <c r="AA14" s="52">
        <f>AA16+AA17</f>
        <v>0</v>
      </c>
      <c r="AB14" s="52">
        <f>V14-AA14</f>
        <v>2873.7</v>
      </c>
      <c r="AC14" s="208" t="str">
        <f>IF(AA14&lt;&gt;0,IF(V14/AA14*100&lt;0,"&lt;0",IF(V14/AA14*100&gt;200,"&gt;200",V14/AA14*100))," ")</f>
        <v xml:space="preserve"> </v>
      </c>
      <c r="AD14" s="207">
        <f>AD16+AD17</f>
        <v>0</v>
      </c>
      <c r="AE14" s="52">
        <f>AE16+AE17</f>
        <v>0</v>
      </c>
      <c r="AF14" s="52">
        <f>AE14-AD14</f>
        <v>0</v>
      </c>
      <c r="AG14" s="52" t="str">
        <f>IF(AD14&lt;&gt;0,IF(AE14/AD14*100&lt;0,"&lt;0",IF(AE14/AD14*100&gt;200,"&gt;200",AE14/AD14*100))," ")</f>
        <v xml:space="preserve"> </v>
      </c>
      <c r="AH14" s="52">
        <f>AH16+AH17</f>
        <v>0</v>
      </c>
      <c r="AI14" s="52">
        <f>AE14-AH14</f>
        <v>0</v>
      </c>
      <c r="AJ14" s="208" t="str">
        <f>IF(AH14&lt;&gt;0,IF(AE14/AH14*100&lt;0,"&lt;0",IF(AE14/AH14*100&gt;200,"&gt;200",AE14/AH14*100))," ")</f>
        <v xml:space="preserve"> </v>
      </c>
      <c r="AK14" s="207">
        <f>AK16+AK17</f>
        <v>0</v>
      </c>
      <c r="AL14" s="52">
        <f>AL16+AL17</f>
        <v>0</v>
      </c>
      <c r="AM14" s="52">
        <f>AL14-AK14</f>
        <v>0</v>
      </c>
      <c r="AN14" s="53" t="str">
        <f t="shared" si="11"/>
        <v xml:space="preserve"> </v>
      </c>
      <c r="AO14" s="52">
        <f>AO16+AO17</f>
        <v>0</v>
      </c>
      <c r="AP14" s="52">
        <f>AL14-AO14</f>
        <v>0</v>
      </c>
      <c r="AQ14" s="285" t="str">
        <f t="shared" si="12"/>
        <v xml:space="preserve"> </v>
      </c>
      <c r="AR14" s="207">
        <f>AR16+AR17</f>
        <v>1682.2</v>
      </c>
      <c r="AS14" s="52">
        <f>AS16+AS17</f>
        <v>1190.3000000000002</v>
      </c>
      <c r="AT14" s="52">
        <f t="shared" si="13"/>
        <v>1190.3000000000002</v>
      </c>
      <c r="AU14" s="52">
        <f>AU16+AU17</f>
        <v>0</v>
      </c>
      <c r="AV14" s="52">
        <f>AS14-AR14</f>
        <v>-491.89999999999986</v>
      </c>
      <c r="AW14" s="52">
        <f>IF(AR14&lt;&gt;0,IF(AS14/AR14*100&lt;0,"&lt;0",IF(AS14/AR14*100&gt;200,"&gt;200",AS14/AR14*100))," ")</f>
        <v>70.758530495779354</v>
      </c>
      <c r="AX14" s="52">
        <f>AX16+AX17</f>
        <v>0</v>
      </c>
      <c r="AY14" s="52">
        <f>AS14-AX14</f>
        <v>1190.3000000000002</v>
      </c>
      <c r="AZ14" s="208" t="str">
        <f>IF(AX14&lt;&gt;0,IF(AS14/AX14*100&lt;0,"&lt;0",IF(AS14/AX14*100&gt;200,"&gt;200",AS14/AX14*100))," ")</f>
        <v xml:space="preserve"> </v>
      </c>
    </row>
    <row r="15" spans="1:52" ht="18" customHeight="1">
      <c r="A15" s="56" t="s">
        <v>4</v>
      </c>
      <c r="B15" s="347"/>
      <c r="C15" s="207"/>
      <c r="D15" s="52"/>
      <c r="E15" s="52"/>
      <c r="F15" s="52"/>
      <c r="G15" s="52">
        <f t="shared" si="3"/>
        <v>0</v>
      </c>
      <c r="H15" s="52" t="str">
        <f t="shared" si="4"/>
        <v xml:space="preserve"> </v>
      </c>
      <c r="I15" s="55"/>
      <c r="J15" s="55"/>
      <c r="K15" s="316"/>
      <c r="L15" s="207"/>
      <c r="M15" s="52"/>
      <c r="N15" s="52"/>
      <c r="O15" s="52"/>
      <c r="P15" s="52"/>
      <c r="Q15" s="52"/>
      <c r="R15" s="55"/>
      <c r="S15" s="122"/>
      <c r="T15" s="316"/>
      <c r="U15" s="380"/>
      <c r="V15" s="647"/>
      <c r="W15" s="52"/>
      <c r="X15" s="52"/>
      <c r="Y15" s="52">
        <f t="shared" ref="Y15:Y84" si="16">V15-U15</f>
        <v>0</v>
      </c>
      <c r="Z15" s="52" t="str">
        <f t="shared" si="10"/>
        <v xml:space="preserve"> </v>
      </c>
      <c r="AA15" s="52"/>
      <c r="AB15" s="52"/>
      <c r="AC15" s="208"/>
      <c r="AD15" s="207"/>
      <c r="AE15" s="52"/>
      <c r="AF15" s="52"/>
      <c r="AG15" s="52"/>
      <c r="AH15" s="52"/>
      <c r="AI15" s="52"/>
      <c r="AJ15" s="208"/>
      <c r="AK15" s="207"/>
      <c r="AL15" s="52"/>
      <c r="AM15" s="52"/>
      <c r="AN15" s="266" t="str">
        <f t="shared" si="11"/>
        <v xml:space="preserve"> </v>
      </c>
      <c r="AO15" s="52"/>
      <c r="AP15" s="52"/>
      <c r="AQ15" s="286" t="str">
        <f t="shared" si="12"/>
        <v xml:space="preserve"> </v>
      </c>
      <c r="AR15" s="207"/>
      <c r="AS15" s="52"/>
      <c r="AT15" s="52"/>
      <c r="AU15" s="52"/>
      <c r="AV15" s="52"/>
      <c r="AW15" s="52"/>
      <c r="AX15" s="52"/>
      <c r="AY15" s="52"/>
      <c r="AZ15" s="208"/>
    </row>
    <row r="16" spans="1:52" s="24" customFormat="1" ht="23.25" customHeight="1">
      <c r="A16" s="334" t="s">
        <v>272</v>
      </c>
      <c r="B16" s="348">
        <v>1111</v>
      </c>
      <c r="C16" s="209">
        <f t="shared" ref="C16:D18" si="17">L16+AR16</f>
        <v>2969.1000000000004</v>
      </c>
      <c r="D16" s="59">
        <f t="shared" si="17"/>
        <v>2024.9</v>
      </c>
      <c r="E16" s="59">
        <f>W16+AE16+AL16+AT16</f>
        <v>2024.9</v>
      </c>
      <c r="F16" s="59">
        <f>O16+AU16</f>
        <v>0</v>
      </c>
      <c r="G16" s="59">
        <f t="shared" si="3"/>
        <v>-944.20000000000027</v>
      </c>
      <c r="H16" s="59">
        <f t="shared" si="4"/>
        <v>68.199117577717146</v>
      </c>
      <c r="I16" s="58">
        <f t="shared" ref="I16:I90" si="18">R16+AX16</f>
        <v>0</v>
      </c>
      <c r="J16" s="58">
        <f t="shared" si="5"/>
        <v>2024.9</v>
      </c>
      <c r="K16" s="317" t="str">
        <f t="shared" si="6"/>
        <v xml:space="preserve"> </v>
      </c>
      <c r="L16" s="209">
        <f t="shared" si="14"/>
        <v>1337.2</v>
      </c>
      <c r="M16" s="59">
        <f t="shared" si="15"/>
        <v>876.5</v>
      </c>
      <c r="N16" s="59">
        <f t="shared" si="7"/>
        <v>876.5</v>
      </c>
      <c r="O16" s="59">
        <f t="shared" si="8"/>
        <v>0</v>
      </c>
      <c r="P16" s="59">
        <f t="shared" si="0"/>
        <v>-460.70000000000005</v>
      </c>
      <c r="Q16" s="59">
        <f t="shared" si="1"/>
        <v>65.547412503739153</v>
      </c>
      <c r="R16" s="58">
        <f>AA16+AH16+AO16</f>
        <v>0</v>
      </c>
      <c r="S16" s="123">
        <f t="shared" si="2"/>
        <v>876.5</v>
      </c>
      <c r="T16" s="317" t="str">
        <f>IF(R16&lt;&gt;0,IF(M16/R16*100&lt;0,"&lt;0",IF(M16/R16*100&gt;200,"&gt;200",M16/R16*100))," ")</f>
        <v xml:space="preserve"> </v>
      </c>
      <c r="U16" s="634">
        <v>1337.2</v>
      </c>
      <c r="V16" s="648">
        <v>876.5</v>
      </c>
      <c r="W16" s="57">
        <f t="shared" si="9"/>
        <v>876.5</v>
      </c>
      <c r="X16" s="57"/>
      <c r="Y16" s="57">
        <f t="shared" si="16"/>
        <v>-460.70000000000005</v>
      </c>
      <c r="Z16" s="57">
        <f t="shared" si="10"/>
        <v>65.547412503739153</v>
      </c>
      <c r="AA16" s="59"/>
      <c r="AB16" s="59">
        <f>V16-AA16</f>
        <v>876.5</v>
      </c>
      <c r="AC16" s="214" t="str">
        <f>IF(AA16&lt;&gt;0,IF(V16/AA16*100&lt;0,"&lt;0",IF(V16/AA16*100&gt;200,"&gt;200",V16/AA16*100))," ")</f>
        <v xml:space="preserve"> </v>
      </c>
      <c r="AD16" s="211"/>
      <c r="AE16" s="57"/>
      <c r="AF16" s="57">
        <f>AE16-AD16</f>
        <v>0</v>
      </c>
      <c r="AG16" s="57" t="str">
        <f>IF(AD16&lt;&gt;0,IF(AE16/AD16*100&lt;0,"&lt;0",IF(AE16/AD16*100&gt;200,"&gt;200",AE16/AD16*100))," ")</f>
        <v xml:space="preserve"> </v>
      </c>
      <c r="AH16" s="57"/>
      <c r="AI16" s="57">
        <f>AE16-AH16</f>
        <v>0</v>
      </c>
      <c r="AJ16" s="210" t="str">
        <f>IF(AH16&lt;&gt;0,IF(AE16/AH16*100&lt;0,"&lt;0",IF(AE16/AH16*100&gt;200,"&gt;200",AE16/AH16*100))," ")</f>
        <v xml:space="preserve"> </v>
      </c>
      <c r="AK16" s="211"/>
      <c r="AL16" s="57"/>
      <c r="AM16" s="57">
        <f>AL16-AK16</f>
        <v>0</v>
      </c>
      <c r="AN16" s="58" t="str">
        <f t="shared" si="11"/>
        <v xml:space="preserve"> </v>
      </c>
      <c r="AO16" s="57"/>
      <c r="AP16" s="57">
        <f>AL16-AO16</f>
        <v>0</v>
      </c>
      <c r="AQ16" s="287" t="str">
        <f t="shared" si="12"/>
        <v xml:space="preserve"> </v>
      </c>
      <c r="AR16" s="209">
        <v>1631.9</v>
      </c>
      <c r="AS16" s="57">
        <v>1148.4000000000001</v>
      </c>
      <c r="AT16" s="57">
        <f t="shared" si="13"/>
        <v>1148.4000000000001</v>
      </c>
      <c r="AU16" s="57"/>
      <c r="AV16" s="57">
        <f>AS16-AR16</f>
        <v>-483.5</v>
      </c>
      <c r="AW16" s="57">
        <f>IF(AR16&lt;&gt;0,IF(AS16/AR16*100&lt;0,"&lt;0",IF(AS16/AR16*100&gt;200,"&gt;200",AS16/AR16*100))," ")</f>
        <v>70.371959066119246</v>
      </c>
      <c r="AX16" s="57"/>
      <c r="AY16" s="57">
        <f>AS16-AX16</f>
        <v>1148.4000000000001</v>
      </c>
      <c r="AZ16" s="210" t="str">
        <f>IF(AX16&lt;&gt;0,IF(AS16/AX16*100&lt;0,"&lt;0",IF(AS16/AX16*100&gt;200,"&gt;200",AS16/AX16*100))," ")</f>
        <v xml:space="preserve"> </v>
      </c>
    </row>
    <row r="17" spans="1:52" s="24" customFormat="1" ht="23.25" customHeight="1">
      <c r="A17" s="691" t="s">
        <v>273</v>
      </c>
      <c r="B17" s="348">
        <v>1112</v>
      </c>
      <c r="C17" s="211">
        <f t="shared" si="17"/>
        <v>3143.1000000000004</v>
      </c>
      <c r="D17" s="57">
        <f t="shared" si="17"/>
        <v>2039.1000000000001</v>
      </c>
      <c r="E17" s="57">
        <f>W17+AE17+AL17+AT17</f>
        <v>2039.1000000000001</v>
      </c>
      <c r="F17" s="57">
        <f>O17+AU17</f>
        <v>0</v>
      </c>
      <c r="G17" s="57">
        <f t="shared" si="3"/>
        <v>-1104.0000000000002</v>
      </c>
      <c r="H17" s="57">
        <f t="shared" si="4"/>
        <v>64.875441443161208</v>
      </c>
      <c r="I17" s="58">
        <f t="shared" si="18"/>
        <v>0</v>
      </c>
      <c r="J17" s="58">
        <f t="shared" si="5"/>
        <v>2039.1000000000001</v>
      </c>
      <c r="K17" s="317" t="str">
        <f t="shared" si="6"/>
        <v xml:space="preserve"> </v>
      </c>
      <c r="L17" s="211">
        <f t="shared" si="14"/>
        <v>3092.8</v>
      </c>
      <c r="M17" s="57">
        <f t="shared" si="15"/>
        <v>1997.2</v>
      </c>
      <c r="N17" s="57">
        <f t="shared" si="7"/>
        <v>1997.2</v>
      </c>
      <c r="O17" s="57">
        <f t="shared" si="8"/>
        <v>0</v>
      </c>
      <c r="P17" s="57">
        <f t="shared" si="0"/>
        <v>-1095.6000000000001</v>
      </c>
      <c r="Q17" s="57">
        <f t="shared" si="1"/>
        <v>64.575788929125707</v>
      </c>
      <c r="R17" s="58">
        <f>AA17+AH17+AO17</f>
        <v>0</v>
      </c>
      <c r="S17" s="123">
        <f t="shared" si="2"/>
        <v>1997.2</v>
      </c>
      <c r="T17" s="317" t="str">
        <f>IF(R17&lt;&gt;0,IF(M17/R17*100&lt;0,"&lt;0",IF(M17/R17*100&gt;200,"&gt;200",M17/R17*100))," ")</f>
        <v xml:space="preserve"> </v>
      </c>
      <c r="U17" s="635">
        <v>3092.8</v>
      </c>
      <c r="V17" s="648">
        <v>1997.2</v>
      </c>
      <c r="W17" s="57">
        <f t="shared" si="9"/>
        <v>1997.2</v>
      </c>
      <c r="X17" s="57"/>
      <c r="Y17" s="57">
        <f t="shared" si="16"/>
        <v>-1095.6000000000001</v>
      </c>
      <c r="Z17" s="57">
        <f t="shared" si="10"/>
        <v>64.575788929125707</v>
      </c>
      <c r="AA17" s="59"/>
      <c r="AB17" s="59">
        <f>V17-AA17</f>
        <v>1997.2</v>
      </c>
      <c r="AC17" s="214" t="str">
        <f>IF(AA17&lt;&gt;0,IF(V17/AA17*100&lt;0,"&lt;0",IF(V17/AA17*100&gt;200,"&gt;200",V17/AA17*100))," ")</f>
        <v xml:space="preserve"> </v>
      </c>
      <c r="AD17" s="211"/>
      <c r="AE17" s="57"/>
      <c r="AF17" s="57">
        <f>AE17-AD17</f>
        <v>0</v>
      </c>
      <c r="AG17" s="57" t="str">
        <f>IF(AD17&lt;&gt;0,IF(AE17/AD17*100&lt;0,"&lt;0",IF(AE17/AD17*100&gt;200,"&gt;200",AE17/AD17*100))," ")</f>
        <v xml:space="preserve"> </v>
      </c>
      <c r="AH17" s="57"/>
      <c r="AI17" s="57">
        <f>AE17-AH17</f>
        <v>0</v>
      </c>
      <c r="AJ17" s="210" t="str">
        <f>IF(AH17&lt;&gt;0,IF(AE17/AH17*100&lt;0,"&lt;0",IF(AE17/AH17*100&gt;200,"&gt;200",AE17/AH17*100))," ")</f>
        <v xml:space="preserve"> </v>
      </c>
      <c r="AK17" s="211"/>
      <c r="AL17" s="57"/>
      <c r="AM17" s="57">
        <f>AL17-AK17</f>
        <v>0</v>
      </c>
      <c r="AN17" s="58" t="str">
        <f t="shared" si="11"/>
        <v xml:space="preserve"> </v>
      </c>
      <c r="AO17" s="57"/>
      <c r="AP17" s="57">
        <f>AL17-AO17</f>
        <v>0</v>
      </c>
      <c r="AQ17" s="287" t="str">
        <f t="shared" si="12"/>
        <v xml:space="preserve"> </v>
      </c>
      <c r="AR17" s="211">
        <v>50.3</v>
      </c>
      <c r="AS17" s="57">
        <v>41.9</v>
      </c>
      <c r="AT17" s="57">
        <f t="shared" si="13"/>
        <v>41.9</v>
      </c>
      <c r="AU17" s="57"/>
      <c r="AV17" s="57">
        <f>AS17-AR17</f>
        <v>-8.3999999999999986</v>
      </c>
      <c r="AW17" s="57">
        <f>IF(AR17&lt;&gt;0,IF(AS17/AR17*100&lt;0,"&lt;0",IF(AS17/AR17*100&gt;200,"&gt;200",AS17/AR17*100))," ")</f>
        <v>83.300198807157059</v>
      </c>
      <c r="AX17" s="57"/>
      <c r="AY17" s="57">
        <f>AS17-AX17</f>
        <v>41.9</v>
      </c>
      <c r="AZ17" s="210" t="str">
        <f>IF(AX17&lt;&gt;0,IF(AS17/AX17*100&lt;0,"&lt;0",IF(AS17/AX17*100&gt;200,"&gt;200",AS17/AX17*100))," ")</f>
        <v xml:space="preserve"> </v>
      </c>
    </row>
    <row r="18" spans="1:52" ht="23.25" customHeight="1">
      <c r="A18" s="54" t="s">
        <v>45</v>
      </c>
      <c r="B18" s="347" t="s">
        <v>274</v>
      </c>
      <c r="C18" s="207">
        <f t="shared" si="17"/>
        <v>408.5</v>
      </c>
      <c r="D18" s="52">
        <f t="shared" si="17"/>
        <v>279.10000000000002</v>
      </c>
      <c r="E18" s="52">
        <f>W18+AE18+AL18+AT18</f>
        <v>279.10000000000002</v>
      </c>
      <c r="F18" s="52">
        <f>O18+AU18</f>
        <v>0</v>
      </c>
      <c r="G18" s="52">
        <f t="shared" si="3"/>
        <v>-129.39999999999998</v>
      </c>
      <c r="H18" s="52">
        <f t="shared" si="4"/>
        <v>68.323133414932684</v>
      </c>
      <c r="I18" s="53">
        <f t="shared" si="18"/>
        <v>0</v>
      </c>
      <c r="J18" s="53">
        <f t="shared" si="5"/>
        <v>279.10000000000002</v>
      </c>
      <c r="K18" s="226" t="str">
        <f t="shared" si="6"/>
        <v xml:space="preserve"> </v>
      </c>
      <c r="L18" s="207">
        <f t="shared" si="14"/>
        <v>53.2</v>
      </c>
      <c r="M18" s="52">
        <f t="shared" si="15"/>
        <v>2.8</v>
      </c>
      <c r="N18" s="52">
        <f t="shared" si="7"/>
        <v>2.8</v>
      </c>
      <c r="O18" s="52">
        <f t="shared" si="8"/>
        <v>0</v>
      </c>
      <c r="P18" s="52">
        <f t="shared" si="0"/>
        <v>-50.400000000000006</v>
      </c>
      <c r="Q18" s="52">
        <f t="shared" si="1"/>
        <v>5.2631578947368416</v>
      </c>
      <c r="R18" s="53">
        <f>AA18+AH18+AO18</f>
        <v>0</v>
      </c>
      <c r="S18" s="121">
        <f t="shared" si="2"/>
        <v>2.8</v>
      </c>
      <c r="T18" s="226" t="str">
        <f>IF(R18&lt;&gt;0,IF(M18/R18*100&lt;0,"&lt;0",IF(M18/R18*100&gt;200,"&gt;200",M18/R18*100))," ")</f>
        <v xml:space="preserve"> </v>
      </c>
      <c r="U18" s="380">
        <f>U20+U21+U22+U23</f>
        <v>53.2</v>
      </c>
      <c r="V18" s="647">
        <f>V20+V21+V22</f>
        <v>2.8</v>
      </c>
      <c r="W18" s="52">
        <f t="shared" si="9"/>
        <v>2.8</v>
      </c>
      <c r="X18" s="52">
        <f>X20+X21+X22</f>
        <v>0</v>
      </c>
      <c r="Y18" s="52">
        <f t="shared" si="16"/>
        <v>-50.400000000000006</v>
      </c>
      <c r="Z18" s="52">
        <f t="shared" si="10"/>
        <v>5.2631578947368416</v>
      </c>
      <c r="AA18" s="52"/>
      <c r="AB18" s="52">
        <f>V18-AA18</f>
        <v>2.8</v>
      </c>
      <c r="AC18" s="208" t="str">
        <f>IF(AA18&lt;&gt;0,IF(V18/AA18*100&lt;0,"&lt;0",IF(V18/AA18*100&gt;200,"&gt;200",V18/AA18*100))," ")</f>
        <v xml:space="preserve"> </v>
      </c>
      <c r="AD18" s="207"/>
      <c r="AE18" s="52"/>
      <c r="AF18" s="52">
        <f>AE18-AD18</f>
        <v>0</v>
      </c>
      <c r="AG18" s="52" t="str">
        <f>IF(AD18&lt;&gt;0,IF(AE18/AD18*100&lt;0,"&lt;0",IF(AE18/AD18*100&gt;200,"&gt;200",AE18/AD18*100))," ")</f>
        <v xml:space="preserve"> </v>
      </c>
      <c r="AH18" s="52"/>
      <c r="AI18" s="52">
        <f>AE18-AH18</f>
        <v>0</v>
      </c>
      <c r="AJ18" s="208" t="str">
        <f>IF(AH18&lt;&gt;0,IF(AE18/AH18*100&lt;0,"&lt;0",IF(AE18/AH18*100&gt;200,"&gt;200",AE18/AH18*100))," ")</f>
        <v xml:space="preserve"> </v>
      </c>
      <c r="AK18" s="207"/>
      <c r="AL18" s="52"/>
      <c r="AM18" s="52">
        <f>AL18-AK18</f>
        <v>0</v>
      </c>
      <c r="AN18" s="53" t="str">
        <f t="shared" si="11"/>
        <v xml:space="preserve"> </v>
      </c>
      <c r="AO18" s="52"/>
      <c r="AP18" s="52">
        <f>AL18-AO18</f>
        <v>0</v>
      </c>
      <c r="AQ18" s="285" t="str">
        <f t="shared" si="12"/>
        <v xml:space="preserve"> </v>
      </c>
      <c r="AR18" s="207">
        <f>AR20+AR21+AR22</f>
        <v>355.3</v>
      </c>
      <c r="AS18" s="52">
        <f>AS20+AS21+AS22</f>
        <v>276.3</v>
      </c>
      <c r="AT18" s="52">
        <f t="shared" si="13"/>
        <v>276.3</v>
      </c>
      <c r="AU18" s="52">
        <f>AU20+AU21+AU22</f>
        <v>0</v>
      </c>
      <c r="AV18" s="52">
        <f>AS18-AR18</f>
        <v>-79</v>
      </c>
      <c r="AW18" s="52">
        <f>IF(AR18&lt;&gt;0,IF(AS18/AR18*100&lt;0,"&lt;0",IF(AS18/AR18*100&gt;200,"&gt;200",AS18/AR18*100))," ")</f>
        <v>77.765268786940609</v>
      </c>
      <c r="AX18" s="52"/>
      <c r="AY18" s="52">
        <f>AS18-AX18</f>
        <v>276.3</v>
      </c>
      <c r="AZ18" s="208" t="str">
        <f>IF(AX18&lt;&gt;0,IF(AS18/AX18*100&lt;0,"&lt;0",IF(AS18/AX18*100&gt;200,"&gt;200",AS18/AX18*100))," ")</f>
        <v xml:space="preserve"> </v>
      </c>
    </row>
    <row r="19" spans="1:52" ht="18" customHeight="1">
      <c r="A19" s="56" t="s">
        <v>4</v>
      </c>
      <c r="B19" s="347"/>
      <c r="C19" s="207"/>
      <c r="D19" s="52"/>
      <c r="E19" s="52"/>
      <c r="F19" s="52"/>
      <c r="G19" s="52">
        <f t="shared" si="3"/>
        <v>0</v>
      </c>
      <c r="H19" s="52" t="str">
        <f t="shared" si="4"/>
        <v xml:space="preserve"> </v>
      </c>
      <c r="I19" s="53"/>
      <c r="J19" s="53"/>
      <c r="K19" s="226"/>
      <c r="L19" s="207"/>
      <c r="M19" s="52"/>
      <c r="N19" s="52"/>
      <c r="O19" s="52"/>
      <c r="P19" s="52"/>
      <c r="Q19" s="52"/>
      <c r="R19" s="53"/>
      <c r="S19" s="121"/>
      <c r="T19" s="226"/>
      <c r="U19" s="380"/>
      <c r="V19" s="647"/>
      <c r="W19" s="52"/>
      <c r="X19" s="52"/>
      <c r="Y19" s="52">
        <f t="shared" si="16"/>
        <v>0</v>
      </c>
      <c r="Z19" s="52" t="str">
        <f t="shared" si="10"/>
        <v xml:space="preserve"> </v>
      </c>
      <c r="AA19" s="52"/>
      <c r="AB19" s="52"/>
      <c r="AC19" s="208"/>
      <c r="AD19" s="207"/>
      <c r="AE19" s="52"/>
      <c r="AF19" s="52"/>
      <c r="AG19" s="52"/>
      <c r="AH19" s="52"/>
      <c r="AI19" s="52"/>
      <c r="AJ19" s="208"/>
      <c r="AK19" s="207"/>
      <c r="AL19" s="52"/>
      <c r="AM19" s="52"/>
      <c r="AN19" s="266" t="str">
        <f t="shared" si="11"/>
        <v xml:space="preserve"> </v>
      </c>
      <c r="AO19" s="52"/>
      <c r="AP19" s="52"/>
      <c r="AQ19" s="286" t="str">
        <f t="shared" si="12"/>
        <v xml:space="preserve"> </v>
      </c>
      <c r="AR19" s="207"/>
      <c r="AS19" s="52"/>
      <c r="AT19" s="52"/>
      <c r="AU19" s="52"/>
      <c r="AV19" s="52"/>
      <c r="AW19" s="52"/>
      <c r="AX19" s="52"/>
      <c r="AY19" s="52"/>
      <c r="AZ19" s="208"/>
    </row>
    <row r="20" spans="1:52" ht="23.25" customHeight="1">
      <c r="A20" s="335" t="s">
        <v>241</v>
      </c>
      <c r="B20" s="349">
        <v>1131</v>
      </c>
      <c r="C20" s="207">
        <f t="shared" ref="C20:D24" si="19">L20+AR20</f>
        <v>182.4</v>
      </c>
      <c r="D20" s="52">
        <f t="shared" si="19"/>
        <v>127</v>
      </c>
      <c r="E20" s="52">
        <f>W20+AE20+AL20+AT20</f>
        <v>127</v>
      </c>
      <c r="F20" s="52">
        <f>O20+AU20</f>
        <v>0</v>
      </c>
      <c r="G20" s="52">
        <f t="shared" si="3"/>
        <v>-55.400000000000006</v>
      </c>
      <c r="H20" s="52">
        <f t="shared" si="4"/>
        <v>69.627192982456137</v>
      </c>
      <c r="I20" s="53">
        <f t="shared" si="18"/>
        <v>0</v>
      </c>
      <c r="J20" s="53">
        <f t="shared" si="5"/>
        <v>127</v>
      </c>
      <c r="K20" s="226" t="str">
        <f t="shared" si="6"/>
        <v xml:space="preserve"> </v>
      </c>
      <c r="L20" s="207">
        <f t="shared" si="14"/>
        <v>0</v>
      </c>
      <c r="M20" s="52">
        <f t="shared" si="15"/>
        <v>0</v>
      </c>
      <c r="N20" s="52">
        <f t="shared" si="7"/>
        <v>0</v>
      </c>
      <c r="O20" s="52">
        <f t="shared" si="8"/>
        <v>0</v>
      </c>
      <c r="P20" s="52">
        <f t="shared" si="0"/>
        <v>0</v>
      </c>
      <c r="Q20" s="52" t="str">
        <f t="shared" si="1"/>
        <v xml:space="preserve"> </v>
      </c>
      <c r="R20" s="53"/>
      <c r="S20" s="121"/>
      <c r="T20" s="226"/>
      <c r="U20" s="380"/>
      <c r="V20" s="647"/>
      <c r="W20" s="52">
        <f t="shared" si="9"/>
        <v>0</v>
      </c>
      <c r="X20" s="52"/>
      <c r="Y20" s="52">
        <f t="shared" si="16"/>
        <v>0</v>
      </c>
      <c r="Z20" s="52" t="str">
        <f t="shared" si="10"/>
        <v xml:space="preserve"> </v>
      </c>
      <c r="AA20" s="52"/>
      <c r="AB20" s="52"/>
      <c r="AC20" s="208"/>
      <c r="AD20" s="207"/>
      <c r="AE20" s="52"/>
      <c r="AF20" s="52"/>
      <c r="AG20" s="52"/>
      <c r="AH20" s="52"/>
      <c r="AI20" s="52"/>
      <c r="AJ20" s="208"/>
      <c r="AK20" s="207"/>
      <c r="AL20" s="52"/>
      <c r="AM20" s="52"/>
      <c r="AN20" s="267" t="str">
        <f t="shared" si="11"/>
        <v xml:space="preserve"> </v>
      </c>
      <c r="AO20" s="52"/>
      <c r="AP20" s="52"/>
      <c r="AQ20" s="288" t="str">
        <f t="shared" si="12"/>
        <v xml:space="preserve"> </v>
      </c>
      <c r="AR20" s="209">
        <v>182.4</v>
      </c>
      <c r="AS20" s="59">
        <v>127</v>
      </c>
      <c r="AT20" s="59">
        <f t="shared" si="13"/>
        <v>127</v>
      </c>
      <c r="AU20" s="59"/>
      <c r="AV20" s="59">
        <f>AS20-AR20</f>
        <v>-55.400000000000006</v>
      </c>
      <c r="AW20" s="59">
        <f>IF(AR20&lt;&gt;0,IF(AS20/AR20*100&lt;0,"&lt;0",IF(AS20/AR20*100&gt;200,"&gt;200",AS20/AR20*100))," ")</f>
        <v>69.627192982456137</v>
      </c>
      <c r="AX20" s="52"/>
      <c r="AY20" s="52"/>
      <c r="AZ20" s="208"/>
    </row>
    <row r="21" spans="1:52" ht="23.25" customHeight="1">
      <c r="A21" s="335" t="s">
        <v>242</v>
      </c>
      <c r="B21" s="349">
        <v>1132</v>
      </c>
      <c r="C21" s="207">
        <f t="shared" si="19"/>
        <v>172.2</v>
      </c>
      <c r="D21" s="52">
        <f t="shared" si="19"/>
        <v>148.6</v>
      </c>
      <c r="E21" s="52">
        <f>W21+AE21+AL21+AT21</f>
        <v>148.6</v>
      </c>
      <c r="F21" s="52">
        <f>O21+AU21</f>
        <v>0</v>
      </c>
      <c r="G21" s="52">
        <f t="shared" si="3"/>
        <v>-23.599999999999994</v>
      </c>
      <c r="H21" s="52">
        <f t="shared" si="4"/>
        <v>86.295005807200937</v>
      </c>
      <c r="I21" s="53">
        <f t="shared" si="18"/>
        <v>0</v>
      </c>
      <c r="J21" s="53">
        <f t="shared" si="5"/>
        <v>148.6</v>
      </c>
      <c r="K21" s="226" t="str">
        <f t="shared" si="6"/>
        <v xml:space="preserve"> </v>
      </c>
      <c r="L21" s="207">
        <f t="shared" si="14"/>
        <v>0</v>
      </c>
      <c r="M21" s="52">
        <f t="shared" si="15"/>
        <v>0</v>
      </c>
      <c r="N21" s="52">
        <f t="shared" si="7"/>
        <v>0</v>
      </c>
      <c r="O21" s="52">
        <f t="shared" si="8"/>
        <v>0</v>
      </c>
      <c r="P21" s="52">
        <f t="shared" si="0"/>
        <v>0</v>
      </c>
      <c r="Q21" s="52" t="str">
        <f t="shared" si="1"/>
        <v xml:space="preserve"> </v>
      </c>
      <c r="R21" s="53"/>
      <c r="S21" s="121"/>
      <c r="T21" s="226"/>
      <c r="U21" s="380"/>
      <c r="V21" s="647"/>
      <c r="W21" s="52">
        <f t="shared" si="9"/>
        <v>0</v>
      </c>
      <c r="X21" s="52"/>
      <c r="Y21" s="52">
        <f t="shared" si="16"/>
        <v>0</v>
      </c>
      <c r="Z21" s="52" t="str">
        <f t="shared" si="10"/>
        <v xml:space="preserve"> </v>
      </c>
      <c r="AA21" s="52"/>
      <c r="AB21" s="52"/>
      <c r="AC21" s="208"/>
      <c r="AD21" s="207"/>
      <c r="AE21" s="52"/>
      <c r="AF21" s="52"/>
      <c r="AG21" s="52"/>
      <c r="AH21" s="52"/>
      <c r="AI21" s="52"/>
      <c r="AJ21" s="208"/>
      <c r="AK21" s="207"/>
      <c r="AL21" s="52"/>
      <c r="AM21" s="52"/>
      <c r="AN21" s="267" t="str">
        <f t="shared" si="11"/>
        <v xml:space="preserve"> </v>
      </c>
      <c r="AO21" s="52"/>
      <c r="AP21" s="52"/>
      <c r="AQ21" s="288" t="str">
        <f t="shared" si="12"/>
        <v xml:space="preserve"> </v>
      </c>
      <c r="AR21" s="209">
        <v>172.2</v>
      </c>
      <c r="AS21" s="59">
        <v>148.6</v>
      </c>
      <c r="AT21" s="59">
        <f t="shared" si="13"/>
        <v>148.6</v>
      </c>
      <c r="AU21" s="59"/>
      <c r="AV21" s="59">
        <f>AS21-AR21</f>
        <v>-23.599999999999994</v>
      </c>
      <c r="AW21" s="59">
        <f>IF(AR21&lt;&gt;0,IF(AS21/AR21*100&lt;0,"&lt;0",IF(AS21/AR21*100&gt;200,"&gt;200",AS21/AR21*100))," ")</f>
        <v>86.295005807200937</v>
      </c>
      <c r="AX21" s="52"/>
      <c r="AY21" s="52"/>
      <c r="AZ21" s="208"/>
    </row>
    <row r="22" spans="1:52" ht="23.25" customHeight="1">
      <c r="A22" s="196" t="s">
        <v>266</v>
      </c>
      <c r="B22" s="349">
        <v>1133</v>
      </c>
      <c r="C22" s="207">
        <f t="shared" si="19"/>
        <v>3.9000000000000004</v>
      </c>
      <c r="D22" s="52">
        <f t="shared" si="19"/>
        <v>3.5</v>
      </c>
      <c r="E22" s="52">
        <f>W22+AE22+AL22+AT22</f>
        <v>3.5</v>
      </c>
      <c r="F22" s="52">
        <f>O22+AU22</f>
        <v>0</v>
      </c>
      <c r="G22" s="52">
        <f t="shared" si="3"/>
        <v>-0.40000000000000036</v>
      </c>
      <c r="H22" s="52">
        <f t="shared" si="4"/>
        <v>89.743589743589737</v>
      </c>
      <c r="I22" s="53"/>
      <c r="J22" s="53"/>
      <c r="K22" s="226"/>
      <c r="L22" s="207">
        <f t="shared" si="14"/>
        <v>3.2</v>
      </c>
      <c r="M22" s="52">
        <f t="shared" si="15"/>
        <v>2.8</v>
      </c>
      <c r="N22" s="52">
        <f t="shared" si="7"/>
        <v>2.8</v>
      </c>
      <c r="O22" s="52">
        <f t="shared" si="8"/>
        <v>0</v>
      </c>
      <c r="P22" s="52">
        <f t="shared" si="0"/>
        <v>-0.40000000000000036</v>
      </c>
      <c r="Q22" s="52">
        <f t="shared" si="1"/>
        <v>87.499999999999986</v>
      </c>
      <c r="R22" s="53"/>
      <c r="S22" s="121"/>
      <c r="T22" s="226"/>
      <c r="U22" s="380">
        <v>3.2</v>
      </c>
      <c r="V22" s="647">
        <v>2.8</v>
      </c>
      <c r="W22" s="52">
        <f t="shared" si="9"/>
        <v>2.8</v>
      </c>
      <c r="X22" s="52"/>
      <c r="Y22" s="52">
        <f t="shared" si="16"/>
        <v>-0.40000000000000036</v>
      </c>
      <c r="Z22" s="52">
        <f t="shared" si="10"/>
        <v>87.499999999999986</v>
      </c>
      <c r="AA22" s="52"/>
      <c r="AB22" s="52"/>
      <c r="AC22" s="208"/>
      <c r="AD22" s="207"/>
      <c r="AE22" s="52"/>
      <c r="AF22" s="52"/>
      <c r="AG22" s="52"/>
      <c r="AH22" s="52"/>
      <c r="AI22" s="52"/>
      <c r="AJ22" s="208"/>
      <c r="AK22" s="207"/>
      <c r="AL22" s="52"/>
      <c r="AM22" s="52"/>
      <c r="AN22" s="267"/>
      <c r="AO22" s="52"/>
      <c r="AP22" s="52"/>
      <c r="AQ22" s="288"/>
      <c r="AR22" s="209">
        <v>0.7</v>
      </c>
      <c r="AS22" s="59">
        <v>0.7</v>
      </c>
      <c r="AT22" s="59">
        <f t="shared" si="13"/>
        <v>0.7</v>
      </c>
      <c r="AU22" s="59"/>
      <c r="AV22" s="59"/>
      <c r="AW22" s="59"/>
      <c r="AX22" s="52"/>
      <c r="AY22" s="52"/>
      <c r="AZ22" s="208"/>
    </row>
    <row r="23" spans="1:52" s="705" customFormat="1" ht="23.25" customHeight="1">
      <c r="A23" s="692" t="s">
        <v>333</v>
      </c>
      <c r="B23" s="693">
        <v>1136</v>
      </c>
      <c r="C23" s="694">
        <f t="shared" si="19"/>
        <v>50</v>
      </c>
      <c r="D23" s="695">
        <f t="shared" si="19"/>
        <v>0</v>
      </c>
      <c r="E23" s="695"/>
      <c r="F23" s="695"/>
      <c r="G23" s="695">
        <f t="shared" si="3"/>
        <v>-50</v>
      </c>
      <c r="H23" s="695">
        <f t="shared" si="4"/>
        <v>0</v>
      </c>
      <c r="I23" s="696"/>
      <c r="J23" s="696"/>
      <c r="K23" s="697"/>
      <c r="L23" s="694">
        <f t="shared" si="14"/>
        <v>50</v>
      </c>
      <c r="M23" s="695">
        <f t="shared" si="15"/>
        <v>0</v>
      </c>
      <c r="N23" s="695">
        <f t="shared" si="7"/>
        <v>0</v>
      </c>
      <c r="O23" s="695">
        <f t="shared" si="8"/>
        <v>0</v>
      </c>
      <c r="P23" s="695">
        <f t="shared" si="0"/>
        <v>-50</v>
      </c>
      <c r="Q23" s="695">
        <f t="shared" si="1"/>
        <v>0</v>
      </c>
      <c r="R23" s="696"/>
      <c r="S23" s="698"/>
      <c r="T23" s="697"/>
      <c r="U23" s="667">
        <v>50</v>
      </c>
      <c r="V23" s="699"/>
      <c r="W23" s="695">
        <f t="shared" si="9"/>
        <v>0</v>
      </c>
      <c r="X23" s="695"/>
      <c r="Y23" s="695">
        <f t="shared" si="16"/>
        <v>-50</v>
      </c>
      <c r="Z23" s="695">
        <f t="shared" si="10"/>
        <v>0</v>
      </c>
      <c r="AA23" s="695"/>
      <c r="AB23" s="695"/>
      <c r="AC23" s="700"/>
      <c r="AD23" s="694"/>
      <c r="AE23" s="695"/>
      <c r="AF23" s="695"/>
      <c r="AG23" s="695"/>
      <c r="AH23" s="695"/>
      <c r="AI23" s="695"/>
      <c r="AJ23" s="700"/>
      <c r="AK23" s="694"/>
      <c r="AL23" s="695"/>
      <c r="AM23" s="695"/>
      <c r="AN23" s="701"/>
      <c r="AO23" s="695"/>
      <c r="AP23" s="695"/>
      <c r="AQ23" s="702"/>
      <c r="AR23" s="703"/>
      <c r="AS23" s="704"/>
      <c r="AT23" s="704"/>
      <c r="AU23" s="704"/>
      <c r="AV23" s="704"/>
      <c r="AW23" s="704"/>
      <c r="AX23" s="695"/>
      <c r="AY23" s="695"/>
      <c r="AZ23" s="700"/>
    </row>
    <row r="24" spans="1:52" ht="23.25" customHeight="1">
      <c r="A24" s="60" t="s">
        <v>46</v>
      </c>
      <c r="B24" s="347" t="s">
        <v>289</v>
      </c>
      <c r="C24" s="207">
        <f t="shared" si="19"/>
        <v>21358.399999999994</v>
      </c>
      <c r="D24" s="52">
        <f t="shared" si="19"/>
        <v>13059.4</v>
      </c>
      <c r="E24" s="52">
        <f>W24+AE24+AL24+AT24</f>
        <v>13059.4</v>
      </c>
      <c r="F24" s="52">
        <f>O24+AU24</f>
        <v>0</v>
      </c>
      <c r="G24" s="52">
        <f t="shared" si="3"/>
        <v>-8298.9999999999945</v>
      </c>
      <c r="H24" s="52">
        <f t="shared" si="4"/>
        <v>61.144093190501181</v>
      </c>
      <c r="I24" s="53">
        <f t="shared" si="18"/>
        <v>0</v>
      </c>
      <c r="J24" s="53">
        <f t="shared" si="5"/>
        <v>13059.4</v>
      </c>
      <c r="K24" s="226" t="str">
        <f t="shared" si="6"/>
        <v xml:space="preserve"> </v>
      </c>
      <c r="L24" s="207">
        <f t="shared" si="14"/>
        <v>20539.999999999993</v>
      </c>
      <c r="M24" s="52">
        <f t="shared" si="15"/>
        <v>12476.9</v>
      </c>
      <c r="N24" s="52">
        <f t="shared" si="7"/>
        <v>12476.9</v>
      </c>
      <c r="O24" s="52">
        <f t="shared" si="8"/>
        <v>0</v>
      </c>
      <c r="P24" s="52">
        <f t="shared" si="0"/>
        <v>-8063.0999999999931</v>
      </c>
      <c r="Q24" s="52">
        <f t="shared" si="1"/>
        <v>60.744401168451823</v>
      </c>
      <c r="R24" s="53">
        <f>AA24+AH24+AO24</f>
        <v>0</v>
      </c>
      <c r="S24" s="121">
        <f>M24-R24</f>
        <v>12476.9</v>
      </c>
      <c r="T24" s="226" t="str">
        <f>IF(R24&lt;&gt;0,IF(M24/R24*100&lt;0,"&lt;0",IF(M24/R24*100&gt;200,"&gt;200",M24/R24*100))," ")</f>
        <v xml:space="preserve"> </v>
      </c>
      <c r="U24" s="380">
        <f>U26+U31+U43+U44+U45</f>
        <v>20539.999999999993</v>
      </c>
      <c r="V24" s="647">
        <f>V26+V31+V43+V44+V45</f>
        <v>12476.9</v>
      </c>
      <c r="W24" s="52">
        <f t="shared" si="9"/>
        <v>12476.9</v>
      </c>
      <c r="X24" s="52">
        <f>X26+X31+X43+X44+X45</f>
        <v>0</v>
      </c>
      <c r="Y24" s="52">
        <f t="shared" si="16"/>
        <v>-8063.0999999999931</v>
      </c>
      <c r="Z24" s="52">
        <f t="shared" si="10"/>
        <v>60.744401168451823</v>
      </c>
      <c r="AA24" s="52"/>
      <c r="AB24" s="52">
        <f>V24-AA24</f>
        <v>12476.9</v>
      </c>
      <c r="AC24" s="208" t="str">
        <f>IF(AA24&lt;&gt;0,IF(V24/AA24*100&lt;0,"&lt;0",IF(V24/AA24*100&gt;200,"&gt;200",V24/AA24*100))," ")</f>
        <v xml:space="preserve"> </v>
      </c>
      <c r="AD24" s="207"/>
      <c r="AE24" s="52"/>
      <c r="AF24" s="52">
        <f>AE24-AD24</f>
        <v>0</v>
      </c>
      <c r="AG24" s="52" t="str">
        <f>IF(AD24&lt;&gt;0,IF(AE24/AD24*100&lt;0,"&lt;0",IF(AE24/AD24*100&gt;200,"&gt;200",AE24/AD24*100))," ")</f>
        <v xml:space="preserve"> </v>
      </c>
      <c r="AH24" s="52"/>
      <c r="AI24" s="52">
        <f>AE24-AH24</f>
        <v>0</v>
      </c>
      <c r="AJ24" s="208" t="str">
        <f>IF(AH24&lt;&gt;0,IF(AE24/AH24*100&lt;0,"&lt;0",IF(AE24/AH24*100&gt;200,"&gt;200",AE24/AH24*100))," ")</f>
        <v xml:space="preserve"> </v>
      </c>
      <c r="AK24" s="207"/>
      <c r="AL24" s="52"/>
      <c r="AM24" s="52">
        <f>AL24-AK24</f>
        <v>0</v>
      </c>
      <c r="AN24" s="53" t="str">
        <f t="shared" si="11"/>
        <v xml:space="preserve"> </v>
      </c>
      <c r="AO24" s="52"/>
      <c r="AP24" s="52">
        <f>AL24-AO24</f>
        <v>0</v>
      </c>
      <c r="AQ24" s="289" t="str">
        <f t="shared" si="12"/>
        <v xml:space="preserve"> </v>
      </c>
      <c r="AR24" s="207">
        <f>AR26+AR31+AR43+AR44+AR45</f>
        <v>818.4</v>
      </c>
      <c r="AS24" s="52">
        <f>AS26+AS31+AS43+AS44+AS45</f>
        <v>582.5</v>
      </c>
      <c r="AT24" s="52">
        <f t="shared" si="13"/>
        <v>582.5</v>
      </c>
      <c r="AU24" s="52">
        <f>AU26+AU31+AU43+AU44+AU45</f>
        <v>0</v>
      </c>
      <c r="AV24" s="52">
        <f>AS24-AR24</f>
        <v>-235.89999999999998</v>
      </c>
      <c r="AW24" s="52">
        <f>IF(AR24&lt;&gt;0,IF(AS24/AR24*100&lt;0,"&lt;0",IF(AS24/AR24*100&gt;200,"&gt;200",AS24/AR24*100))," ")</f>
        <v>71.175464320625608</v>
      </c>
      <c r="AX24" s="52"/>
      <c r="AY24" s="52">
        <f>AS24-AX24</f>
        <v>582.5</v>
      </c>
      <c r="AZ24" s="208" t="str">
        <f>IF(AX24&lt;&gt;0,IF(AS24/AX24*100&lt;0,"&lt;0",IF(AS24/AX24*100&gt;200,"&gt;200",AS24/AX24*100))," ")</f>
        <v xml:space="preserve"> </v>
      </c>
    </row>
    <row r="25" spans="1:52" ht="16.5" customHeight="1">
      <c r="A25" s="56" t="s">
        <v>4</v>
      </c>
      <c r="B25" s="347"/>
      <c r="C25" s="207"/>
      <c r="D25" s="52"/>
      <c r="E25" s="52"/>
      <c r="F25" s="52"/>
      <c r="G25" s="52">
        <f t="shared" si="3"/>
        <v>0</v>
      </c>
      <c r="H25" s="52" t="str">
        <f t="shared" si="4"/>
        <v xml:space="preserve"> </v>
      </c>
      <c r="I25" s="55"/>
      <c r="J25" s="55"/>
      <c r="K25" s="316"/>
      <c r="L25" s="207"/>
      <c r="M25" s="52"/>
      <c r="N25" s="52"/>
      <c r="O25" s="52"/>
      <c r="P25" s="52"/>
      <c r="Q25" s="52"/>
      <c r="R25" s="55"/>
      <c r="S25" s="122"/>
      <c r="T25" s="316"/>
      <c r="U25" s="380"/>
      <c r="V25" s="647"/>
      <c r="W25" s="52"/>
      <c r="X25" s="52"/>
      <c r="Y25" s="52">
        <f t="shared" si="16"/>
        <v>0</v>
      </c>
      <c r="Z25" s="52" t="str">
        <f t="shared" si="10"/>
        <v xml:space="preserve"> </v>
      </c>
      <c r="AA25" s="52"/>
      <c r="AB25" s="52"/>
      <c r="AC25" s="208"/>
      <c r="AD25" s="207"/>
      <c r="AE25" s="52"/>
      <c r="AF25" s="52"/>
      <c r="AG25" s="52"/>
      <c r="AH25" s="52"/>
      <c r="AI25" s="52"/>
      <c r="AJ25" s="208"/>
      <c r="AK25" s="207"/>
      <c r="AL25" s="52"/>
      <c r="AM25" s="52"/>
      <c r="AN25" s="266" t="str">
        <f t="shared" si="11"/>
        <v xml:space="preserve"> </v>
      </c>
      <c r="AO25" s="52"/>
      <c r="AP25" s="52"/>
      <c r="AQ25" s="286" t="str">
        <f t="shared" si="12"/>
        <v xml:space="preserve"> </v>
      </c>
      <c r="AR25" s="207"/>
      <c r="AS25" s="52"/>
      <c r="AT25" s="52"/>
      <c r="AU25" s="52"/>
      <c r="AV25" s="52"/>
      <c r="AW25" s="52"/>
      <c r="AX25" s="52"/>
      <c r="AY25" s="52"/>
      <c r="AZ25" s="208"/>
    </row>
    <row r="26" spans="1:52" s="8" customFormat="1" ht="34.5" customHeight="1">
      <c r="A26" s="63" t="s">
        <v>18</v>
      </c>
      <c r="B26" s="350" t="s">
        <v>49</v>
      </c>
      <c r="C26" s="212">
        <f>L26+AR26</f>
        <v>15313.699999999999</v>
      </c>
      <c r="D26" s="61">
        <f>M26+AS26</f>
        <v>9109.4</v>
      </c>
      <c r="E26" s="61">
        <f>W26+AE26+AL26+AT26</f>
        <v>9109.4</v>
      </c>
      <c r="F26" s="61">
        <f>O26+AU26</f>
        <v>0</v>
      </c>
      <c r="G26" s="61">
        <f t="shared" si="3"/>
        <v>-6204.2999999999993</v>
      </c>
      <c r="H26" s="61">
        <f t="shared" si="4"/>
        <v>59.485297478728192</v>
      </c>
      <c r="I26" s="62">
        <f t="shared" si="18"/>
        <v>0</v>
      </c>
      <c r="J26" s="62">
        <f t="shared" si="5"/>
        <v>9109.4</v>
      </c>
      <c r="K26" s="318" t="str">
        <f t="shared" si="6"/>
        <v xml:space="preserve"> </v>
      </c>
      <c r="L26" s="212">
        <f t="shared" si="14"/>
        <v>15270.699999999999</v>
      </c>
      <c r="M26" s="61">
        <f t="shared" si="15"/>
        <v>9074.2999999999993</v>
      </c>
      <c r="N26" s="61">
        <f t="shared" si="7"/>
        <v>9074.2999999999993</v>
      </c>
      <c r="O26" s="61">
        <f t="shared" si="8"/>
        <v>0</v>
      </c>
      <c r="P26" s="61">
        <f t="shared" si="0"/>
        <v>-6196.4</v>
      </c>
      <c r="Q26" s="61">
        <f t="shared" si="1"/>
        <v>59.422947212635954</v>
      </c>
      <c r="R26" s="62">
        <f>AA26+AH26+AO26</f>
        <v>0</v>
      </c>
      <c r="S26" s="124">
        <f t="shared" ref="S26:S75" si="20">M26-R26</f>
        <v>9074.2999999999993</v>
      </c>
      <c r="T26" s="318" t="str">
        <f>IF(R26&lt;&gt;0,IF(M26/R26*100&lt;0,"&lt;0",IF(M26/R26*100&gt;200,"&gt;200",M26/R26*100))," ")</f>
        <v xml:space="preserve"> </v>
      </c>
      <c r="U26" s="400">
        <f>SUM(U28:U30)</f>
        <v>15270.699999999999</v>
      </c>
      <c r="V26" s="649">
        <f>SUM(V28:V30)</f>
        <v>9074.2999999999993</v>
      </c>
      <c r="W26" s="61">
        <f t="shared" si="9"/>
        <v>9074.2999999999993</v>
      </c>
      <c r="X26" s="61">
        <f>SUM(X28:X30)</f>
        <v>0</v>
      </c>
      <c r="Y26" s="61">
        <f t="shared" si="16"/>
        <v>-6196.4</v>
      </c>
      <c r="Z26" s="61">
        <f t="shared" si="10"/>
        <v>59.422947212635954</v>
      </c>
      <c r="AA26" s="61">
        <f>SUM(AA28:AA30)</f>
        <v>0</v>
      </c>
      <c r="AB26" s="61">
        <f>V26-AA26</f>
        <v>9074.2999999999993</v>
      </c>
      <c r="AC26" s="213" t="str">
        <f>IF(AA26&lt;&gt;0,IF(V26/AA26*100&lt;0,"&lt;0",IF(V26/AA26*100&gt;200,"&gt;200",V26/AA26*100))," ")</f>
        <v xml:space="preserve"> </v>
      </c>
      <c r="AD26" s="212">
        <f>SUM(AD28:AD30)</f>
        <v>0</v>
      </c>
      <c r="AE26" s="61">
        <f>SUM(AE28:AE30)</f>
        <v>0</v>
      </c>
      <c r="AF26" s="61">
        <f>SUM(AF28:AF30)</f>
        <v>0</v>
      </c>
      <c r="AG26" s="61" t="str">
        <f>IF(AD26&lt;&gt;0,IF(AE26/AD26*100&lt;0,"&lt;0",IF(AE26/AD26*100&gt;200,"&gt;200",AE26/AD26*100))," ")</f>
        <v xml:space="preserve"> </v>
      </c>
      <c r="AH26" s="61">
        <f>SUM(AH28:AH30)</f>
        <v>0</v>
      </c>
      <c r="AI26" s="61">
        <f>AE26-AH26</f>
        <v>0</v>
      </c>
      <c r="AJ26" s="213" t="str">
        <f>IF(AH26&lt;&gt;0,IF(AE26/AH26*100&lt;0,"&lt;0",IF(AE26/AH26*100&gt;200,"&gt;200",AE26/AH26*100))," ")</f>
        <v xml:space="preserve"> </v>
      </c>
      <c r="AK26" s="212">
        <f>SUM(AK28:AK30)</f>
        <v>0</v>
      </c>
      <c r="AL26" s="61">
        <f>SUM(AL28:AL30)</f>
        <v>0</v>
      </c>
      <c r="AM26" s="61">
        <f>SUM(AM28:AM30)</f>
        <v>0</v>
      </c>
      <c r="AN26" s="62" t="str">
        <f t="shared" si="11"/>
        <v xml:space="preserve"> </v>
      </c>
      <c r="AO26" s="61">
        <f>SUM(AO28:AO30)</f>
        <v>0</v>
      </c>
      <c r="AP26" s="61">
        <f>AL26-AO26</f>
        <v>0</v>
      </c>
      <c r="AQ26" s="290" t="str">
        <f t="shared" si="12"/>
        <v xml:space="preserve"> </v>
      </c>
      <c r="AR26" s="212">
        <f>SUM(AR28:AR30)</f>
        <v>43</v>
      </c>
      <c r="AS26" s="61">
        <f>SUM(AS28:AS30)</f>
        <v>35.1</v>
      </c>
      <c r="AT26" s="61">
        <f t="shared" si="13"/>
        <v>35.1</v>
      </c>
      <c r="AU26" s="61">
        <f>SUM(AU28:AU30)</f>
        <v>0</v>
      </c>
      <c r="AV26" s="61">
        <f>SUM(AV28:AV30)</f>
        <v>-7.8999999999999986</v>
      </c>
      <c r="AW26" s="61">
        <f>IF(AR26&lt;&gt;0,IF(AS26/AR26*100&lt;0,"&lt;0",IF(AS26/AR26*100&gt;200,"&gt;200",AS26/AR26*100))," ")</f>
        <v>81.627906976744185</v>
      </c>
      <c r="AX26" s="61">
        <f>SUM(AX28:AX30)</f>
        <v>0</v>
      </c>
      <c r="AY26" s="61">
        <f>AS26-AX26</f>
        <v>35.1</v>
      </c>
      <c r="AZ26" s="213" t="str">
        <f>IF(AX26&lt;&gt;0,IF(AS26/AX26*100&lt;0,"&lt;0",IF(AS26/AX26*100&gt;200,"&gt;200",AS26/AX26*100))," ")</f>
        <v xml:space="preserve"> </v>
      </c>
    </row>
    <row r="27" spans="1:52" ht="23.25" customHeight="1">
      <c r="A27" s="65" t="s">
        <v>15</v>
      </c>
      <c r="B27" s="347"/>
      <c r="C27" s="207"/>
      <c r="D27" s="52"/>
      <c r="E27" s="52"/>
      <c r="F27" s="52"/>
      <c r="G27" s="52">
        <f t="shared" si="3"/>
        <v>0</v>
      </c>
      <c r="H27" s="52" t="str">
        <f t="shared" si="4"/>
        <v xml:space="preserve"> </v>
      </c>
      <c r="I27" s="64"/>
      <c r="J27" s="64"/>
      <c r="K27" s="319"/>
      <c r="L27" s="207"/>
      <c r="M27" s="52"/>
      <c r="N27" s="52"/>
      <c r="O27" s="52"/>
      <c r="P27" s="52"/>
      <c r="Q27" s="52"/>
      <c r="R27" s="64"/>
      <c r="S27" s="125">
        <f t="shared" si="20"/>
        <v>0</v>
      </c>
      <c r="T27" s="319"/>
      <c r="U27" s="380"/>
      <c r="V27" s="647"/>
      <c r="W27" s="52"/>
      <c r="X27" s="52"/>
      <c r="Y27" s="52">
        <f t="shared" si="16"/>
        <v>0</v>
      </c>
      <c r="Z27" s="52" t="str">
        <f t="shared" si="10"/>
        <v xml:space="preserve"> </v>
      </c>
      <c r="AA27" s="52"/>
      <c r="AB27" s="52"/>
      <c r="AC27" s="208"/>
      <c r="AD27" s="207"/>
      <c r="AE27" s="52"/>
      <c r="AF27" s="52"/>
      <c r="AG27" s="52"/>
      <c r="AH27" s="52"/>
      <c r="AI27" s="52"/>
      <c r="AJ27" s="208"/>
      <c r="AK27" s="207"/>
      <c r="AL27" s="52"/>
      <c r="AM27" s="52"/>
      <c r="AN27" s="64" t="str">
        <f t="shared" si="11"/>
        <v xml:space="preserve"> </v>
      </c>
      <c r="AO27" s="52"/>
      <c r="AP27" s="52"/>
      <c r="AQ27" s="291" t="str">
        <f t="shared" si="12"/>
        <v xml:space="preserve"> </v>
      </c>
      <c r="AR27" s="207"/>
      <c r="AS27" s="52"/>
      <c r="AT27" s="52"/>
      <c r="AU27" s="52"/>
      <c r="AV27" s="52"/>
      <c r="AW27" s="52"/>
      <c r="AX27" s="52"/>
      <c r="AY27" s="52"/>
      <c r="AZ27" s="208"/>
    </row>
    <row r="28" spans="1:52" ht="30.75" customHeight="1">
      <c r="A28" s="67" t="s">
        <v>51</v>
      </c>
      <c r="B28" s="347">
        <v>11411</v>
      </c>
      <c r="C28" s="207">
        <f t="shared" ref="C28:D31" si="21">L28+AR28</f>
        <v>5532.7</v>
      </c>
      <c r="D28" s="52">
        <f t="shared" si="21"/>
        <v>3391</v>
      </c>
      <c r="E28" s="52">
        <f t="shared" ref="E28:E71" si="22">W28+AE28+AL28+AT28</f>
        <v>3391</v>
      </c>
      <c r="F28" s="52">
        <f t="shared" ref="F28:F59" si="23">O28+AU28</f>
        <v>0</v>
      </c>
      <c r="G28" s="52">
        <f t="shared" si="3"/>
        <v>-2141.6999999999998</v>
      </c>
      <c r="H28" s="52">
        <f t="shared" si="4"/>
        <v>61.290147667504115</v>
      </c>
      <c r="I28" s="66">
        <f t="shared" si="18"/>
        <v>0</v>
      </c>
      <c r="J28" s="66">
        <f t="shared" si="5"/>
        <v>3391</v>
      </c>
      <c r="K28" s="320" t="str">
        <f t="shared" si="6"/>
        <v xml:space="preserve"> </v>
      </c>
      <c r="L28" s="207">
        <f t="shared" si="14"/>
        <v>5489.7</v>
      </c>
      <c r="M28" s="52">
        <f t="shared" si="15"/>
        <v>3355.9</v>
      </c>
      <c r="N28" s="52">
        <f t="shared" si="7"/>
        <v>3355.9</v>
      </c>
      <c r="O28" s="52">
        <f t="shared" si="8"/>
        <v>0</v>
      </c>
      <c r="P28" s="52">
        <f t="shared" si="0"/>
        <v>-2133.7999999999997</v>
      </c>
      <c r="Q28" s="52">
        <f t="shared" si="1"/>
        <v>61.130845037069427</v>
      </c>
      <c r="R28" s="66">
        <f>AA28+AH28+AO28</f>
        <v>0</v>
      </c>
      <c r="S28" s="126">
        <f t="shared" si="20"/>
        <v>3355.9</v>
      </c>
      <c r="T28" s="320" t="str">
        <f>IF(R28&lt;&gt;0,IF(M28/R28*100&lt;0,"&lt;0",IF(M28/R28*100&gt;200,"&gt;200",M28/R28*100))," ")</f>
        <v xml:space="preserve"> </v>
      </c>
      <c r="U28" s="380">
        <v>5489.7</v>
      </c>
      <c r="V28" s="647">
        <v>3355.9</v>
      </c>
      <c r="W28" s="52">
        <f t="shared" si="9"/>
        <v>3355.9</v>
      </c>
      <c r="X28" s="52"/>
      <c r="Y28" s="52">
        <f t="shared" si="16"/>
        <v>-2133.7999999999997</v>
      </c>
      <c r="Z28" s="52">
        <f t="shared" si="10"/>
        <v>61.130845037069427</v>
      </c>
      <c r="AA28" s="52"/>
      <c r="AB28" s="52">
        <f>V28-AA28</f>
        <v>3355.9</v>
      </c>
      <c r="AC28" s="208" t="str">
        <f>IF(AA28&lt;&gt;0,IF(V28/AA28*100&lt;0,"&lt;0",IF(V28/AA28*100&gt;200,"&gt;200",V28/AA28*100))," ")</f>
        <v xml:space="preserve"> </v>
      </c>
      <c r="AD28" s="207"/>
      <c r="AE28" s="52"/>
      <c r="AF28" s="52">
        <f>AE28-AD28</f>
        <v>0</v>
      </c>
      <c r="AG28" s="52" t="str">
        <f>IF(AD28&lt;&gt;0,IF(AE28/AD28*100&lt;0,"&lt;0",IF(AE28/AD28*100&gt;200,"&gt;200",AE28/AD28*100))," ")</f>
        <v xml:space="preserve"> </v>
      </c>
      <c r="AH28" s="52"/>
      <c r="AI28" s="52">
        <f>AE28-AH28</f>
        <v>0</v>
      </c>
      <c r="AJ28" s="208" t="str">
        <f>IF(AH28&lt;&gt;0,IF(AE28/AH28*100&lt;0,"&lt;0",IF(AE28/AH28*100&gt;200,"&gt;200",AE28/AH28*100))," ")</f>
        <v xml:space="preserve"> </v>
      </c>
      <c r="AK28" s="207"/>
      <c r="AL28" s="52"/>
      <c r="AM28" s="52">
        <f>AL28-AK28</f>
        <v>0</v>
      </c>
      <c r="AN28" s="66" t="str">
        <f t="shared" si="11"/>
        <v xml:space="preserve"> </v>
      </c>
      <c r="AO28" s="52"/>
      <c r="AP28" s="52">
        <f>AL28-AO28</f>
        <v>0</v>
      </c>
      <c r="AQ28" s="292" t="str">
        <f t="shared" si="12"/>
        <v xml:space="preserve"> </v>
      </c>
      <c r="AR28" s="207">
        <v>43</v>
      </c>
      <c r="AS28" s="52">
        <v>35.1</v>
      </c>
      <c r="AT28" s="52">
        <f t="shared" si="13"/>
        <v>35.1</v>
      </c>
      <c r="AU28" s="52"/>
      <c r="AV28" s="52">
        <f>AS28-AR28</f>
        <v>-7.8999999999999986</v>
      </c>
      <c r="AW28" s="52">
        <f>IF(AR28&lt;&gt;0,IF(AS28/AR28*100&lt;0,"&lt;0",IF(AS28/AR28*100&gt;200,"&gt;200",AS28/AR28*100))," ")</f>
        <v>81.627906976744185</v>
      </c>
      <c r="AX28" s="52"/>
      <c r="AY28" s="52">
        <f>AS28-AX28</f>
        <v>35.1</v>
      </c>
      <c r="AZ28" s="208" t="str">
        <f>IF(AX28&lt;&gt;0,IF(AS28/AX28*100&lt;0,"&lt;0",IF(AS28/AX28*100&gt;200,"&gt;200",AS28/AX28*100))," ")</f>
        <v xml:space="preserve"> </v>
      </c>
    </row>
    <row r="29" spans="1:52" ht="23.25" customHeight="1">
      <c r="A29" s="67" t="s">
        <v>19</v>
      </c>
      <c r="B29" s="347">
        <v>11412</v>
      </c>
      <c r="C29" s="207">
        <f t="shared" si="21"/>
        <v>11934.6</v>
      </c>
      <c r="D29" s="52">
        <f t="shared" si="21"/>
        <v>7307.6</v>
      </c>
      <c r="E29" s="52">
        <f t="shared" si="22"/>
        <v>7307.6</v>
      </c>
      <c r="F29" s="52">
        <f t="shared" si="23"/>
        <v>0</v>
      </c>
      <c r="G29" s="52">
        <f t="shared" si="3"/>
        <v>-4627</v>
      </c>
      <c r="H29" s="52">
        <f t="shared" si="4"/>
        <v>61.230372195130123</v>
      </c>
      <c r="I29" s="66">
        <f t="shared" si="18"/>
        <v>0</v>
      </c>
      <c r="J29" s="66">
        <f t="shared" si="5"/>
        <v>7307.6</v>
      </c>
      <c r="K29" s="320" t="str">
        <f t="shared" si="6"/>
        <v xml:space="preserve"> </v>
      </c>
      <c r="L29" s="207">
        <f t="shared" si="14"/>
        <v>11934.6</v>
      </c>
      <c r="M29" s="52">
        <f t="shared" si="15"/>
        <v>7307.6</v>
      </c>
      <c r="N29" s="52">
        <f t="shared" si="7"/>
        <v>7307.6</v>
      </c>
      <c r="O29" s="52">
        <f t="shared" si="8"/>
        <v>0</v>
      </c>
      <c r="P29" s="52">
        <f t="shared" si="0"/>
        <v>-4627</v>
      </c>
      <c r="Q29" s="52">
        <f t="shared" si="1"/>
        <v>61.230372195130123</v>
      </c>
      <c r="R29" s="66">
        <f>AA29+AH29+AO29</f>
        <v>0</v>
      </c>
      <c r="S29" s="126">
        <f t="shared" si="20"/>
        <v>7307.6</v>
      </c>
      <c r="T29" s="320" t="str">
        <f>IF(R29&lt;&gt;0,IF(M29/R29*100&lt;0,"&lt;0",IF(M29/R29*100&gt;200,"&gt;200",M29/R29*100))," ")</f>
        <v xml:space="preserve"> </v>
      </c>
      <c r="U29" s="380">
        <v>11934.6</v>
      </c>
      <c r="V29" s="647">
        <v>7307.6</v>
      </c>
      <c r="W29" s="52">
        <f t="shared" si="9"/>
        <v>7307.6</v>
      </c>
      <c r="X29" s="52"/>
      <c r="Y29" s="52">
        <f t="shared" si="16"/>
        <v>-4627</v>
      </c>
      <c r="Z29" s="52">
        <f t="shared" si="10"/>
        <v>61.230372195130123</v>
      </c>
      <c r="AA29" s="52"/>
      <c r="AB29" s="52">
        <f>V29-AA29</f>
        <v>7307.6</v>
      </c>
      <c r="AC29" s="208" t="str">
        <f>IF(AA29&lt;&gt;0,IF(V29/AA29*100&lt;0,"&lt;0",IF(V29/AA29*100&gt;200,"&gt;200",V29/AA29*100))," ")</f>
        <v xml:space="preserve"> </v>
      </c>
      <c r="AD29" s="207"/>
      <c r="AE29" s="52"/>
      <c r="AF29" s="52">
        <f>AE29-AD29</f>
        <v>0</v>
      </c>
      <c r="AG29" s="52" t="str">
        <f>IF(AD29&lt;&gt;0,IF(AE29/AD29*100&lt;0,"&lt;0",IF(AE29/AD29*100&gt;200,"&gt;200",AE29/AD29*100))," ")</f>
        <v xml:space="preserve"> </v>
      </c>
      <c r="AH29" s="52"/>
      <c r="AI29" s="52">
        <f>AE29-AH29</f>
        <v>0</v>
      </c>
      <c r="AJ29" s="208" t="str">
        <f>IF(AH29&lt;&gt;0,IF(AE29/AH29*100&lt;0,"&lt;0",IF(AE29/AH29*100&gt;200,"&gt;200",AE29/AH29*100))," ")</f>
        <v xml:space="preserve"> </v>
      </c>
      <c r="AK29" s="207"/>
      <c r="AL29" s="52"/>
      <c r="AM29" s="52">
        <f>AL29-AK29</f>
        <v>0</v>
      </c>
      <c r="AN29" s="66" t="str">
        <f t="shared" si="11"/>
        <v xml:space="preserve"> </v>
      </c>
      <c r="AO29" s="52"/>
      <c r="AP29" s="52">
        <f>AL29-AO29</f>
        <v>0</v>
      </c>
      <c r="AQ29" s="292" t="str">
        <f t="shared" si="12"/>
        <v xml:space="preserve"> </v>
      </c>
      <c r="AR29" s="207"/>
      <c r="AS29" s="52"/>
      <c r="AT29" s="52">
        <f t="shared" si="13"/>
        <v>0</v>
      </c>
      <c r="AU29" s="52"/>
      <c r="AV29" s="52">
        <f>AS29-AR29</f>
        <v>0</v>
      </c>
      <c r="AW29" s="52" t="str">
        <f>IF(AR29&lt;&gt;0,IF(AS29/AR29*100&lt;0,"&lt;0",IF(AS29/AR29*100&gt;200,"&gt;200",AS29/AR29*100))," ")</f>
        <v xml:space="preserve"> </v>
      </c>
      <c r="AX29" s="52"/>
      <c r="AY29" s="52">
        <f>AS29-AX29</f>
        <v>0</v>
      </c>
      <c r="AZ29" s="208" t="str">
        <f>IF(AX29&lt;&gt;0,IF(AS29/AX29*100&lt;0,"&lt;0",IF(AS29/AX29*100&gt;200,"&gt;200",AS29/AX29*100))," ")</f>
        <v xml:space="preserve"> </v>
      </c>
    </row>
    <row r="30" spans="1:52" ht="23.25" customHeight="1">
      <c r="A30" s="67" t="s">
        <v>20</v>
      </c>
      <c r="B30" s="347">
        <v>11413</v>
      </c>
      <c r="C30" s="207">
        <f t="shared" si="21"/>
        <v>-2153.6</v>
      </c>
      <c r="D30" s="52">
        <f t="shared" si="21"/>
        <v>-1589.2</v>
      </c>
      <c r="E30" s="52">
        <f t="shared" si="22"/>
        <v>-1589.2</v>
      </c>
      <c r="F30" s="52">
        <f t="shared" si="23"/>
        <v>0</v>
      </c>
      <c r="G30" s="52">
        <f t="shared" si="3"/>
        <v>564.39999999999986</v>
      </c>
      <c r="H30" s="52">
        <f t="shared" si="4"/>
        <v>73.792719167904906</v>
      </c>
      <c r="I30" s="66">
        <f t="shared" si="18"/>
        <v>0</v>
      </c>
      <c r="J30" s="66">
        <f t="shared" si="5"/>
        <v>-1589.2</v>
      </c>
      <c r="K30" s="320" t="str">
        <f t="shared" si="6"/>
        <v xml:space="preserve"> </v>
      </c>
      <c r="L30" s="207">
        <f t="shared" si="14"/>
        <v>-2153.6</v>
      </c>
      <c r="M30" s="52">
        <f t="shared" si="15"/>
        <v>-1589.2</v>
      </c>
      <c r="N30" s="52">
        <f t="shared" si="7"/>
        <v>-1589.2</v>
      </c>
      <c r="O30" s="52">
        <f t="shared" si="8"/>
        <v>0</v>
      </c>
      <c r="P30" s="52">
        <f t="shared" si="0"/>
        <v>564.39999999999986</v>
      </c>
      <c r="Q30" s="52">
        <f t="shared" si="1"/>
        <v>73.792719167904906</v>
      </c>
      <c r="R30" s="66">
        <f>AA30+AH30+AO30</f>
        <v>0</v>
      </c>
      <c r="S30" s="126">
        <f t="shared" si="20"/>
        <v>-1589.2</v>
      </c>
      <c r="T30" s="320" t="str">
        <f>IF(R30&lt;&gt;0,IF(M30/R30*100&lt;0,"&lt;0",IF(M30/R30*100&gt;200,"&gt;200",M30/R30*100))," ")</f>
        <v xml:space="preserve"> </v>
      </c>
      <c r="U30" s="380">
        <v>-2153.6</v>
      </c>
      <c r="V30" s="647">
        <v>-1589.2</v>
      </c>
      <c r="W30" s="52">
        <f t="shared" si="9"/>
        <v>-1589.2</v>
      </c>
      <c r="X30" s="52"/>
      <c r="Y30" s="52">
        <f t="shared" si="16"/>
        <v>564.39999999999986</v>
      </c>
      <c r="Z30" s="52">
        <f t="shared" si="10"/>
        <v>73.792719167904906</v>
      </c>
      <c r="AA30" s="52"/>
      <c r="AB30" s="52">
        <f>V30-AA30</f>
        <v>-1589.2</v>
      </c>
      <c r="AC30" s="208" t="str">
        <f>IF(AA30&lt;&gt;0,IF(V30/AA30*100&lt;0,"&lt;0",IF(V30/AA30*100&gt;200,"&gt;200",V30/AA30*100))," ")</f>
        <v xml:space="preserve"> </v>
      </c>
      <c r="AD30" s="207"/>
      <c r="AE30" s="52"/>
      <c r="AF30" s="52">
        <f>AE30-AD30</f>
        <v>0</v>
      </c>
      <c r="AG30" s="52" t="str">
        <f>IF(AD30&lt;&gt;0,IF(AE30/AD30*100&lt;0,"&lt;0",IF(AE30/AD30*100&gt;200,"&gt;200",AE30/AD30*100))," ")</f>
        <v xml:space="preserve"> </v>
      </c>
      <c r="AH30" s="52"/>
      <c r="AI30" s="52">
        <f>AE30-AH30</f>
        <v>0</v>
      </c>
      <c r="AJ30" s="208" t="str">
        <f>IF(AH30&lt;&gt;0,IF(AE30/AH30*100&lt;0,"&lt;0",IF(AE30/AH30*100&gt;200,"&gt;200",AE30/AH30*100))," ")</f>
        <v xml:space="preserve"> </v>
      </c>
      <c r="AK30" s="207"/>
      <c r="AL30" s="52"/>
      <c r="AM30" s="52">
        <f>AL30-AK30</f>
        <v>0</v>
      </c>
      <c r="AN30" s="66" t="str">
        <f t="shared" si="11"/>
        <v xml:space="preserve"> </v>
      </c>
      <c r="AO30" s="52"/>
      <c r="AP30" s="52">
        <f>AL30-AO30</f>
        <v>0</v>
      </c>
      <c r="AQ30" s="292" t="str">
        <f t="shared" si="12"/>
        <v xml:space="preserve"> </v>
      </c>
      <c r="AR30" s="207"/>
      <c r="AS30" s="52"/>
      <c r="AT30" s="52">
        <f t="shared" si="13"/>
        <v>0</v>
      </c>
      <c r="AU30" s="52"/>
      <c r="AV30" s="52">
        <f>AS30-AR30</f>
        <v>0</v>
      </c>
      <c r="AW30" s="52" t="str">
        <f>IF(AR30&lt;&gt;0,IF(AS30/AR30*100&lt;0,"&lt;0",IF(AS30/AR30*100&gt;200,"&gt;200",AS30/AR30*100))," ")</f>
        <v xml:space="preserve"> </v>
      </c>
      <c r="AX30" s="52"/>
      <c r="AY30" s="52">
        <f>AS30-AX30</f>
        <v>0</v>
      </c>
      <c r="AZ30" s="208" t="str">
        <f>IF(AX30&lt;&gt;0,IF(AS30/AX30*100&lt;0,"&lt;0",IF(AS30/AX30*100&gt;200,"&gt;200",AS30/AX30*100))," ")</f>
        <v xml:space="preserve"> </v>
      </c>
    </row>
    <row r="31" spans="1:52" s="401" customFormat="1" ht="30.75" customHeight="1">
      <c r="A31" s="63" t="s">
        <v>21</v>
      </c>
      <c r="B31" s="350" t="s">
        <v>292</v>
      </c>
      <c r="C31" s="212">
        <f t="shared" si="21"/>
        <v>4303</v>
      </c>
      <c r="D31" s="61">
        <f t="shared" si="21"/>
        <v>2785.7</v>
      </c>
      <c r="E31" s="61">
        <f t="shared" si="22"/>
        <v>2785.7</v>
      </c>
      <c r="F31" s="61">
        <f t="shared" si="23"/>
        <v>0</v>
      </c>
      <c r="G31" s="61">
        <f t="shared" si="3"/>
        <v>-1517.3000000000002</v>
      </c>
      <c r="H31" s="61">
        <f t="shared" si="4"/>
        <v>64.738554496862662</v>
      </c>
      <c r="I31" s="62">
        <f t="shared" si="18"/>
        <v>0</v>
      </c>
      <c r="J31" s="62">
        <f t="shared" si="5"/>
        <v>2785.7</v>
      </c>
      <c r="K31" s="318" t="str">
        <f t="shared" si="6"/>
        <v xml:space="preserve"> </v>
      </c>
      <c r="L31" s="212">
        <f t="shared" si="14"/>
        <v>4302.5</v>
      </c>
      <c r="M31" s="61">
        <f t="shared" si="15"/>
        <v>2785.2999999999997</v>
      </c>
      <c r="N31" s="61">
        <f t="shared" si="7"/>
        <v>2785.2999999999997</v>
      </c>
      <c r="O31" s="61">
        <f t="shared" si="8"/>
        <v>0</v>
      </c>
      <c r="P31" s="61">
        <f t="shared" si="0"/>
        <v>-1517.2000000000003</v>
      </c>
      <c r="Q31" s="61">
        <f t="shared" si="1"/>
        <v>64.736780941313185</v>
      </c>
      <c r="R31" s="62">
        <f>AA31+AH31+AO31</f>
        <v>0</v>
      </c>
      <c r="S31" s="124">
        <f t="shared" si="20"/>
        <v>2785.2999999999997</v>
      </c>
      <c r="T31" s="318" t="str">
        <f>IF(R31&lt;&gt;0,IF(M31/R31*100&lt;0,"&lt;0",IF(M31/R31*100&gt;200,"&gt;200",M31/R31*100))," ")</f>
        <v xml:space="preserve"> </v>
      </c>
      <c r="U31" s="400">
        <f>U33+U34+U42</f>
        <v>4302.5</v>
      </c>
      <c r="V31" s="649">
        <f>V33+V34+V42</f>
        <v>2785.2999999999997</v>
      </c>
      <c r="W31" s="61">
        <f t="shared" si="9"/>
        <v>2785.2999999999997</v>
      </c>
      <c r="X31" s="61">
        <f>X33+X34+X42</f>
        <v>0</v>
      </c>
      <c r="Y31" s="61">
        <f t="shared" si="16"/>
        <v>-1517.2000000000003</v>
      </c>
      <c r="Z31" s="61">
        <f t="shared" si="10"/>
        <v>64.736780941313185</v>
      </c>
      <c r="AA31" s="61"/>
      <c r="AB31" s="61">
        <f>V31-AA31</f>
        <v>2785.2999999999997</v>
      </c>
      <c r="AC31" s="213" t="str">
        <f>IF(AA31&lt;&gt;0,IF(V31/AA31*100&lt;0,"&lt;0",IF(V31/AA31*100&gt;200,"&gt;200",V31/AA31*100))," ")</f>
        <v xml:space="preserve"> </v>
      </c>
      <c r="AD31" s="212"/>
      <c r="AE31" s="61"/>
      <c r="AF31" s="61">
        <f>AE31-AD31</f>
        <v>0</v>
      </c>
      <c r="AG31" s="61" t="str">
        <f>IF(AD31&lt;&gt;0,IF(AE31/AD31*100&lt;0,"&lt;0",IF(AE31/AD31*100&gt;200,"&gt;200",AE31/AD31*100))," ")</f>
        <v xml:space="preserve"> </v>
      </c>
      <c r="AH31" s="61"/>
      <c r="AI31" s="61">
        <f>AE31-AH31</f>
        <v>0</v>
      </c>
      <c r="AJ31" s="213" t="str">
        <f>IF(AH31&lt;&gt;0,IF(AE31/AH31*100&lt;0,"&lt;0",IF(AE31/AH31*100&gt;200,"&gt;200",AE31/AH31*100))," ")</f>
        <v xml:space="preserve"> </v>
      </c>
      <c r="AK31" s="212"/>
      <c r="AL31" s="61"/>
      <c r="AM31" s="61">
        <f>AL31-AK31</f>
        <v>0</v>
      </c>
      <c r="AN31" s="62" t="str">
        <f t="shared" si="11"/>
        <v xml:space="preserve"> </v>
      </c>
      <c r="AO31" s="61"/>
      <c r="AP31" s="61">
        <f>AL31-AO31</f>
        <v>0</v>
      </c>
      <c r="AQ31" s="290" t="str">
        <f t="shared" si="12"/>
        <v xml:space="preserve"> </v>
      </c>
      <c r="AR31" s="400">
        <f>AR33+AR34+AR42</f>
        <v>0.5</v>
      </c>
      <c r="AS31" s="61">
        <f>AS33+AS34+AS42</f>
        <v>0.4</v>
      </c>
      <c r="AT31" s="61">
        <f t="shared" si="13"/>
        <v>0.4</v>
      </c>
      <c r="AU31" s="61">
        <f>AU33+AU34+AU42</f>
        <v>0</v>
      </c>
      <c r="AV31" s="61">
        <f>AS31-AR31</f>
        <v>-9.9999999999999978E-2</v>
      </c>
      <c r="AW31" s="61">
        <f>IF(AR31&lt;&gt;0,IF(AS31/AR31*100&lt;0,"&lt;0",IF(AS31/AR31*100&gt;200,"&gt;200",AS31/AR31*100))," ")</f>
        <v>80</v>
      </c>
      <c r="AX31" s="61"/>
      <c r="AY31" s="61">
        <f>AS31-AX31</f>
        <v>0.4</v>
      </c>
      <c r="AZ31" s="213" t="str">
        <f>IF(AX31&lt;&gt;0,IF(AS31/AX31*100&lt;0,"&lt;0",IF(AS31/AX31*100&gt;200,"&gt;200",AS31/AX31*100))," ")</f>
        <v xml:space="preserve"> </v>
      </c>
    </row>
    <row r="32" spans="1:52" ht="17.25" customHeight="1">
      <c r="A32" s="65" t="s">
        <v>15</v>
      </c>
      <c r="B32" s="347"/>
      <c r="C32" s="209"/>
      <c r="D32" s="59"/>
      <c r="E32" s="59">
        <f t="shared" si="22"/>
        <v>0</v>
      </c>
      <c r="F32" s="59">
        <f t="shared" si="23"/>
        <v>0</v>
      </c>
      <c r="G32" s="59">
        <f t="shared" si="3"/>
        <v>0</v>
      </c>
      <c r="H32" s="59" t="str">
        <f t="shared" si="4"/>
        <v xml:space="preserve"> </v>
      </c>
      <c r="I32" s="64"/>
      <c r="J32" s="64"/>
      <c r="K32" s="319"/>
      <c r="L32" s="209"/>
      <c r="M32" s="59"/>
      <c r="N32" s="59"/>
      <c r="O32" s="59"/>
      <c r="P32" s="59"/>
      <c r="Q32" s="59"/>
      <c r="R32" s="64"/>
      <c r="S32" s="125">
        <f t="shared" si="20"/>
        <v>0</v>
      </c>
      <c r="T32" s="319"/>
      <c r="U32" s="634"/>
      <c r="V32" s="650"/>
      <c r="W32" s="59"/>
      <c r="X32" s="59"/>
      <c r="Y32" s="59"/>
      <c r="Z32" s="59"/>
      <c r="AA32" s="59"/>
      <c r="AB32" s="59"/>
      <c r="AC32" s="214"/>
      <c r="AD32" s="209"/>
      <c r="AE32" s="59"/>
      <c r="AF32" s="59"/>
      <c r="AG32" s="59"/>
      <c r="AH32" s="59"/>
      <c r="AI32" s="59"/>
      <c r="AJ32" s="214"/>
      <c r="AK32" s="209"/>
      <c r="AL32" s="59"/>
      <c r="AM32" s="59"/>
      <c r="AN32" s="64" t="str">
        <f t="shared" si="11"/>
        <v xml:space="preserve"> </v>
      </c>
      <c r="AO32" s="59"/>
      <c r="AP32" s="59"/>
      <c r="AQ32" s="291" t="str">
        <f t="shared" si="12"/>
        <v xml:space="preserve"> </v>
      </c>
      <c r="AR32" s="209"/>
      <c r="AS32" s="59"/>
      <c r="AT32" s="59"/>
      <c r="AU32" s="59"/>
      <c r="AV32" s="59">
        <f t="shared" ref="AV32:AV42" si="24">AS32-AR32</f>
        <v>0</v>
      </c>
      <c r="AW32" s="59" t="str">
        <f t="shared" ref="AW32:AW42" si="25">IF(AR32&lt;&gt;0,IF(AS32/AR32*100&lt;0,"&lt;0",IF(AS32/AR32*100&gt;200,"&gt;200",AS32/AR32*100))," ")</f>
        <v xml:space="preserve"> </v>
      </c>
      <c r="AX32" s="59"/>
      <c r="AY32" s="59"/>
      <c r="AZ32" s="214"/>
    </row>
    <row r="33" spans="1:52" ht="28.5" customHeight="1">
      <c r="A33" s="67" t="s">
        <v>298</v>
      </c>
      <c r="B33" s="347"/>
      <c r="C33" s="207">
        <f t="shared" ref="C33:C46" si="26">L33+AR33</f>
        <v>628.20000000000005</v>
      </c>
      <c r="D33" s="52">
        <f t="shared" ref="D33:D46" si="27">M33+AS33</f>
        <v>347.9</v>
      </c>
      <c r="E33" s="52">
        <f t="shared" si="22"/>
        <v>347.9</v>
      </c>
      <c r="F33" s="52">
        <f t="shared" si="23"/>
        <v>0</v>
      </c>
      <c r="G33" s="52">
        <f t="shared" si="3"/>
        <v>-280.30000000000007</v>
      </c>
      <c r="H33" s="52">
        <f t="shared" si="4"/>
        <v>55.380452085323142</v>
      </c>
      <c r="I33" s="266"/>
      <c r="J33" s="266"/>
      <c r="K33" s="398"/>
      <c r="L33" s="207">
        <f t="shared" si="14"/>
        <v>627.70000000000005</v>
      </c>
      <c r="M33" s="52">
        <f t="shared" si="15"/>
        <v>347.5</v>
      </c>
      <c r="N33" s="52">
        <f t="shared" si="7"/>
        <v>347.5</v>
      </c>
      <c r="O33" s="52">
        <f t="shared" si="8"/>
        <v>0</v>
      </c>
      <c r="P33" s="52">
        <f t="shared" si="0"/>
        <v>-280.20000000000005</v>
      </c>
      <c r="Q33" s="52">
        <f t="shared" si="1"/>
        <v>55.360841166162174</v>
      </c>
      <c r="R33" s="64"/>
      <c r="S33" s="125"/>
      <c r="T33" s="319"/>
      <c r="U33" s="380">
        <v>627.70000000000005</v>
      </c>
      <c r="V33" s="647">
        <v>347.5</v>
      </c>
      <c r="W33" s="59">
        <f t="shared" si="9"/>
        <v>347.5</v>
      </c>
      <c r="X33" s="59"/>
      <c r="Y33" s="52">
        <f t="shared" si="16"/>
        <v>-280.20000000000005</v>
      </c>
      <c r="Z33" s="52">
        <f t="shared" si="10"/>
        <v>55.360841166162174</v>
      </c>
      <c r="AA33" s="59"/>
      <c r="AB33" s="59"/>
      <c r="AC33" s="214"/>
      <c r="AD33" s="209"/>
      <c r="AE33" s="59"/>
      <c r="AF33" s="59"/>
      <c r="AG33" s="59"/>
      <c r="AH33" s="59"/>
      <c r="AI33" s="59"/>
      <c r="AJ33" s="214"/>
      <c r="AK33" s="209"/>
      <c r="AL33" s="59"/>
      <c r="AM33" s="59"/>
      <c r="AN33" s="64"/>
      <c r="AO33" s="59"/>
      <c r="AP33" s="59"/>
      <c r="AQ33" s="291"/>
      <c r="AR33" s="207">
        <v>0.5</v>
      </c>
      <c r="AS33" s="52">
        <v>0.4</v>
      </c>
      <c r="AT33" s="52">
        <f t="shared" si="13"/>
        <v>0.4</v>
      </c>
      <c r="AU33" s="52"/>
      <c r="AV33" s="52">
        <f t="shared" si="24"/>
        <v>-9.9999999999999978E-2</v>
      </c>
      <c r="AW33" s="52">
        <f t="shared" si="25"/>
        <v>80</v>
      </c>
      <c r="AX33" s="59"/>
      <c r="AY33" s="59"/>
      <c r="AZ33" s="214"/>
    </row>
    <row r="34" spans="1:52" ht="23.25" customHeight="1">
      <c r="A34" s="67" t="s">
        <v>299</v>
      </c>
      <c r="B34" s="347"/>
      <c r="C34" s="207">
        <f t="shared" si="26"/>
        <v>3899.2</v>
      </c>
      <c r="D34" s="52">
        <f t="shared" si="27"/>
        <v>2533.6999999999998</v>
      </c>
      <c r="E34" s="52">
        <f t="shared" si="22"/>
        <v>2533.6999999999998</v>
      </c>
      <c r="F34" s="52">
        <f t="shared" si="23"/>
        <v>0</v>
      </c>
      <c r="G34" s="52">
        <f t="shared" si="3"/>
        <v>-1365.5</v>
      </c>
      <c r="H34" s="52">
        <f t="shared" si="4"/>
        <v>64.979995896594161</v>
      </c>
      <c r="I34" s="266"/>
      <c r="J34" s="266"/>
      <c r="K34" s="398"/>
      <c r="L34" s="207">
        <f t="shared" si="14"/>
        <v>3899.2</v>
      </c>
      <c r="M34" s="52">
        <f t="shared" si="15"/>
        <v>2533.6999999999998</v>
      </c>
      <c r="N34" s="52">
        <f t="shared" si="7"/>
        <v>2533.6999999999998</v>
      </c>
      <c r="O34" s="52">
        <f t="shared" si="8"/>
        <v>0</v>
      </c>
      <c r="P34" s="52">
        <f t="shared" si="0"/>
        <v>-1365.5</v>
      </c>
      <c r="Q34" s="52">
        <f t="shared" si="1"/>
        <v>64.979995896594161</v>
      </c>
      <c r="R34" s="64"/>
      <c r="S34" s="125"/>
      <c r="T34" s="319"/>
      <c r="U34" s="380">
        <v>3899.2</v>
      </c>
      <c r="V34" s="647">
        <v>2533.6999999999998</v>
      </c>
      <c r="W34" s="59">
        <f t="shared" si="9"/>
        <v>2533.6999999999998</v>
      </c>
      <c r="X34" s="59"/>
      <c r="Y34" s="52">
        <f t="shared" si="16"/>
        <v>-1365.5</v>
      </c>
      <c r="Z34" s="52">
        <f t="shared" si="10"/>
        <v>64.979995896594161</v>
      </c>
      <c r="AA34" s="59"/>
      <c r="AB34" s="59"/>
      <c r="AC34" s="214"/>
      <c r="AD34" s="209"/>
      <c r="AE34" s="59"/>
      <c r="AF34" s="59"/>
      <c r="AG34" s="59"/>
      <c r="AH34" s="59"/>
      <c r="AI34" s="59"/>
      <c r="AJ34" s="214"/>
      <c r="AK34" s="209"/>
      <c r="AL34" s="59"/>
      <c r="AM34" s="59"/>
      <c r="AN34" s="64"/>
      <c r="AO34" s="59"/>
      <c r="AP34" s="59"/>
      <c r="AQ34" s="291"/>
      <c r="AR34" s="207"/>
      <c r="AS34" s="52"/>
      <c r="AT34" s="52">
        <f t="shared" si="13"/>
        <v>0</v>
      </c>
      <c r="AU34" s="52"/>
      <c r="AV34" s="52">
        <f t="shared" si="24"/>
        <v>0</v>
      </c>
      <c r="AW34" s="52" t="str">
        <f t="shared" si="25"/>
        <v xml:space="preserve"> </v>
      </c>
      <c r="AX34" s="59"/>
      <c r="AY34" s="59"/>
      <c r="AZ34" s="214"/>
    </row>
    <row r="35" spans="1:52" ht="23.25" hidden="1" customHeight="1">
      <c r="A35" s="67" t="s">
        <v>276</v>
      </c>
      <c r="B35" s="347">
        <v>11421</v>
      </c>
      <c r="C35" s="207">
        <f t="shared" si="26"/>
        <v>536.29999999999995</v>
      </c>
      <c r="D35" s="52">
        <f t="shared" si="27"/>
        <v>22</v>
      </c>
      <c r="E35" s="52">
        <f t="shared" si="22"/>
        <v>22</v>
      </c>
      <c r="F35" s="52">
        <f t="shared" si="23"/>
        <v>0</v>
      </c>
      <c r="G35" s="52">
        <f t="shared" si="3"/>
        <v>-514.29999999999995</v>
      </c>
      <c r="H35" s="52">
        <f t="shared" si="4"/>
        <v>4.1021816147678543</v>
      </c>
      <c r="I35" s="64"/>
      <c r="J35" s="64"/>
      <c r="K35" s="319"/>
      <c r="L35" s="207">
        <f t="shared" si="14"/>
        <v>535.9</v>
      </c>
      <c r="M35" s="52">
        <f t="shared" si="15"/>
        <v>22</v>
      </c>
      <c r="N35" s="52">
        <f t="shared" si="7"/>
        <v>22</v>
      </c>
      <c r="O35" s="52">
        <f t="shared" si="8"/>
        <v>0</v>
      </c>
      <c r="P35" s="59">
        <f t="shared" si="0"/>
        <v>-513.9</v>
      </c>
      <c r="Q35" s="52">
        <f t="shared" si="1"/>
        <v>4.1052435155812654</v>
      </c>
      <c r="R35" s="64"/>
      <c r="S35" s="125"/>
      <c r="T35" s="319"/>
      <c r="U35" s="380">
        <v>535.9</v>
      </c>
      <c r="V35" s="647">
        <v>22</v>
      </c>
      <c r="W35" s="59">
        <f t="shared" si="9"/>
        <v>22</v>
      </c>
      <c r="X35" s="59"/>
      <c r="Y35" s="59">
        <f t="shared" si="16"/>
        <v>-513.9</v>
      </c>
      <c r="Z35" s="59">
        <f t="shared" si="10"/>
        <v>4.1052435155812654</v>
      </c>
      <c r="AA35" s="59"/>
      <c r="AB35" s="59"/>
      <c r="AC35" s="214"/>
      <c r="AD35" s="209"/>
      <c r="AE35" s="59"/>
      <c r="AF35" s="59"/>
      <c r="AG35" s="59"/>
      <c r="AH35" s="59"/>
      <c r="AI35" s="59"/>
      <c r="AJ35" s="214"/>
      <c r="AK35" s="209"/>
      <c r="AL35" s="59"/>
      <c r="AM35" s="59"/>
      <c r="AN35" s="64"/>
      <c r="AO35" s="59"/>
      <c r="AP35" s="59"/>
      <c r="AQ35" s="291"/>
      <c r="AR35" s="207">
        <v>0.4</v>
      </c>
      <c r="AS35" s="52"/>
      <c r="AT35" s="52">
        <f t="shared" si="13"/>
        <v>0</v>
      </c>
      <c r="AU35" s="52"/>
      <c r="AV35" s="52">
        <f t="shared" si="24"/>
        <v>-0.4</v>
      </c>
      <c r="AW35" s="52">
        <f t="shared" si="25"/>
        <v>0</v>
      </c>
      <c r="AX35" s="59"/>
      <c r="AY35" s="59"/>
      <c r="AZ35" s="214"/>
    </row>
    <row r="36" spans="1:52" ht="23.25" hidden="1" customHeight="1">
      <c r="A36" s="67" t="s">
        <v>277</v>
      </c>
      <c r="B36" s="347">
        <v>11422</v>
      </c>
      <c r="C36" s="207">
        <f t="shared" si="26"/>
        <v>1326</v>
      </c>
      <c r="D36" s="52">
        <f t="shared" si="27"/>
        <v>88</v>
      </c>
      <c r="E36" s="52">
        <f t="shared" si="22"/>
        <v>88</v>
      </c>
      <c r="F36" s="52">
        <f t="shared" si="23"/>
        <v>0</v>
      </c>
      <c r="G36" s="52">
        <f t="shared" si="3"/>
        <v>-1238</v>
      </c>
      <c r="H36" s="52">
        <f t="shared" si="4"/>
        <v>6.6365007541478134</v>
      </c>
      <c r="I36" s="64"/>
      <c r="J36" s="64"/>
      <c r="K36" s="319"/>
      <c r="L36" s="207">
        <f t="shared" si="14"/>
        <v>1326</v>
      </c>
      <c r="M36" s="52">
        <f t="shared" si="15"/>
        <v>88</v>
      </c>
      <c r="N36" s="52">
        <f t="shared" si="7"/>
        <v>88</v>
      </c>
      <c r="O36" s="52">
        <f t="shared" si="8"/>
        <v>0</v>
      </c>
      <c r="P36" s="59">
        <f t="shared" si="0"/>
        <v>-1238</v>
      </c>
      <c r="Q36" s="52">
        <f t="shared" si="1"/>
        <v>6.6365007541478134</v>
      </c>
      <c r="R36" s="64"/>
      <c r="S36" s="125"/>
      <c r="T36" s="319"/>
      <c r="U36" s="380">
        <v>1326</v>
      </c>
      <c r="V36" s="647">
        <v>88</v>
      </c>
      <c r="W36" s="59">
        <f t="shared" si="9"/>
        <v>88</v>
      </c>
      <c r="X36" s="59"/>
      <c r="Y36" s="59">
        <f t="shared" si="16"/>
        <v>-1238</v>
      </c>
      <c r="Z36" s="59">
        <f t="shared" si="10"/>
        <v>6.6365007541478134</v>
      </c>
      <c r="AA36" s="59"/>
      <c r="AB36" s="59"/>
      <c r="AC36" s="214"/>
      <c r="AD36" s="209"/>
      <c r="AE36" s="59"/>
      <c r="AF36" s="59"/>
      <c r="AG36" s="59"/>
      <c r="AH36" s="59"/>
      <c r="AI36" s="59"/>
      <c r="AJ36" s="214"/>
      <c r="AK36" s="209"/>
      <c r="AL36" s="59"/>
      <c r="AM36" s="59"/>
      <c r="AN36" s="64"/>
      <c r="AO36" s="59"/>
      <c r="AP36" s="59"/>
      <c r="AQ36" s="291"/>
      <c r="AR36" s="207"/>
      <c r="AS36" s="52"/>
      <c r="AT36" s="52">
        <f t="shared" si="13"/>
        <v>0</v>
      </c>
      <c r="AU36" s="52"/>
      <c r="AV36" s="52">
        <f t="shared" si="24"/>
        <v>0</v>
      </c>
      <c r="AW36" s="52" t="str">
        <f t="shared" si="25"/>
        <v xml:space="preserve"> </v>
      </c>
      <c r="AX36" s="59"/>
      <c r="AY36" s="59"/>
      <c r="AZ36" s="214"/>
    </row>
    <row r="37" spans="1:52" ht="23.25" hidden="1" customHeight="1">
      <c r="A37" s="67" t="s">
        <v>278</v>
      </c>
      <c r="B37" s="347">
        <v>11423</v>
      </c>
      <c r="C37" s="207">
        <f t="shared" si="26"/>
        <v>585</v>
      </c>
      <c r="D37" s="52">
        <f t="shared" si="27"/>
        <v>34.4</v>
      </c>
      <c r="E37" s="52">
        <f t="shared" si="22"/>
        <v>34.4</v>
      </c>
      <c r="F37" s="52">
        <f t="shared" si="23"/>
        <v>0</v>
      </c>
      <c r="G37" s="52">
        <f t="shared" si="3"/>
        <v>-550.6</v>
      </c>
      <c r="H37" s="52">
        <f t="shared" si="4"/>
        <v>5.8803418803418799</v>
      </c>
      <c r="I37" s="64"/>
      <c r="J37" s="64"/>
      <c r="K37" s="319"/>
      <c r="L37" s="207">
        <f t="shared" si="14"/>
        <v>585</v>
      </c>
      <c r="M37" s="52">
        <f t="shared" si="15"/>
        <v>34.4</v>
      </c>
      <c r="N37" s="52">
        <f t="shared" si="7"/>
        <v>34.4</v>
      </c>
      <c r="O37" s="52">
        <f t="shared" si="8"/>
        <v>0</v>
      </c>
      <c r="P37" s="59">
        <f t="shared" si="0"/>
        <v>-550.6</v>
      </c>
      <c r="Q37" s="52">
        <f t="shared" si="1"/>
        <v>5.8803418803418799</v>
      </c>
      <c r="R37" s="64"/>
      <c r="S37" s="125"/>
      <c r="T37" s="319"/>
      <c r="U37" s="380">
        <v>585</v>
      </c>
      <c r="V37" s="647">
        <v>34.4</v>
      </c>
      <c r="W37" s="59">
        <f t="shared" si="9"/>
        <v>34.4</v>
      </c>
      <c r="X37" s="59"/>
      <c r="Y37" s="59">
        <f t="shared" si="16"/>
        <v>-550.6</v>
      </c>
      <c r="Z37" s="59">
        <f t="shared" si="10"/>
        <v>5.8803418803418799</v>
      </c>
      <c r="AA37" s="59"/>
      <c r="AB37" s="59"/>
      <c r="AC37" s="214"/>
      <c r="AD37" s="209"/>
      <c r="AE37" s="59"/>
      <c r="AF37" s="59"/>
      <c r="AG37" s="59"/>
      <c r="AH37" s="59"/>
      <c r="AI37" s="59"/>
      <c r="AJ37" s="214"/>
      <c r="AK37" s="209"/>
      <c r="AL37" s="59"/>
      <c r="AM37" s="59"/>
      <c r="AN37" s="64"/>
      <c r="AO37" s="59"/>
      <c r="AP37" s="59"/>
      <c r="AQ37" s="291"/>
      <c r="AR37" s="207"/>
      <c r="AS37" s="52"/>
      <c r="AT37" s="52">
        <f t="shared" si="13"/>
        <v>0</v>
      </c>
      <c r="AU37" s="52"/>
      <c r="AV37" s="52">
        <f t="shared" si="24"/>
        <v>0</v>
      </c>
      <c r="AW37" s="52" t="str">
        <f t="shared" si="25"/>
        <v xml:space="preserve"> </v>
      </c>
      <c r="AX37" s="59"/>
      <c r="AY37" s="59"/>
      <c r="AZ37" s="214"/>
    </row>
    <row r="38" spans="1:52" ht="23.25" hidden="1" customHeight="1">
      <c r="A38" s="67" t="s">
        <v>279</v>
      </c>
      <c r="B38" s="347">
        <v>11424</v>
      </c>
      <c r="C38" s="207">
        <f t="shared" si="26"/>
        <v>1427.3</v>
      </c>
      <c r="D38" s="52">
        <f t="shared" si="27"/>
        <v>91.1</v>
      </c>
      <c r="E38" s="52">
        <f t="shared" si="22"/>
        <v>91.1</v>
      </c>
      <c r="F38" s="52">
        <f t="shared" si="23"/>
        <v>0</v>
      </c>
      <c r="G38" s="52">
        <f t="shared" si="3"/>
        <v>-1336.2</v>
      </c>
      <c r="H38" s="52">
        <f t="shared" si="4"/>
        <v>6.3826805857212916</v>
      </c>
      <c r="I38" s="64"/>
      <c r="J38" s="64"/>
      <c r="K38" s="319"/>
      <c r="L38" s="207">
        <f t="shared" si="14"/>
        <v>1427</v>
      </c>
      <c r="M38" s="52">
        <f t="shared" si="15"/>
        <v>91.1</v>
      </c>
      <c r="N38" s="52">
        <f t="shared" si="7"/>
        <v>91.1</v>
      </c>
      <c r="O38" s="52">
        <f t="shared" si="8"/>
        <v>0</v>
      </c>
      <c r="P38" s="59">
        <f t="shared" si="0"/>
        <v>-1335.9</v>
      </c>
      <c r="Q38" s="52">
        <f t="shared" si="1"/>
        <v>6.3840224246671333</v>
      </c>
      <c r="R38" s="64"/>
      <c r="S38" s="125"/>
      <c r="T38" s="319"/>
      <c r="U38" s="380">
        <v>1427</v>
      </c>
      <c r="V38" s="647">
        <v>91.1</v>
      </c>
      <c r="W38" s="59">
        <f t="shared" si="9"/>
        <v>91.1</v>
      </c>
      <c r="X38" s="59"/>
      <c r="Y38" s="59">
        <f t="shared" si="16"/>
        <v>-1335.9</v>
      </c>
      <c r="Z38" s="59">
        <f t="shared" si="10"/>
        <v>6.3840224246671333</v>
      </c>
      <c r="AA38" s="59"/>
      <c r="AB38" s="59"/>
      <c r="AC38" s="214"/>
      <c r="AD38" s="209"/>
      <c r="AE38" s="59"/>
      <c r="AF38" s="59"/>
      <c r="AG38" s="59"/>
      <c r="AH38" s="59"/>
      <c r="AI38" s="59"/>
      <c r="AJ38" s="214"/>
      <c r="AK38" s="209"/>
      <c r="AL38" s="59"/>
      <c r="AM38" s="59"/>
      <c r="AN38" s="64"/>
      <c r="AO38" s="59"/>
      <c r="AP38" s="59"/>
      <c r="AQ38" s="291"/>
      <c r="AR38" s="207">
        <v>0.3</v>
      </c>
      <c r="AS38" s="52"/>
      <c r="AT38" s="52">
        <f t="shared" si="13"/>
        <v>0</v>
      </c>
      <c r="AU38" s="52"/>
      <c r="AV38" s="52">
        <f t="shared" si="24"/>
        <v>-0.3</v>
      </c>
      <c r="AW38" s="52">
        <f t="shared" si="25"/>
        <v>0</v>
      </c>
      <c r="AX38" s="59"/>
      <c r="AY38" s="59"/>
      <c r="AZ38" s="214"/>
    </row>
    <row r="39" spans="1:52" ht="23.25" hidden="1" customHeight="1">
      <c r="A39" s="67" t="s">
        <v>280</v>
      </c>
      <c r="B39" s="347">
        <v>11425</v>
      </c>
      <c r="C39" s="207">
        <f t="shared" si="26"/>
        <v>173.6</v>
      </c>
      <c r="D39" s="52">
        <f t="shared" si="27"/>
        <v>12.6</v>
      </c>
      <c r="E39" s="52">
        <f t="shared" si="22"/>
        <v>12.6</v>
      </c>
      <c r="F39" s="52">
        <f t="shared" si="23"/>
        <v>0</v>
      </c>
      <c r="G39" s="52">
        <f t="shared" si="3"/>
        <v>-161</v>
      </c>
      <c r="H39" s="52">
        <f t="shared" si="4"/>
        <v>7.2580645161290329</v>
      </c>
      <c r="I39" s="64"/>
      <c r="J39" s="64"/>
      <c r="K39" s="319"/>
      <c r="L39" s="207">
        <f t="shared" si="14"/>
        <v>173.6</v>
      </c>
      <c r="M39" s="52">
        <f t="shared" si="15"/>
        <v>12.6</v>
      </c>
      <c r="N39" s="52">
        <f t="shared" si="7"/>
        <v>12.6</v>
      </c>
      <c r="O39" s="52">
        <f t="shared" si="8"/>
        <v>0</v>
      </c>
      <c r="P39" s="59">
        <f t="shared" si="0"/>
        <v>-161</v>
      </c>
      <c r="Q39" s="52">
        <f t="shared" si="1"/>
        <v>7.2580645161290329</v>
      </c>
      <c r="R39" s="64"/>
      <c r="S39" s="125"/>
      <c r="T39" s="319"/>
      <c r="U39" s="380">
        <v>173.6</v>
      </c>
      <c r="V39" s="647">
        <v>12.6</v>
      </c>
      <c r="W39" s="59">
        <f t="shared" si="9"/>
        <v>12.6</v>
      </c>
      <c r="X39" s="59"/>
      <c r="Y39" s="59">
        <f t="shared" si="16"/>
        <v>-161</v>
      </c>
      <c r="Z39" s="59">
        <f t="shared" si="10"/>
        <v>7.2580645161290329</v>
      </c>
      <c r="AA39" s="59"/>
      <c r="AB39" s="59"/>
      <c r="AC39" s="214"/>
      <c r="AD39" s="209"/>
      <c r="AE39" s="59"/>
      <c r="AF39" s="59"/>
      <c r="AG39" s="59"/>
      <c r="AH39" s="59"/>
      <c r="AI39" s="59"/>
      <c r="AJ39" s="214"/>
      <c r="AK39" s="209"/>
      <c r="AL39" s="59"/>
      <c r="AM39" s="59"/>
      <c r="AN39" s="64"/>
      <c r="AO39" s="59"/>
      <c r="AP39" s="59"/>
      <c r="AQ39" s="291"/>
      <c r="AR39" s="207"/>
      <c r="AS39" s="52"/>
      <c r="AT39" s="52">
        <f t="shared" si="13"/>
        <v>0</v>
      </c>
      <c r="AU39" s="52"/>
      <c r="AV39" s="52">
        <f t="shared" si="24"/>
        <v>0</v>
      </c>
      <c r="AW39" s="52" t="str">
        <f t="shared" si="25"/>
        <v xml:space="preserve"> </v>
      </c>
      <c r="AX39" s="59"/>
      <c r="AY39" s="59"/>
      <c r="AZ39" s="214"/>
    </row>
    <row r="40" spans="1:52" ht="30" hidden="1" customHeight="1">
      <c r="A40" s="67" t="s">
        <v>281</v>
      </c>
      <c r="B40" s="347">
        <v>11426</v>
      </c>
      <c r="C40" s="207">
        <f t="shared" si="26"/>
        <v>10.9</v>
      </c>
      <c r="D40" s="52">
        <f t="shared" si="27"/>
        <v>0.7</v>
      </c>
      <c r="E40" s="52">
        <f t="shared" si="22"/>
        <v>0.7</v>
      </c>
      <c r="F40" s="52">
        <f t="shared" si="23"/>
        <v>0</v>
      </c>
      <c r="G40" s="52">
        <f t="shared" si="3"/>
        <v>-10.200000000000001</v>
      </c>
      <c r="H40" s="52">
        <f t="shared" si="4"/>
        <v>6.422018348623852</v>
      </c>
      <c r="I40" s="53">
        <f t="shared" si="18"/>
        <v>0</v>
      </c>
      <c r="J40" s="53">
        <f t="shared" si="5"/>
        <v>0.7</v>
      </c>
      <c r="K40" s="226" t="str">
        <f t="shared" si="6"/>
        <v xml:space="preserve"> </v>
      </c>
      <c r="L40" s="207">
        <f t="shared" si="14"/>
        <v>10.9</v>
      </c>
      <c r="M40" s="52">
        <f t="shared" si="15"/>
        <v>0.7</v>
      </c>
      <c r="N40" s="52">
        <f t="shared" si="7"/>
        <v>0.7</v>
      </c>
      <c r="O40" s="52">
        <f t="shared" si="8"/>
        <v>0</v>
      </c>
      <c r="P40" s="59">
        <f t="shared" si="0"/>
        <v>-10.200000000000001</v>
      </c>
      <c r="Q40" s="52">
        <f t="shared" si="1"/>
        <v>6.422018348623852</v>
      </c>
      <c r="R40" s="53">
        <f t="shared" ref="R40:R75" si="28">AA40+AH40+AO40</f>
        <v>0</v>
      </c>
      <c r="S40" s="121">
        <f t="shared" si="20"/>
        <v>0.7</v>
      </c>
      <c r="T40" s="226" t="str">
        <f t="shared" ref="T40:T75" si="29">IF(R40&lt;&gt;0,IF(M40/R40*100&lt;0,"&lt;0",IF(M40/R40*100&gt;200,"&gt;200",M40/R40*100))," ")</f>
        <v xml:space="preserve"> </v>
      </c>
      <c r="U40" s="380">
        <v>10.9</v>
      </c>
      <c r="V40" s="647">
        <v>0.7</v>
      </c>
      <c r="W40" s="52">
        <f t="shared" si="9"/>
        <v>0.7</v>
      </c>
      <c r="X40" s="52"/>
      <c r="Y40" s="59">
        <f t="shared" si="16"/>
        <v>-10.200000000000001</v>
      </c>
      <c r="Z40" s="59">
        <f t="shared" si="10"/>
        <v>6.422018348623852</v>
      </c>
      <c r="AA40" s="52">
        <f>AA31-AA42</f>
        <v>0</v>
      </c>
      <c r="AB40" s="52">
        <f t="shared" ref="AB40:AB72" si="30">V40-AA40</f>
        <v>0.7</v>
      </c>
      <c r="AC40" s="214" t="str">
        <f>IF(AA40&lt;&gt;0,IF(V40/AA40*100&lt;0,"&lt;0",IF(V40/AA40*100&gt;200,"&gt;200",V40/AA40*100))," ")</f>
        <v xml:space="preserve"> </v>
      </c>
      <c r="AD40" s="207">
        <f>AD31-AD42</f>
        <v>0</v>
      </c>
      <c r="AE40" s="52">
        <f>AE31-AE42</f>
        <v>0</v>
      </c>
      <c r="AF40" s="52">
        <f>AF31-AF42</f>
        <v>0</v>
      </c>
      <c r="AG40" s="52" t="str">
        <f>IF(AD40&lt;&gt;0,IF(AE40/AD40*100&lt;0,"&lt;0",IF(AE40/AD40*100&gt;200,"&gt;200",AE40/AD40*100))," ")</f>
        <v xml:space="preserve"> </v>
      </c>
      <c r="AH40" s="52">
        <f>AH31-AH42</f>
        <v>0</v>
      </c>
      <c r="AI40" s="52">
        <f>AE40-AH40</f>
        <v>0</v>
      </c>
      <c r="AJ40" s="208" t="str">
        <f>IF(AH40&lt;&gt;0,IF(AE40/AH40*100&lt;0,"&lt;0",IF(AE40/AH40*100&gt;200,"&gt;200",AE40/AH40*100))," ")</f>
        <v xml:space="preserve"> </v>
      </c>
      <c r="AK40" s="207">
        <f>AK31-AK42</f>
        <v>0</v>
      </c>
      <c r="AL40" s="52">
        <f>AL31-AL42</f>
        <v>0</v>
      </c>
      <c r="AM40" s="52">
        <f>AM31-AM42</f>
        <v>0</v>
      </c>
      <c r="AN40" s="53" t="str">
        <f t="shared" si="11"/>
        <v xml:space="preserve"> </v>
      </c>
      <c r="AO40" s="52">
        <f>AO31-AO42</f>
        <v>0</v>
      </c>
      <c r="AP40" s="52">
        <f t="shared" ref="AP40:AP66" si="31">AL40-AO40</f>
        <v>0</v>
      </c>
      <c r="AQ40" s="285" t="str">
        <f t="shared" si="12"/>
        <v xml:space="preserve"> </v>
      </c>
      <c r="AR40" s="207"/>
      <c r="AS40" s="52"/>
      <c r="AT40" s="52">
        <f t="shared" si="13"/>
        <v>0</v>
      </c>
      <c r="AU40" s="52"/>
      <c r="AV40" s="52">
        <f t="shared" si="24"/>
        <v>0</v>
      </c>
      <c r="AW40" s="52" t="str">
        <f t="shared" si="25"/>
        <v xml:space="preserve"> </v>
      </c>
      <c r="AX40" s="52">
        <f>AX31-AX42</f>
        <v>0</v>
      </c>
      <c r="AY40" s="52">
        <f t="shared" ref="AY40:AY72" si="32">AS40-AX40</f>
        <v>0</v>
      </c>
      <c r="AZ40" s="208" t="str">
        <f>IF(AX40&lt;&gt;0,IF(AS40/AX40*100&lt;0,"&lt;0",IF(AS40/AX40*100&gt;200,"&gt;200",AS40/AX40*100))," ")</f>
        <v xml:space="preserve"> </v>
      </c>
    </row>
    <row r="41" spans="1:52" ht="24.75" hidden="1" customHeight="1">
      <c r="A41" s="67" t="s">
        <v>275</v>
      </c>
      <c r="B41" s="347">
        <v>11427</v>
      </c>
      <c r="C41" s="207">
        <f t="shared" si="26"/>
        <v>22.1</v>
      </c>
      <c r="D41" s="52">
        <f t="shared" si="27"/>
        <v>1.6</v>
      </c>
      <c r="E41" s="52">
        <f t="shared" si="22"/>
        <v>1.6</v>
      </c>
      <c r="F41" s="52">
        <f t="shared" si="23"/>
        <v>0</v>
      </c>
      <c r="G41" s="52">
        <f t="shared" si="3"/>
        <v>-20.5</v>
      </c>
      <c r="H41" s="52">
        <f t="shared" si="4"/>
        <v>7.239819004524886</v>
      </c>
      <c r="I41" s="53"/>
      <c r="J41" s="53"/>
      <c r="K41" s="226"/>
      <c r="L41" s="207">
        <f t="shared" si="14"/>
        <v>22</v>
      </c>
      <c r="M41" s="52">
        <f t="shared" si="15"/>
        <v>1.6</v>
      </c>
      <c r="N41" s="52">
        <f t="shared" si="7"/>
        <v>1.6</v>
      </c>
      <c r="O41" s="52">
        <f t="shared" si="8"/>
        <v>0</v>
      </c>
      <c r="P41" s="59">
        <f t="shared" si="0"/>
        <v>-20.399999999999999</v>
      </c>
      <c r="Q41" s="52">
        <f t="shared" si="1"/>
        <v>7.2727272727272734</v>
      </c>
      <c r="R41" s="53"/>
      <c r="S41" s="121"/>
      <c r="T41" s="226"/>
      <c r="U41" s="380">
        <v>22</v>
      </c>
      <c r="V41" s="647">
        <v>1.6</v>
      </c>
      <c r="W41" s="52">
        <f t="shared" si="9"/>
        <v>1.6</v>
      </c>
      <c r="X41" s="52"/>
      <c r="Y41" s="59">
        <f t="shared" si="16"/>
        <v>-20.399999999999999</v>
      </c>
      <c r="Z41" s="59">
        <f t="shared" si="10"/>
        <v>7.2727272727272734</v>
      </c>
      <c r="AA41" s="52"/>
      <c r="AB41" s="52"/>
      <c r="AC41" s="214"/>
      <c r="AD41" s="207"/>
      <c r="AE41" s="52"/>
      <c r="AF41" s="52"/>
      <c r="AG41" s="52"/>
      <c r="AH41" s="52"/>
      <c r="AI41" s="52"/>
      <c r="AJ41" s="208"/>
      <c r="AK41" s="207"/>
      <c r="AL41" s="52"/>
      <c r="AM41" s="52"/>
      <c r="AN41" s="53"/>
      <c r="AO41" s="52"/>
      <c r="AP41" s="52"/>
      <c r="AQ41" s="285"/>
      <c r="AR41" s="207">
        <v>0.1</v>
      </c>
      <c r="AS41" s="52"/>
      <c r="AT41" s="52">
        <f t="shared" si="13"/>
        <v>0</v>
      </c>
      <c r="AU41" s="52"/>
      <c r="AV41" s="52">
        <f t="shared" si="24"/>
        <v>-0.1</v>
      </c>
      <c r="AW41" s="52">
        <f t="shared" si="25"/>
        <v>0</v>
      </c>
      <c r="AX41" s="52"/>
      <c r="AY41" s="52"/>
      <c r="AZ41" s="208"/>
    </row>
    <row r="42" spans="1:52" ht="23.25" customHeight="1">
      <c r="A42" s="67" t="s">
        <v>22</v>
      </c>
      <c r="B42" s="347">
        <v>11429</v>
      </c>
      <c r="C42" s="207">
        <f t="shared" si="26"/>
        <v>-224.4</v>
      </c>
      <c r="D42" s="52">
        <f t="shared" si="27"/>
        <v>-95.9</v>
      </c>
      <c r="E42" s="52">
        <f t="shared" si="22"/>
        <v>-95.9</v>
      </c>
      <c r="F42" s="52">
        <f t="shared" si="23"/>
        <v>0</v>
      </c>
      <c r="G42" s="52">
        <f t="shared" si="3"/>
        <v>128.5</v>
      </c>
      <c r="H42" s="52">
        <f t="shared" si="4"/>
        <v>42.736185383244205</v>
      </c>
      <c r="I42" s="53">
        <f t="shared" si="18"/>
        <v>0</v>
      </c>
      <c r="J42" s="53">
        <f t="shared" si="5"/>
        <v>-95.9</v>
      </c>
      <c r="K42" s="226" t="str">
        <f t="shared" si="6"/>
        <v xml:space="preserve"> </v>
      </c>
      <c r="L42" s="207">
        <f t="shared" si="14"/>
        <v>-224.4</v>
      </c>
      <c r="M42" s="52">
        <f t="shared" si="15"/>
        <v>-95.9</v>
      </c>
      <c r="N42" s="52">
        <f t="shared" si="7"/>
        <v>-95.9</v>
      </c>
      <c r="O42" s="52">
        <f t="shared" si="8"/>
        <v>0</v>
      </c>
      <c r="P42" s="52">
        <f t="shared" si="0"/>
        <v>128.5</v>
      </c>
      <c r="Q42" s="52">
        <f t="shared" si="1"/>
        <v>42.736185383244205</v>
      </c>
      <c r="R42" s="53">
        <f t="shared" si="28"/>
        <v>0</v>
      </c>
      <c r="S42" s="121">
        <f t="shared" si="20"/>
        <v>-95.9</v>
      </c>
      <c r="T42" s="226" t="str">
        <f t="shared" si="29"/>
        <v xml:space="preserve"> </v>
      </c>
      <c r="U42" s="380">
        <v>-224.4</v>
      </c>
      <c r="V42" s="647">
        <v>-95.9</v>
      </c>
      <c r="W42" s="52">
        <f t="shared" si="9"/>
        <v>-95.9</v>
      </c>
      <c r="X42" s="52"/>
      <c r="Y42" s="52">
        <f t="shared" si="16"/>
        <v>128.5</v>
      </c>
      <c r="Z42" s="52">
        <f t="shared" si="10"/>
        <v>42.736185383244205</v>
      </c>
      <c r="AA42" s="52"/>
      <c r="AB42" s="52">
        <f t="shared" si="30"/>
        <v>-95.9</v>
      </c>
      <c r="AC42" s="208" t="str">
        <f>IF(AA42&lt;&gt;0,IF(V42/AA42*100&lt;0,"&lt;0",IF(V42/AA42*100&gt;200,"&gt;200",V42/AA42*100))," ")</f>
        <v xml:space="preserve"> </v>
      </c>
      <c r="AD42" s="207"/>
      <c r="AE42" s="52"/>
      <c r="AF42" s="52">
        <f t="shared" ref="AF42:AF52" si="33">AE42-AD42</f>
        <v>0</v>
      </c>
      <c r="AG42" s="52" t="str">
        <f>IF(AD42&lt;&gt;0,IF(AE42/AD42*100&lt;0,"&lt;0",IF(AE42/AD42*100&gt;200,"&gt;200",AE42/AD42*100))," ")</f>
        <v xml:space="preserve"> </v>
      </c>
      <c r="AH42" s="52"/>
      <c r="AI42" s="52">
        <f>AE42-AH42</f>
        <v>0</v>
      </c>
      <c r="AJ42" s="208" t="str">
        <f>IF(AH42&lt;&gt;0,IF(AE42/AH42*100&lt;0,"&lt;0",IF(AE42/AH42*100&gt;200,"&gt;200",AE42/AH42*100))," ")</f>
        <v xml:space="preserve"> </v>
      </c>
      <c r="AK42" s="207"/>
      <c r="AL42" s="52"/>
      <c r="AM42" s="52">
        <f t="shared" ref="AM42:AM52" si="34">AL42-AK42</f>
        <v>0</v>
      </c>
      <c r="AN42" s="53" t="str">
        <f t="shared" si="11"/>
        <v xml:space="preserve"> </v>
      </c>
      <c r="AO42" s="52"/>
      <c r="AP42" s="52">
        <f t="shared" si="31"/>
        <v>0</v>
      </c>
      <c r="AQ42" s="285" t="str">
        <f t="shared" si="12"/>
        <v xml:space="preserve"> </v>
      </c>
      <c r="AR42" s="207"/>
      <c r="AS42" s="52"/>
      <c r="AT42" s="52">
        <f t="shared" si="13"/>
        <v>0</v>
      </c>
      <c r="AU42" s="52"/>
      <c r="AV42" s="52">
        <f t="shared" si="24"/>
        <v>0</v>
      </c>
      <c r="AW42" s="52" t="str">
        <f t="shared" si="25"/>
        <v xml:space="preserve"> </v>
      </c>
      <c r="AX42" s="52"/>
      <c r="AY42" s="52">
        <f t="shared" si="32"/>
        <v>0</v>
      </c>
      <c r="AZ42" s="208" t="str">
        <f>IF(AX42&lt;&gt;0,IF(AS42/AX42*100&lt;0,"&lt;0",IF(AS42/AX42*100&gt;200,"&gt;200",AS42/AX42*100))," ")</f>
        <v xml:space="preserve"> </v>
      </c>
    </row>
    <row r="43" spans="1:52" s="409" customFormat="1" ht="23.25" customHeight="1">
      <c r="A43" s="250" t="s">
        <v>267</v>
      </c>
      <c r="B43" s="399">
        <v>1144</v>
      </c>
      <c r="C43" s="212">
        <f t="shared" si="26"/>
        <v>421.20000000000005</v>
      </c>
      <c r="D43" s="61">
        <f t="shared" si="27"/>
        <v>279</v>
      </c>
      <c r="E43" s="61">
        <f t="shared" si="22"/>
        <v>279</v>
      </c>
      <c r="F43" s="61">
        <f t="shared" si="23"/>
        <v>0</v>
      </c>
      <c r="G43" s="61">
        <f t="shared" si="3"/>
        <v>-142.20000000000005</v>
      </c>
      <c r="H43" s="61">
        <f t="shared" si="4"/>
        <v>66.239316239316238</v>
      </c>
      <c r="I43" s="402"/>
      <c r="J43" s="402"/>
      <c r="K43" s="403"/>
      <c r="L43" s="212">
        <f t="shared" si="14"/>
        <v>11.6</v>
      </c>
      <c r="M43" s="61">
        <f t="shared" si="15"/>
        <v>7.2</v>
      </c>
      <c r="N43" s="61">
        <f t="shared" si="7"/>
        <v>7.2</v>
      </c>
      <c r="O43" s="61">
        <f t="shared" si="8"/>
        <v>0</v>
      </c>
      <c r="P43" s="61">
        <f t="shared" si="0"/>
        <v>-4.3999999999999995</v>
      </c>
      <c r="Q43" s="61">
        <f t="shared" si="1"/>
        <v>62.068965517241381</v>
      </c>
      <c r="R43" s="402"/>
      <c r="S43" s="404"/>
      <c r="T43" s="403"/>
      <c r="U43" s="400">
        <v>11.6</v>
      </c>
      <c r="V43" s="711">
        <v>7.2</v>
      </c>
      <c r="W43" s="405">
        <f t="shared" si="9"/>
        <v>7.2</v>
      </c>
      <c r="X43" s="405"/>
      <c r="Y43" s="61">
        <f t="shared" si="16"/>
        <v>-4.3999999999999995</v>
      </c>
      <c r="Z43" s="61">
        <f t="shared" si="10"/>
        <v>62.068965517241381</v>
      </c>
      <c r="AA43" s="405"/>
      <c r="AB43" s="405"/>
      <c r="AC43" s="406"/>
      <c r="AD43" s="407"/>
      <c r="AE43" s="405"/>
      <c r="AF43" s="405"/>
      <c r="AG43" s="405"/>
      <c r="AH43" s="405"/>
      <c r="AI43" s="405"/>
      <c r="AJ43" s="406"/>
      <c r="AK43" s="407"/>
      <c r="AL43" s="405"/>
      <c r="AM43" s="405"/>
      <c r="AN43" s="402"/>
      <c r="AO43" s="405"/>
      <c r="AP43" s="405"/>
      <c r="AQ43" s="408"/>
      <c r="AR43" s="407">
        <v>409.6</v>
      </c>
      <c r="AS43" s="405">
        <v>271.8</v>
      </c>
      <c r="AT43" s="405">
        <f t="shared" si="13"/>
        <v>271.8</v>
      </c>
      <c r="AU43" s="405"/>
      <c r="AV43" s="61">
        <f t="shared" ref="AV43:AV49" si="35">AS43-AR43</f>
        <v>-137.80000000000001</v>
      </c>
      <c r="AW43" s="61">
        <f t="shared" ref="AW43:AW49" si="36">IF(AR43&lt;&gt;0,IF(AS43/AR43*100&lt;0,"&lt;0",IF(AS43/AR43*100&gt;200,"&gt;200",AS43/AR43*100))," ")</f>
        <v>66.357421875</v>
      </c>
      <c r="AX43" s="405"/>
      <c r="AY43" s="405"/>
      <c r="AZ43" s="406"/>
    </row>
    <row r="44" spans="1:52" s="409" customFormat="1" ht="33" customHeight="1">
      <c r="A44" s="250" t="s">
        <v>268</v>
      </c>
      <c r="B44" s="399">
        <v>1145</v>
      </c>
      <c r="C44" s="212">
        <f t="shared" si="26"/>
        <v>486.5</v>
      </c>
      <c r="D44" s="61">
        <f t="shared" si="27"/>
        <v>317.5</v>
      </c>
      <c r="E44" s="61">
        <f t="shared" si="22"/>
        <v>317.5</v>
      </c>
      <c r="F44" s="61">
        <f t="shared" si="23"/>
        <v>0</v>
      </c>
      <c r="G44" s="61">
        <f t="shared" si="3"/>
        <v>-169</v>
      </c>
      <c r="H44" s="61">
        <f t="shared" si="4"/>
        <v>65.262076053442968</v>
      </c>
      <c r="I44" s="402"/>
      <c r="J44" s="402"/>
      <c r="K44" s="403"/>
      <c r="L44" s="212">
        <f t="shared" si="14"/>
        <v>448.1</v>
      </c>
      <c r="M44" s="61">
        <f t="shared" si="15"/>
        <v>290.10000000000002</v>
      </c>
      <c r="N44" s="61">
        <f t="shared" si="7"/>
        <v>290.10000000000002</v>
      </c>
      <c r="O44" s="61">
        <f t="shared" si="8"/>
        <v>0</v>
      </c>
      <c r="P44" s="61">
        <f t="shared" si="0"/>
        <v>-158</v>
      </c>
      <c r="Q44" s="61">
        <f t="shared" si="1"/>
        <v>64.740013389868338</v>
      </c>
      <c r="R44" s="402"/>
      <c r="S44" s="404"/>
      <c r="T44" s="403"/>
      <c r="U44" s="400">
        <v>448.1</v>
      </c>
      <c r="V44" s="649">
        <v>290.10000000000002</v>
      </c>
      <c r="W44" s="405">
        <f t="shared" si="9"/>
        <v>290.10000000000002</v>
      </c>
      <c r="X44" s="405"/>
      <c r="Y44" s="61">
        <f t="shared" si="16"/>
        <v>-158</v>
      </c>
      <c r="Z44" s="61">
        <f t="shared" si="10"/>
        <v>64.740013389868338</v>
      </c>
      <c r="AA44" s="405"/>
      <c r="AB44" s="405"/>
      <c r="AC44" s="406"/>
      <c r="AD44" s="407"/>
      <c r="AE44" s="405"/>
      <c r="AF44" s="405"/>
      <c r="AG44" s="405"/>
      <c r="AH44" s="405"/>
      <c r="AI44" s="405"/>
      <c r="AJ44" s="406"/>
      <c r="AK44" s="407"/>
      <c r="AL44" s="405"/>
      <c r="AM44" s="405"/>
      <c r="AN44" s="402"/>
      <c r="AO44" s="405"/>
      <c r="AP44" s="405"/>
      <c r="AQ44" s="408"/>
      <c r="AR44" s="407">
        <v>38.4</v>
      </c>
      <c r="AS44" s="405">
        <v>27.4</v>
      </c>
      <c r="AT44" s="405">
        <f t="shared" si="13"/>
        <v>27.4</v>
      </c>
      <c r="AU44" s="405"/>
      <c r="AV44" s="61">
        <f t="shared" si="35"/>
        <v>-11</v>
      </c>
      <c r="AW44" s="61">
        <f t="shared" si="36"/>
        <v>71.354166666666657</v>
      </c>
      <c r="AX44" s="405"/>
      <c r="AY44" s="405"/>
      <c r="AZ44" s="406"/>
    </row>
    <row r="45" spans="1:52" s="409" customFormat="1" ht="23.25" customHeight="1">
      <c r="A45" s="250" t="s">
        <v>269</v>
      </c>
      <c r="B45" s="399">
        <v>1146</v>
      </c>
      <c r="C45" s="212">
        <f t="shared" si="26"/>
        <v>834</v>
      </c>
      <c r="D45" s="61">
        <f t="shared" si="27"/>
        <v>567.79999999999995</v>
      </c>
      <c r="E45" s="61">
        <f t="shared" si="22"/>
        <v>567.79999999999995</v>
      </c>
      <c r="F45" s="61">
        <f t="shared" si="23"/>
        <v>0</v>
      </c>
      <c r="G45" s="61">
        <f t="shared" si="3"/>
        <v>-266.20000000000005</v>
      </c>
      <c r="H45" s="61">
        <f t="shared" si="4"/>
        <v>68.081534772182252</v>
      </c>
      <c r="I45" s="402"/>
      <c r="J45" s="402"/>
      <c r="K45" s="403"/>
      <c r="L45" s="212">
        <f t="shared" si="14"/>
        <v>507.1</v>
      </c>
      <c r="M45" s="61">
        <f t="shared" si="15"/>
        <v>320</v>
      </c>
      <c r="N45" s="61">
        <f t="shared" si="7"/>
        <v>320</v>
      </c>
      <c r="O45" s="61">
        <f t="shared" si="8"/>
        <v>0</v>
      </c>
      <c r="P45" s="61">
        <f t="shared" si="0"/>
        <v>-187.10000000000002</v>
      </c>
      <c r="Q45" s="61">
        <f t="shared" si="1"/>
        <v>63.103924275290865</v>
      </c>
      <c r="R45" s="402"/>
      <c r="S45" s="404"/>
      <c r="T45" s="403"/>
      <c r="U45" s="400">
        <v>507.1</v>
      </c>
      <c r="V45" s="649">
        <v>320</v>
      </c>
      <c r="W45" s="405">
        <f t="shared" si="9"/>
        <v>320</v>
      </c>
      <c r="X45" s="405"/>
      <c r="Y45" s="61">
        <f t="shared" si="16"/>
        <v>-187.10000000000002</v>
      </c>
      <c r="Z45" s="61">
        <f t="shared" si="10"/>
        <v>63.103924275290865</v>
      </c>
      <c r="AA45" s="405"/>
      <c r="AB45" s="405"/>
      <c r="AC45" s="406"/>
      <c r="AD45" s="407"/>
      <c r="AE45" s="405"/>
      <c r="AF45" s="405"/>
      <c r="AG45" s="405"/>
      <c r="AH45" s="405"/>
      <c r="AI45" s="405"/>
      <c r="AJ45" s="406"/>
      <c r="AK45" s="407"/>
      <c r="AL45" s="405"/>
      <c r="AM45" s="405"/>
      <c r="AN45" s="402"/>
      <c r="AO45" s="405"/>
      <c r="AP45" s="405"/>
      <c r="AQ45" s="408"/>
      <c r="AR45" s="407">
        <v>326.89999999999998</v>
      </c>
      <c r="AS45" s="405">
        <v>247.8</v>
      </c>
      <c r="AT45" s="405">
        <f t="shared" si="13"/>
        <v>247.8</v>
      </c>
      <c r="AU45" s="405"/>
      <c r="AV45" s="61">
        <f t="shared" si="35"/>
        <v>-79.099999999999966</v>
      </c>
      <c r="AW45" s="61">
        <f t="shared" si="36"/>
        <v>75.802997858672384</v>
      </c>
      <c r="AX45" s="405"/>
      <c r="AY45" s="405"/>
      <c r="AZ45" s="406"/>
    </row>
    <row r="46" spans="1:52" ht="30.75" customHeight="1">
      <c r="A46" s="60" t="s">
        <v>50</v>
      </c>
      <c r="B46" s="347" t="s">
        <v>293</v>
      </c>
      <c r="C46" s="207">
        <f t="shared" si="26"/>
        <v>1287.5999999999999</v>
      </c>
      <c r="D46" s="52">
        <f t="shared" si="27"/>
        <v>931.5</v>
      </c>
      <c r="E46" s="52">
        <f t="shared" si="22"/>
        <v>931.5</v>
      </c>
      <c r="F46" s="52">
        <f t="shared" si="23"/>
        <v>0</v>
      </c>
      <c r="G46" s="52">
        <f t="shared" si="3"/>
        <v>-356.09999999999991</v>
      </c>
      <c r="H46" s="52">
        <f t="shared" si="4"/>
        <v>72.343895619757689</v>
      </c>
      <c r="I46" s="53">
        <f t="shared" si="18"/>
        <v>0</v>
      </c>
      <c r="J46" s="53">
        <f t="shared" si="5"/>
        <v>931.5</v>
      </c>
      <c r="K46" s="226" t="str">
        <f t="shared" si="6"/>
        <v xml:space="preserve"> </v>
      </c>
      <c r="L46" s="207">
        <f t="shared" si="14"/>
        <v>1287.5999999999999</v>
      </c>
      <c r="M46" s="52">
        <f t="shared" si="15"/>
        <v>931.5</v>
      </c>
      <c r="N46" s="52">
        <f t="shared" si="7"/>
        <v>931.5</v>
      </c>
      <c r="O46" s="52">
        <f t="shared" si="8"/>
        <v>0</v>
      </c>
      <c r="P46" s="52">
        <f t="shared" si="0"/>
        <v>-356.09999999999991</v>
      </c>
      <c r="Q46" s="52">
        <f t="shared" si="1"/>
        <v>72.343895619757689</v>
      </c>
      <c r="R46" s="53">
        <f t="shared" si="28"/>
        <v>0</v>
      </c>
      <c r="S46" s="121">
        <f t="shared" si="20"/>
        <v>931.5</v>
      </c>
      <c r="T46" s="226" t="str">
        <f t="shared" si="29"/>
        <v xml:space="preserve"> </v>
      </c>
      <c r="U46" s="380">
        <f>U48+U49</f>
        <v>1287.5999999999999</v>
      </c>
      <c r="V46" s="647">
        <f>V48+V49</f>
        <v>931.5</v>
      </c>
      <c r="W46" s="52">
        <f t="shared" si="9"/>
        <v>931.5</v>
      </c>
      <c r="X46" s="52">
        <f>X48+X49</f>
        <v>0</v>
      </c>
      <c r="Y46" s="52">
        <f t="shared" si="16"/>
        <v>-356.09999999999991</v>
      </c>
      <c r="Z46" s="52">
        <f t="shared" si="10"/>
        <v>72.343895619757689</v>
      </c>
      <c r="AA46" s="52"/>
      <c r="AB46" s="52">
        <f t="shared" si="30"/>
        <v>931.5</v>
      </c>
      <c r="AC46" s="208" t="str">
        <f>IF(AA46&lt;&gt;0,IF(V46/AA46*100&lt;0,"&lt;0",IF(V46/AA46*100&gt;200,"&gt;200",V46/AA46*100))," ")</f>
        <v xml:space="preserve"> </v>
      </c>
      <c r="AD46" s="207"/>
      <c r="AE46" s="52"/>
      <c r="AF46" s="52">
        <f t="shared" si="33"/>
        <v>0</v>
      </c>
      <c r="AG46" s="52" t="str">
        <f>IF(AD46&lt;&gt;0,IF(AE46/AD46*100&lt;0,"&lt;0",IF(AE46/AD46*100&gt;200,"&gt;200",AE46/AD46*100))," ")</f>
        <v xml:space="preserve"> </v>
      </c>
      <c r="AH46" s="52"/>
      <c r="AI46" s="52">
        <f>AE46-AH46</f>
        <v>0</v>
      </c>
      <c r="AJ46" s="208" t="str">
        <f>IF(AH46&lt;&gt;0,IF(AE46/AH46*100&lt;0,"&lt;0",IF(AE46/AH46*100&gt;200,"&gt;200",AE46/AH46*100))," ")</f>
        <v xml:space="preserve"> </v>
      </c>
      <c r="AK46" s="207"/>
      <c r="AL46" s="52"/>
      <c r="AM46" s="52">
        <f t="shared" si="34"/>
        <v>0</v>
      </c>
      <c r="AN46" s="53" t="str">
        <f t="shared" si="11"/>
        <v xml:space="preserve"> </v>
      </c>
      <c r="AO46" s="52"/>
      <c r="AP46" s="52">
        <f t="shared" si="31"/>
        <v>0</v>
      </c>
      <c r="AQ46" s="289" t="str">
        <f t="shared" si="12"/>
        <v xml:space="preserve"> </v>
      </c>
      <c r="AR46" s="207"/>
      <c r="AS46" s="52"/>
      <c r="AT46" s="52">
        <f t="shared" si="13"/>
        <v>0</v>
      </c>
      <c r="AU46" s="52"/>
      <c r="AV46" s="59">
        <f t="shared" si="35"/>
        <v>0</v>
      </c>
      <c r="AW46" s="59" t="str">
        <f t="shared" si="36"/>
        <v xml:space="preserve"> </v>
      </c>
      <c r="AX46" s="52"/>
      <c r="AY46" s="52">
        <f t="shared" si="32"/>
        <v>0</v>
      </c>
      <c r="AZ46" s="208" t="str">
        <f>IF(AX46&lt;&gt;0,IF(AS46/AX46*100&lt;0,"&lt;0",IF(AS46/AX46*100&gt;200,"&gt;200",AS46/AX46*100))," ")</f>
        <v xml:space="preserve"> </v>
      </c>
    </row>
    <row r="47" spans="1:52" ht="17.25" customHeight="1">
      <c r="A47" s="252" t="s">
        <v>4</v>
      </c>
      <c r="B47" s="347"/>
      <c r="C47" s="207"/>
      <c r="D47" s="52"/>
      <c r="E47" s="52">
        <f t="shared" si="22"/>
        <v>0</v>
      </c>
      <c r="F47" s="52">
        <f t="shared" si="23"/>
        <v>0</v>
      </c>
      <c r="G47" s="52">
        <f t="shared" si="3"/>
        <v>0</v>
      </c>
      <c r="H47" s="52" t="str">
        <f t="shared" si="4"/>
        <v xml:space="preserve"> </v>
      </c>
      <c r="I47" s="53"/>
      <c r="J47" s="53"/>
      <c r="K47" s="226"/>
      <c r="L47" s="207"/>
      <c r="M47" s="52"/>
      <c r="N47" s="52"/>
      <c r="O47" s="52"/>
      <c r="P47" s="52"/>
      <c r="Q47" s="52"/>
      <c r="R47" s="53"/>
      <c r="S47" s="121"/>
      <c r="T47" s="226"/>
      <c r="U47" s="380"/>
      <c r="V47" s="647"/>
      <c r="W47" s="52"/>
      <c r="X47" s="52"/>
      <c r="Y47" s="52"/>
      <c r="Z47" s="52"/>
      <c r="AA47" s="52"/>
      <c r="AB47" s="52"/>
      <c r="AC47" s="208"/>
      <c r="AD47" s="207"/>
      <c r="AE47" s="52"/>
      <c r="AF47" s="52"/>
      <c r="AG47" s="52"/>
      <c r="AH47" s="52"/>
      <c r="AI47" s="52"/>
      <c r="AJ47" s="208"/>
      <c r="AK47" s="207"/>
      <c r="AL47" s="52"/>
      <c r="AM47" s="52"/>
      <c r="AN47" s="53"/>
      <c r="AO47" s="52"/>
      <c r="AP47" s="52"/>
      <c r="AQ47" s="289"/>
      <c r="AR47" s="207"/>
      <c r="AS47" s="52"/>
      <c r="AT47" s="52"/>
      <c r="AU47" s="52"/>
      <c r="AV47" s="59"/>
      <c r="AW47" s="59"/>
      <c r="AX47" s="52"/>
      <c r="AY47" s="52"/>
      <c r="AZ47" s="208"/>
    </row>
    <row r="48" spans="1:52" ht="24.75" customHeight="1">
      <c r="A48" s="199" t="s">
        <v>270</v>
      </c>
      <c r="B48" s="349">
        <v>1151</v>
      </c>
      <c r="C48" s="207">
        <f t="shared" ref="C48:C57" si="37">L48+AR48</f>
        <v>854.6</v>
      </c>
      <c r="D48" s="52">
        <f t="shared" ref="D48:D57" si="38">M48+AS48</f>
        <v>636.29999999999995</v>
      </c>
      <c r="E48" s="52">
        <f t="shared" si="22"/>
        <v>636.29999999999995</v>
      </c>
      <c r="F48" s="52">
        <f t="shared" si="23"/>
        <v>0</v>
      </c>
      <c r="G48" s="52">
        <f t="shared" si="3"/>
        <v>-218.30000000000007</v>
      </c>
      <c r="H48" s="52">
        <f t="shared" si="4"/>
        <v>74.455885794523752</v>
      </c>
      <c r="I48" s="53"/>
      <c r="J48" s="53"/>
      <c r="K48" s="226"/>
      <c r="L48" s="207">
        <f t="shared" si="14"/>
        <v>854.6</v>
      </c>
      <c r="M48" s="52">
        <f t="shared" si="15"/>
        <v>636.29999999999995</v>
      </c>
      <c r="N48" s="52">
        <f t="shared" si="7"/>
        <v>636.29999999999995</v>
      </c>
      <c r="O48" s="52">
        <f t="shared" si="8"/>
        <v>0</v>
      </c>
      <c r="P48" s="52">
        <f t="shared" si="0"/>
        <v>-218.30000000000007</v>
      </c>
      <c r="Q48" s="52">
        <f t="shared" si="1"/>
        <v>74.455885794523752</v>
      </c>
      <c r="R48" s="53"/>
      <c r="S48" s="121"/>
      <c r="T48" s="226"/>
      <c r="U48" s="380">
        <v>854.6</v>
      </c>
      <c r="V48" s="647">
        <v>636.29999999999995</v>
      </c>
      <c r="W48" s="52">
        <f t="shared" si="9"/>
        <v>636.29999999999995</v>
      </c>
      <c r="X48" s="52"/>
      <c r="Y48" s="52">
        <f t="shared" si="16"/>
        <v>-218.30000000000007</v>
      </c>
      <c r="Z48" s="52">
        <f t="shared" si="10"/>
        <v>74.455885794523752</v>
      </c>
      <c r="AA48" s="52"/>
      <c r="AB48" s="52"/>
      <c r="AC48" s="208"/>
      <c r="AD48" s="207"/>
      <c r="AE48" s="52"/>
      <c r="AF48" s="52"/>
      <c r="AG48" s="52"/>
      <c r="AH48" s="52"/>
      <c r="AI48" s="52"/>
      <c r="AJ48" s="208"/>
      <c r="AK48" s="207"/>
      <c r="AL48" s="52"/>
      <c r="AM48" s="52"/>
      <c r="AN48" s="53"/>
      <c r="AO48" s="52"/>
      <c r="AP48" s="52"/>
      <c r="AQ48" s="289"/>
      <c r="AR48" s="207"/>
      <c r="AS48" s="52"/>
      <c r="AT48" s="52">
        <f t="shared" si="13"/>
        <v>0</v>
      </c>
      <c r="AU48" s="52"/>
      <c r="AV48" s="59">
        <f t="shared" si="35"/>
        <v>0</v>
      </c>
      <c r="AW48" s="59" t="str">
        <f t="shared" si="36"/>
        <v xml:space="preserve"> </v>
      </c>
      <c r="AX48" s="52"/>
      <c r="AY48" s="52"/>
      <c r="AZ48" s="208"/>
    </row>
    <row r="49" spans="1:52" ht="31.5" customHeight="1">
      <c r="A49" s="199" t="s">
        <v>271</v>
      </c>
      <c r="B49" s="349">
        <v>1156</v>
      </c>
      <c r="C49" s="207">
        <f t="shared" si="37"/>
        <v>433</v>
      </c>
      <c r="D49" s="52">
        <f t="shared" si="38"/>
        <v>295.2</v>
      </c>
      <c r="E49" s="52">
        <f t="shared" si="22"/>
        <v>295.2</v>
      </c>
      <c r="F49" s="52">
        <f t="shared" si="23"/>
        <v>0</v>
      </c>
      <c r="G49" s="52">
        <f t="shared" si="3"/>
        <v>-137.80000000000001</v>
      </c>
      <c r="H49" s="52">
        <f t="shared" si="4"/>
        <v>68.175519630484985</v>
      </c>
      <c r="I49" s="53"/>
      <c r="J49" s="53"/>
      <c r="K49" s="226"/>
      <c r="L49" s="207">
        <f t="shared" si="14"/>
        <v>433</v>
      </c>
      <c r="M49" s="52">
        <f t="shared" si="15"/>
        <v>295.2</v>
      </c>
      <c r="N49" s="52">
        <f t="shared" si="7"/>
        <v>295.2</v>
      </c>
      <c r="O49" s="52">
        <f t="shared" si="8"/>
        <v>0</v>
      </c>
      <c r="P49" s="52">
        <f t="shared" si="0"/>
        <v>-137.80000000000001</v>
      </c>
      <c r="Q49" s="52">
        <f t="shared" si="1"/>
        <v>68.175519630484985</v>
      </c>
      <c r="R49" s="53"/>
      <c r="S49" s="121"/>
      <c r="T49" s="226"/>
      <c r="U49" s="380">
        <v>433</v>
      </c>
      <c r="V49" s="647">
        <v>295.2</v>
      </c>
      <c r="W49" s="52">
        <f t="shared" si="9"/>
        <v>295.2</v>
      </c>
      <c r="X49" s="52"/>
      <c r="Y49" s="52">
        <f t="shared" si="16"/>
        <v>-137.80000000000001</v>
      </c>
      <c r="Z49" s="52">
        <f t="shared" si="10"/>
        <v>68.175519630484985</v>
      </c>
      <c r="AA49" s="52"/>
      <c r="AB49" s="52"/>
      <c r="AC49" s="208"/>
      <c r="AD49" s="207"/>
      <c r="AE49" s="52"/>
      <c r="AF49" s="52"/>
      <c r="AG49" s="52"/>
      <c r="AH49" s="52"/>
      <c r="AI49" s="52"/>
      <c r="AJ49" s="208"/>
      <c r="AK49" s="207"/>
      <c r="AL49" s="52"/>
      <c r="AM49" s="52"/>
      <c r="AN49" s="53"/>
      <c r="AO49" s="52"/>
      <c r="AP49" s="52"/>
      <c r="AQ49" s="289"/>
      <c r="AR49" s="207"/>
      <c r="AS49" s="52"/>
      <c r="AT49" s="52">
        <f t="shared" si="13"/>
        <v>0</v>
      </c>
      <c r="AU49" s="52"/>
      <c r="AV49" s="59">
        <f t="shared" si="35"/>
        <v>0</v>
      </c>
      <c r="AW49" s="59" t="str">
        <f t="shared" si="36"/>
        <v xml:space="preserve"> </v>
      </c>
      <c r="AX49" s="52"/>
      <c r="AY49" s="52"/>
      <c r="AZ49" s="208"/>
    </row>
    <row r="50" spans="1:52" s="615" customFormat="1" ht="26.25" customHeight="1">
      <c r="A50" s="69" t="s">
        <v>69</v>
      </c>
      <c r="B50" s="351">
        <v>12</v>
      </c>
      <c r="C50" s="612">
        <f t="shared" si="37"/>
        <v>13462.6</v>
      </c>
      <c r="D50" s="613">
        <f t="shared" si="38"/>
        <v>8461.7999999999993</v>
      </c>
      <c r="E50" s="613">
        <f t="shared" si="22"/>
        <v>8461.7999999999993</v>
      </c>
      <c r="F50" s="613">
        <f t="shared" si="23"/>
        <v>0</v>
      </c>
      <c r="G50" s="613">
        <f t="shared" si="3"/>
        <v>-5000.8000000000011</v>
      </c>
      <c r="H50" s="613">
        <f t="shared" si="4"/>
        <v>62.854129217238864</v>
      </c>
      <c r="I50" s="68">
        <f t="shared" si="18"/>
        <v>0</v>
      </c>
      <c r="J50" s="68">
        <f t="shared" si="5"/>
        <v>8461.7999999999993</v>
      </c>
      <c r="K50" s="321" t="str">
        <f t="shared" si="6"/>
        <v xml:space="preserve"> </v>
      </c>
      <c r="L50" s="612">
        <f t="shared" si="14"/>
        <v>13462.6</v>
      </c>
      <c r="M50" s="613">
        <f t="shared" si="15"/>
        <v>8461.7999999999993</v>
      </c>
      <c r="N50" s="613">
        <f t="shared" si="7"/>
        <v>8461.7999999999993</v>
      </c>
      <c r="O50" s="613">
        <f t="shared" si="8"/>
        <v>0</v>
      </c>
      <c r="P50" s="613">
        <f t="shared" si="0"/>
        <v>-5000.8000000000011</v>
      </c>
      <c r="Q50" s="613">
        <f t="shared" si="1"/>
        <v>62.854129217238864</v>
      </c>
      <c r="R50" s="68">
        <f t="shared" si="28"/>
        <v>0</v>
      </c>
      <c r="S50" s="127">
        <f t="shared" si="20"/>
        <v>8461.7999999999993</v>
      </c>
      <c r="T50" s="321" t="str">
        <f t="shared" si="29"/>
        <v xml:space="preserve"> </v>
      </c>
      <c r="U50" s="636">
        <f>U51+U52</f>
        <v>0</v>
      </c>
      <c r="V50" s="651">
        <f>V51+V52</f>
        <v>0</v>
      </c>
      <c r="W50" s="613">
        <f t="shared" si="9"/>
        <v>0</v>
      </c>
      <c r="X50" s="613">
        <f>X51+X52</f>
        <v>0</v>
      </c>
      <c r="Y50" s="613">
        <f t="shared" si="16"/>
        <v>0</v>
      </c>
      <c r="Z50" s="613" t="str">
        <f t="shared" si="10"/>
        <v xml:space="preserve"> </v>
      </c>
      <c r="AA50" s="49">
        <f>AA51+AA52</f>
        <v>0</v>
      </c>
      <c r="AB50" s="49">
        <f t="shared" si="30"/>
        <v>0</v>
      </c>
      <c r="AC50" s="282" t="str">
        <f>IF(AA50&lt;&gt;0,IF(V50/AA50*100&lt;0,"&lt;0",IF(V50/AA50*100&gt;200,"&gt;200",V50/AA50*100))," ")</f>
        <v xml:space="preserve"> </v>
      </c>
      <c r="AD50" s="612">
        <f>AD51+AD52</f>
        <v>10202.6</v>
      </c>
      <c r="AE50" s="613">
        <f>AE51+AE52</f>
        <v>6381</v>
      </c>
      <c r="AF50" s="613">
        <f t="shared" si="33"/>
        <v>-3821.6000000000004</v>
      </c>
      <c r="AG50" s="177">
        <f t="shared" ref="AG50:AG56" si="39">IF(AD50&lt;&gt;0,IF(AE50/AD50*100&lt;0,"&lt;0",IF(AE50/AD50*100&gt;200,"&gt;200",AE50/AD50*100))," ")</f>
        <v>62.542881226354062</v>
      </c>
      <c r="AH50" s="613"/>
      <c r="AI50" s="177">
        <f t="shared" ref="AI50:AI56" si="40">AE50-AH50</f>
        <v>6381</v>
      </c>
      <c r="AJ50" s="614"/>
      <c r="AK50" s="612">
        <f>AK51+AK52</f>
        <v>3260</v>
      </c>
      <c r="AL50" s="613">
        <f>AL51+AL52</f>
        <v>2080.8000000000002</v>
      </c>
      <c r="AM50" s="613">
        <f t="shared" si="34"/>
        <v>-1179.1999999999998</v>
      </c>
      <c r="AN50" s="68">
        <f t="shared" si="11"/>
        <v>63.828220858895712</v>
      </c>
      <c r="AO50" s="613"/>
      <c r="AP50" s="613">
        <f t="shared" si="31"/>
        <v>2080.8000000000002</v>
      </c>
      <c r="AQ50" s="293" t="str">
        <f t="shared" si="12"/>
        <v xml:space="preserve"> </v>
      </c>
      <c r="AR50" s="612">
        <f>AR51+AR52</f>
        <v>0</v>
      </c>
      <c r="AS50" s="613">
        <f>AS51+AS52</f>
        <v>0</v>
      </c>
      <c r="AT50" s="613">
        <f t="shared" si="13"/>
        <v>0</v>
      </c>
      <c r="AU50" s="613">
        <f>AU51+AU52</f>
        <v>0</v>
      </c>
      <c r="AV50" s="613">
        <f>AS50-AR50</f>
        <v>0</v>
      </c>
      <c r="AW50" s="177" t="str">
        <f t="shared" ref="AW50:AW124" si="41">IF(AR50&lt;&gt;0,IF(AS50/AR50*100&lt;0,"&lt;0",IF(AS50/AR50*100&gt;200,"&gt;200",AS50/AR50*100))," ")</f>
        <v xml:space="preserve"> </v>
      </c>
      <c r="AX50" s="613">
        <f>AX51+AX52</f>
        <v>0</v>
      </c>
      <c r="AY50" s="613">
        <f t="shared" si="32"/>
        <v>0</v>
      </c>
      <c r="AZ50" s="614"/>
    </row>
    <row r="51" spans="1:52" ht="22.5" customHeight="1">
      <c r="A51" s="67" t="s">
        <v>16</v>
      </c>
      <c r="B51" s="347">
        <v>121</v>
      </c>
      <c r="C51" s="207">
        <f t="shared" si="37"/>
        <v>10202.6</v>
      </c>
      <c r="D51" s="52">
        <f t="shared" si="38"/>
        <v>6381</v>
      </c>
      <c r="E51" s="52">
        <f t="shared" si="22"/>
        <v>6381</v>
      </c>
      <c r="F51" s="52">
        <f t="shared" si="23"/>
        <v>0</v>
      </c>
      <c r="G51" s="52">
        <f t="shared" si="3"/>
        <v>-3821.6000000000004</v>
      </c>
      <c r="H51" s="52">
        <f t="shared" si="4"/>
        <v>62.542881226354062</v>
      </c>
      <c r="I51" s="66">
        <f t="shared" si="18"/>
        <v>0</v>
      </c>
      <c r="J51" s="66">
        <f t="shared" si="5"/>
        <v>6381</v>
      </c>
      <c r="K51" s="320" t="str">
        <f t="shared" si="6"/>
        <v xml:space="preserve"> </v>
      </c>
      <c r="L51" s="207">
        <f t="shared" si="14"/>
        <v>10202.6</v>
      </c>
      <c r="M51" s="52">
        <f t="shared" si="15"/>
        <v>6381</v>
      </c>
      <c r="N51" s="52">
        <f t="shared" si="7"/>
        <v>6381</v>
      </c>
      <c r="O51" s="52">
        <f t="shared" si="8"/>
        <v>0</v>
      </c>
      <c r="P51" s="52">
        <f t="shared" si="0"/>
        <v>-3821.6000000000004</v>
      </c>
      <c r="Q51" s="52">
        <f t="shared" si="1"/>
        <v>62.542881226354062</v>
      </c>
      <c r="R51" s="66">
        <f t="shared" si="28"/>
        <v>0</v>
      </c>
      <c r="S51" s="126">
        <f t="shared" si="20"/>
        <v>6381</v>
      </c>
      <c r="T51" s="320" t="str">
        <f t="shared" si="29"/>
        <v xml:space="preserve"> </v>
      </c>
      <c r="U51" s="380"/>
      <c r="V51" s="647"/>
      <c r="W51" s="52">
        <f t="shared" si="9"/>
        <v>0</v>
      </c>
      <c r="X51" s="52"/>
      <c r="Y51" s="52">
        <f t="shared" si="16"/>
        <v>0</v>
      </c>
      <c r="Z51" s="52" t="str">
        <f t="shared" si="10"/>
        <v xml:space="preserve"> </v>
      </c>
      <c r="AA51" s="52"/>
      <c r="AB51" s="52">
        <f t="shared" si="30"/>
        <v>0</v>
      </c>
      <c r="AC51" s="208" t="str">
        <f>IF(AA51&lt;&gt;0,IF(V51/AA51*100&lt;0,"&lt;0",IF(V51/AA51*100&gt;200,"&gt;200",V51/AA51*100))," ")</f>
        <v xml:space="preserve"> </v>
      </c>
      <c r="AD51" s="272">
        <v>10202.6</v>
      </c>
      <c r="AE51" s="70">
        <v>6381</v>
      </c>
      <c r="AF51" s="52">
        <f t="shared" si="33"/>
        <v>-3821.6000000000004</v>
      </c>
      <c r="AG51" s="52">
        <f t="shared" si="39"/>
        <v>62.542881226354062</v>
      </c>
      <c r="AH51" s="71"/>
      <c r="AI51" s="52">
        <f t="shared" si="40"/>
        <v>6381</v>
      </c>
      <c r="AJ51" s="208" t="str">
        <f>IF(AH51&lt;&gt;0,IF(AE51/AH51*100&lt;0,"&lt;0",IF(AE51/AH51*100&gt;200,"&gt;200",AE51/AH51*100))," ")</f>
        <v xml:space="preserve"> </v>
      </c>
      <c r="AK51" s="207"/>
      <c r="AL51" s="52"/>
      <c r="AM51" s="52">
        <f t="shared" si="34"/>
        <v>0</v>
      </c>
      <c r="AN51" s="66" t="str">
        <f t="shared" si="11"/>
        <v xml:space="preserve"> </v>
      </c>
      <c r="AO51" s="52"/>
      <c r="AP51" s="52">
        <f t="shared" si="31"/>
        <v>0</v>
      </c>
      <c r="AQ51" s="292" t="str">
        <f t="shared" si="12"/>
        <v xml:space="preserve"> </v>
      </c>
      <c r="AR51" s="207"/>
      <c r="AS51" s="52"/>
      <c r="AT51" s="52">
        <f t="shared" si="13"/>
        <v>0</v>
      </c>
      <c r="AU51" s="52"/>
      <c r="AV51" s="52">
        <f>AS51-AR51</f>
        <v>0</v>
      </c>
      <c r="AW51" s="59" t="str">
        <f t="shared" si="41"/>
        <v xml:space="preserve"> </v>
      </c>
      <c r="AX51" s="52"/>
      <c r="AY51" s="52">
        <f t="shared" si="32"/>
        <v>0</v>
      </c>
      <c r="AZ51" s="208" t="str">
        <f>IF(AX51&lt;&gt;0,IF(AS51/AX51*100&lt;0,"&lt;0",IF(AS51/AX51*100&gt;200,"&gt;200",AS51/AX51*100))," ")</f>
        <v xml:space="preserve"> </v>
      </c>
    </row>
    <row r="52" spans="1:52" ht="25.5" customHeight="1">
      <c r="A52" s="67" t="s">
        <v>17</v>
      </c>
      <c r="B52" s="347">
        <v>122</v>
      </c>
      <c r="C52" s="207">
        <f t="shared" si="37"/>
        <v>3260</v>
      </c>
      <c r="D52" s="52">
        <f t="shared" si="38"/>
        <v>2080.8000000000002</v>
      </c>
      <c r="E52" s="52">
        <f t="shared" si="22"/>
        <v>2080.8000000000002</v>
      </c>
      <c r="F52" s="52">
        <f t="shared" si="23"/>
        <v>0</v>
      </c>
      <c r="G52" s="52">
        <f t="shared" si="3"/>
        <v>-1179.1999999999998</v>
      </c>
      <c r="H52" s="52">
        <f t="shared" si="4"/>
        <v>63.828220858895712</v>
      </c>
      <c r="I52" s="66">
        <f t="shared" si="18"/>
        <v>0</v>
      </c>
      <c r="J52" s="66">
        <f t="shared" si="5"/>
        <v>2080.8000000000002</v>
      </c>
      <c r="K52" s="320" t="str">
        <f t="shared" si="6"/>
        <v xml:space="preserve"> </v>
      </c>
      <c r="L52" s="207">
        <f t="shared" si="14"/>
        <v>3260</v>
      </c>
      <c r="M52" s="52">
        <f t="shared" si="15"/>
        <v>2080.8000000000002</v>
      </c>
      <c r="N52" s="52">
        <f t="shared" si="7"/>
        <v>2080.8000000000002</v>
      </c>
      <c r="O52" s="52">
        <f t="shared" si="8"/>
        <v>0</v>
      </c>
      <c r="P52" s="52">
        <f t="shared" si="0"/>
        <v>-1179.1999999999998</v>
      </c>
      <c r="Q52" s="52">
        <f t="shared" si="1"/>
        <v>63.828220858895712</v>
      </c>
      <c r="R52" s="66">
        <f t="shared" si="28"/>
        <v>0</v>
      </c>
      <c r="S52" s="126">
        <f t="shared" si="20"/>
        <v>2080.8000000000002</v>
      </c>
      <c r="T52" s="320" t="str">
        <f t="shared" si="29"/>
        <v xml:space="preserve"> </v>
      </c>
      <c r="U52" s="380"/>
      <c r="V52" s="647"/>
      <c r="W52" s="52">
        <f t="shared" si="9"/>
        <v>0</v>
      </c>
      <c r="X52" s="52"/>
      <c r="Y52" s="52">
        <f t="shared" si="16"/>
        <v>0</v>
      </c>
      <c r="Z52" s="52" t="str">
        <f t="shared" si="10"/>
        <v xml:space="preserve"> </v>
      </c>
      <c r="AA52" s="52"/>
      <c r="AB52" s="52">
        <f t="shared" si="30"/>
        <v>0</v>
      </c>
      <c r="AC52" s="208" t="str">
        <f>IF(AA52&lt;&gt;0,IF(V52/AA52*100&lt;0,"&lt;0",IF(V52/AA52*100&gt;200,"&gt;200",V52/AA52*100))," ")</f>
        <v xml:space="preserve"> </v>
      </c>
      <c r="AD52" s="207"/>
      <c r="AE52" s="52"/>
      <c r="AF52" s="52">
        <f t="shared" si="33"/>
        <v>0</v>
      </c>
      <c r="AG52" s="52" t="str">
        <f t="shared" si="39"/>
        <v xml:space="preserve"> </v>
      </c>
      <c r="AH52" s="52"/>
      <c r="AI52" s="52">
        <f t="shared" si="40"/>
        <v>0</v>
      </c>
      <c r="AJ52" s="208" t="str">
        <f>IF(AH52&lt;&gt;0,IF(AE52/AH52*100&lt;0,"&lt;0",IF(AE52/AH52*100&gt;200,"&gt;200",AE52/AH52*100))," ")</f>
        <v xml:space="preserve"> </v>
      </c>
      <c r="AK52" s="272">
        <v>3260</v>
      </c>
      <c r="AL52" s="70">
        <v>2080.8000000000002</v>
      </c>
      <c r="AM52" s="52">
        <f t="shared" si="34"/>
        <v>-1179.1999999999998</v>
      </c>
      <c r="AN52" s="66">
        <f t="shared" si="11"/>
        <v>63.828220858895712</v>
      </c>
      <c r="AO52" s="71"/>
      <c r="AP52" s="52">
        <f t="shared" si="31"/>
        <v>2080.8000000000002</v>
      </c>
      <c r="AQ52" s="292" t="str">
        <f t="shared" si="12"/>
        <v xml:space="preserve"> </v>
      </c>
      <c r="AR52" s="207"/>
      <c r="AS52" s="52"/>
      <c r="AT52" s="52">
        <f t="shared" si="13"/>
        <v>0</v>
      </c>
      <c r="AU52" s="52"/>
      <c r="AV52" s="52">
        <f>AS52-AR52</f>
        <v>0</v>
      </c>
      <c r="AW52" s="59" t="str">
        <f t="shared" si="41"/>
        <v xml:space="preserve"> </v>
      </c>
      <c r="AX52" s="52"/>
      <c r="AY52" s="52">
        <f t="shared" si="32"/>
        <v>0</v>
      </c>
      <c r="AZ52" s="208" t="str">
        <f>IF(AX52&lt;&gt;0,IF(AS52/AX52*100&lt;0,"&lt;0",IF(AS52/AX52*100&gt;200,"&gt;200",AS52/AX52*100))," ")</f>
        <v xml:space="preserve"> </v>
      </c>
    </row>
    <row r="53" spans="1:52" s="21" customFormat="1" ht="23.25" customHeight="1">
      <c r="A53" s="73" t="s">
        <v>56</v>
      </c>
      <c r="B53" s="345">
        <v>13</v>
      </c>
      <c r="C53" s="205">
        <f t="shared" si="37"/>
        <v>3818.8</v>
      </c>
      <c r="D53" s="49">
        <f t="shared" si="38"/>
        <v>236.20000000000002</v>
      </c>
      <c r="E53" s="49">
        <f t="shared" si="22"/>
        <v>1.1000000000000085</v>
      </c>
      <c r="F53" s="49">
        <f t="shared" si="23"/>
        <v>235.10000000000002</v>
      </c>
      <c r="G53" s="49">
        <f t="shared" si="3"/>
        <v>-3582.6000000000004</v>
      </c>
      <c r="H53" s="49">
        <f t="shared" si="4"/>
        <v>6.1851890646276315</v>
      </c>
      <c r="I53" s="50">
        <f t="shared" si="18"/>
        <v>0</v>
      </c>
      <c r="J53" s="50">
        <f t="shared" si="5"/>
        <v>236.20000000000002</v>
      </c>
      <c r="K53" s="314" t="str">
        <f t="shared" si="6"/>
        <v xml:space="preserve"> </v>
      </c>
      <c r="L53" s="205">
        <f t="shared" si="14"/>
        <v>3655.5</v>
      </c>
      <c r="M53" s="49">
        <f t="shared" si="15"/>
        <v>152.70000000000002</v>
      </c>
      <c r="N53" s="49">
        <f t="shared" si="7"/>
        <v>0</v>
      </c>
      <c r="O53" s="49">
        <f t="shared" si="8"/>
        <v>152.70000000000002</v>
      </c>
      <c r="P53" s="49">
        <f t="shared" si="0"/>
        <v>-3502.8</v>
      </c>
      <c r="Q53" s="49">
        <f t="shared" si="1"/>
        <v>4.1772671317193275</v>
      </c>
      <c r="R53" s="50">
        <f t="shared" si="28"/>
        <v>0</v>
      </c>
      <c r="S53" s="120">
        <f t="shared" si="20"/>
        <v>152.70000000000002</v>
      </c>
      <c r="T53" s="314" t="str">
        <f t="shared" si="29"/>
        <v xml:space="preserve"> </v>
      </c>
      <c r="U53" s="633">
        <f>U54+U55</f>
        <v>3655.5</v>
      </c>
      <c r="V53" s="646">
        <f>V54+V55</f>
        <v>152.70000000000002</v>
      </c>
      <c r="W53" s="49">
        <f t="shared" si="9"/>
        <v>0</v>
      </c>
      <c r="X53" s="49">
        <f>X54+X55</f>
        <v>152.70000000000002</v>
      </c>
      <c r="Y53" s="49">
        <f t="shared" si="16"/>
        <v>-3502.8</v>
      </c>
      <c r="Z53" s="49">
        <f t="shared" si="10"/>
        <v>4.1772671317193275</v>
      </c>
      <c r="AA53" s="72">
        <f>AA54+AA55</f>
        <v>0</v>
      </c>
      <c r="AB53" s="72">
        <f t="shared" si="30"/>
        <v>152.70000000000002</v>
      </c>
      <c r="AC53" s="276"/>
      <c r="AD53" s="273">
        <f>AD54+AD55</f>
        <v>0</v>
      </c>
      <c r="AE53" s="72">
        <f>AE54+AE55</f>
        <v>0</v>
      </c>
      <c r="AF53" s="72">
        <f>AF54+AF55</f>
        <v>0</v>
      </c>
      <c r="AG53" s="177" t="str">
        <f t="shared" si="39"/>
        <v xml:space="preserve"> </v>
      </c>
      <c r="AH53" s="72">
        <f>AH54+AH55</f>
        <v>0</v>
      </c>
      <c r="AI53" s="177">
        <f t="shared" si="40"/>
        <v>0</v>
      </c>
      <c r="AJ53" s="276"/>
      <c r="AK53" s="273">
        <f>AK54+AK55</f>
        <v>0</v>
      </c>
      <c r="AL53" s="72">
        <f>AL54+AL55</f>
        <v>0</v>
      </c>
      <c r="AM53" s="72">
        <f>AM54+AM55</f>
        <v>0</v>
      </c>
      <c r="AN53" s="50" t="str">
        <f t="shared" si="11"/>
        <v xml:space="preserve"> </v>
      </c>
      <c r="AO53" s="72">
        <f>AO54+AO55</f>
        <v>0</v>
      </c>
      <c r="AP53" s="72">
        <f t="shared" si="31"/>
        <v>0</v>
      </c>
      <c r="AQ53" s="294" t="str">
        <f t="shared" si="12"/>
        <v xml:space="preserve"> </v>
      </c>
      <c r="AR53" s="205">
        <f>AR54+AR55</f>
        <v>163.30000000000001</v>
      </c>
      <c r="AS53" s="49">
        <f>AS54+AS55</f>
        <v>83.5</v>
      </c>
      <c r="AT53" s="49">
        <f t="shared" si="13"/>
        <v>1.1000000000000085</v>
      </c>
      <c r="AU53" s="49">
        <f>AU54+AU55</f>
        <v>82.399999999999991</v>
      </c>
      <c r="AV53" s="78">
        <f>AS53-AR53</f>
        <v>-79.800000000000011</v>
      </c>
      <c r="AW53" s="78">
        <f t="shared" si="41"/>
        <v>51.132884262094301</v>
      </c>
      <c r="AX53" s="49">
        <f>AX54+AX55</f>
        <v>0</v>
      </c>
      <c r="AY53" s="49">
        <f t="shared" si="32"/>
        <v>83.5</v>
      </c>
      <c r="AZ53" s="206"/>
    </row>
    <row r="54" spans="1:52" ht="23.25" customHeight="1">
      <c r="A54" s="74" t="s">
        <v>57</v>
      </c>
      <c r="B54" s="347">
        <v>131</v>
      </c>
      <c r="C54" s="207">
        <f t="shared" si="37"/>
        <v>387.8</v>
      </c>
      <c r="D54" s="52">
        <f t="shared" si="38"/>
        <v>80.5</v>
      </c>
      <c r="E54" s="52">
        <f t="shared" si="22"/>
        <v>0.5</v>
      </c>
      <c r="F54" s="52">
        <f t="shared" si="23"/>
        <v>80</v>
      </c>
      <c r="G54" s="52">
        <f t="shared" si="3"/>
        <v>-307.3</v>
      </c>
      <c r="H54" s="52">
        <f t="shared" si="4"/>
        <v>20.758122743682307</v>
      </c>
      <c r="I54" s="66">
        <f t="shared" si="18"/>
        <v>0</v>
      </c>
      <c r="J54" s="66">
        <f t="shared" si="5"/>
        <v>80.5</v>
      </c>
      <c r="K54" s="320" t="str">
        <f t="shared" si="6"/>
        <v xml:space="preserve"> </v>
      </c>
      <c r="L54" s="207">
        <f t="shared" si="14"/>
        <v>246</v>
      </c>
      <c r="M54" s="52">
        <f t="shared" si="15"/>
        <v>7.4</v>
      </c>
      <c r="N54" s="52">
        <f t="shared" si="7"/>
        <v>0</v>
      </c>
      <c r="O54" s="52">
        <f t="shared" si="8"/>
        <v>7.4</v>
      </c>
      <c r="P54" s="52">
        <f t="shared" si="0"/>
        <v>-238.6</v>
      </c>
      <c r="Q54" s="52">
        <f t="shared" si="1"/>
        <v>3.0081300813008132</v>
      </c>
      <c r="R54" s="66">
        <f t="shared" si="28"/>
        <v>0</v>
      </c>
      <c r="S54" s="126">
        <f t="shared" si="20"/>
        <v>7.4</v>
      </c>
      <c r="T54" s="320" t="str">
        <f t="shared" si="29"/>
        <v xml:space="preserve"> </v>
      </c>
      <c r="U54" s="380">
        <v>246</v>
      </c>
      <c r="V54" s="647">
        <v>7.4</v>
      </c>
      <c r="W54" s="52">
        <f t="shared" si="9"/>
        <v>0</v>
      </c>
      <c r="X54" s="52">
        <v>7.4</v>
      </c>
      <c r="Y54" s="52">
        <f t="shared" si="16"/>
        <v>-238.6</v>
      </c>
      <c r="Z54" s="52">
        <f t="shared" si="10"/>
        <v>3.0081300813008132</v>
      </c>
      <c r="AA54" s="52"/>
      <c r="AB54" s="52">
        <f t="shared" si="30"/>
        <v>7.4</v>
      </c>
      <c r="AC54" s="208"/>
      <c r="AD54" s="207"/>
      <c r="AE54" s="52"/>
      <c r="AF54" s="52">
        <f>AE54-AD54</f>
        <v>0</v>
      </c>
      <c r="AG54" s="52" t="str">
        <f t="shared" si="39"/>
        <v xml:space="preserve"> </v>
      </c>
      <c r="AH54" s="52"/>
      <c r="AI54" s="52">
        <f t="shared" si="40"/>
        <v>0</v>
      </c>
      <c r="AJ54" s="208"/>
      <c r="AK54" s="207"/>
      <c r="AL54" s="52"/>
      <c r="AM54" s="52">
        <f>AL54-AK54</f>
        <v>0</v>
      </c>
      <c r="AN54" s="66" t="str">
        <f t="shared" si="11"/>
        <v xml:space="preserve"> </v>
      </c>
      <c r="AO54" s="52"/>
      <c r="AP54" s="52">
        <f t="shared" si="31"/>
        <v>0</v>
      </c>
      <c r="AQ54" s="295" t="str">
        <f t="shared" si="12"/>
        <v xml:space="preserve"> </v>
      </c>
      <c r="AR54" s="207">
        <v>141.80000000000001</v>
      </c>
      <c r="AS54" s="52">
        <v>73.099999999999994</v>
      </c>
      <c r="AT54" s="52">
        <f t="shared" si="13"/>
        <v>0.5</v>
      </c>
      <c r="AU54" s="52">
        <v>72.599999999999994</v>
      </c>
      <c r="AV54" s="52">
        <f>AS54-AR54</f>
        <v>-68.700000000000017</v>
      </c>
      <c r="AW54" s="52">
        <f t="shared" si="41"/>
        <v>51.551480959097304</v>
      </c>
      <c r="AX54" s="52"/>
      <c r="AY54" s="52">
        <f t="shared" si="32"/>
        <v>73.099999999999994</v>
      </c>
      <c r="AZ54" s="208"/>
    </row>
    <row r="55" spans="1:52" ht="23.25" customHeight="1">
      <c r="A55" s="76" t="s">
        <v>63</v>
      </c>
      <c r="B55" s="347">
        <v>132</v>
      </c>
      <c r="C55" s="207">
        <f t="shared" si="37"/>
        <v>3431</v>
      </c>
      <c r="D55" s="52">
        <f t="shared" si="38"/>
        <v>155.70000000000002</v>
      </c>
      <c r="E55" s="52">
        <f t="shared" si="22"/>
        <v>0.59999999999999964</v>
      </c>
      <c r="F55" s="52">
        <f t="shared" si="23"/>
        <v>155.10000000000002</v>
      </c>
      <c r="G55" s="52">
        <f t="shared" si="3"/>
        <v>-3275.3</v>
      </c>
      <c r="H55" s="52">
        <f t="shared" si="4"/>
        <v>4.538035558146313</v>
      </c>
      <c r="I55" s="75">
        <f t="shared" si="18"/>
        <v>0</v>
      </c>
      <c r="J55" s="75">
        <f t="shared" si="5"/>
        <v>155.70000000000002</v>
      </c>
      <c r="K55" s="236" t="str">
        <f t="shared" si="6"/>
        <v xml:space="preserve"> </v>
      </c>
      <c r="L55" s="207">
        <f t="shared" si="14"/>
        <v>3409.5</v>
      </c>
      <c r="M55" s="52">
        <f t="shared" si="15"/>
        <v>145.30000000000001</v>
      </c>
      <c r="N55" s="52">
        <f t="shared" si="7"/>
        <v>0</v>
      </c>
      <c r="O55" s="52">
        <f t="shared" si="8"/>
        <v>145.30000000000001</v>
      </c>
      <c r="P55" s="52">
        <f t="shared" si="0"/>
        <v>-3264.2</v>
      </c>
      <c r="Q55" s="52">
        <f t="shared" si="1"/>
        <v>4.2616219387006895</v>
      </c>
      <c r="R55" s="75">
        <f t="shared" si="28"/>
        <v>0</v>
      </c>
      <c r="S55" s="128">
        <f t="shared" si="20"/>
        <v>145.30000000000001</v>
      </c>
      <c r="T55" s="236" t="str">
        <f t="shared" si="29"/>
        <v xml:space="preserve"> </v>
      </c>
      <c r="U55" s="380">
        <v>3409.5</v>
      </c>
      <c r="V55" s="647">
        <v>145.30000000000001</v>
      </c>
      <c r="W55" s="52">
        <f t="shared" si="9"/>
        <v>0</v>
      </c>
      <c r="X55" s="52">
        <v>145.30000000000001</v>
      </c>
      <c r="Y55" s="52">
        <f t="shared" si="16"/>
        <v>-3264.2</v>
      </c>
      <c r="Z55" s="52">
        <f t="shared" si="10"/>
        <v>4.2616219387006895</v>
      </c>
      <c r="AA55" s="52"/>
      <c r="AB55" s="52">
        <f t="shared" si="30"/>
        <v>145.30000000000001</v>
      </c>
      <c r="AC55" s="208"/>
      <c r="AD55" s="207"/>
      <c r="AE55" s="52"/>
      <c r="AF55" s="52">
        <f>AE55-AD55</f>
        <v>0</v>
      </c>
      <c r="AG55" s="52" t="str">
        <f t="shared" si="39"/>
        <v xml:space="preserve"> </v>
      </c>
      <c r="AH55" s="52"/>
      <c r="AI55" s="52">
        <f t="shared" si="40"/>
        <v>0</v>
      </c>
      <c r="AJ55" s="208"/>
      <c r="AK55" s="207"/>
      <c r="AL55" s="52"/>
      <c r="AM55" s="52">
        <f>AL55-AK55</f>
        <v>0</v>
      </c>
      <c r="AN55" s="75" t="str">
        <f t="shared" si="11"/>
        <v xml:space="preserve"> </v>
      </c>
      <c r="AO55" s="52"/>
      <c r="AP55" s="52">
        <f t="shared" si="31"/>
        <v>0</v>
      </c>
      <c r="AQ55" s="296" t="str">
        <f t="shared" si="12"/>
        <v xml:space="preserve"> </v>
      </c>
      <c r="AR55" s="207">
        <v>21.5</v>
      </c>
      <c r="AS55" s="52">
        <v>10.4</v>
      </c>
      <c r="AT55" s="52">
        <f t="shared" si="13"/>
        <v>0.59999999999999964</v>
      </c>
      <c r="AU55" s="52">
        <v>9.8000000000000007</v>
      </c>
      <c r="AV55" s="52">
        <f t="shared" ref="AV55:AV65" si="42">AS55-AR55</f>
        <v>-11.1</v>
      </c>
      <c r="AW55" s="52">
        <f t="shared" si="41"/>
        <v>48.372093023255815</v>
      </c>
      <c r="AX55" s="52"/>
      <c r="AY55" s="52">
        <f t="shared" si="32"/>
        <v>10.4</v>
      </c>
      <c r="AZ55" s="208"/>
    </row>
    <row r="56" spans="1:52" s="10" customFormat="1" ht="23.25" customHeight="1">
      <c r="A56" s="80" t="s">
        <v>52</v>
      </c>
      <c r="B56" s="345">
        <v>14</v>
      </c>
      <c r="C56" s="274">
        <f t="shared" si="37"/>
        <v>2105.7999999999997</v>
      </c>
      <c r="D56" s="78">
        <f t="shared" si="38"/>
        <v>1322.6999999999998</v>
      </c>
      <c r="E56" s="78">
        <f t="shared" si="22"/>
        <v>1312.8</v>
      </c>
      <c r="F56" s="78">
        <f t="shared" si="23"/>
        <v>9.9</v>
      </c>
      <c r="G56" s="78">
        <f t="shared" si="3"/>
        <v>-783.09999999999991</v>
      </c>
      <c r="H56" s="78">
        <f t="shared" si="4"/>
        <v>62.81223288061544</v>
      </c>
      <c r="I56" s="79">
        <f t="shared" si="18"/>
        <v>0</v>
      </c>
      <c r="J56" s="79">
        <f t="shared" si="5"/>
        <v>1322.6999999999998</v>
      </c>
      <c r="K56" s="322" t="str">
        <f t="shared" si="6"/>
        <v xml:space="preserve"> </v>
      </c>
      <c r="L56" s="274">
        <f t="shared" si="14"/>
        <v>1424.1</v>
      </c>
      <c r="M56" s="78">
        <f t="shared" si="15"/>
        <v>983.49999999999989</v>
      </c>
      <c r="N56" s="78">
        <f t="shared" si="7"/>
        <v>973.69999999999993</v>
      </c>
      <c r="O56" s="78">
        <f t="shared" si="8"/>
        <v>9.8000000000000007</v>
      </c>
      <c r="P56" s="78">
        <f t="shared" si="0"/>
        <v>-440.6</v>
      </c>
      <c r="Q56" s="78">
        <f t="shared" si="1"/>
        <v>69.061161435292462</v>
      </c>
      <c r="R56" s="79">
        <f t="shared" si="28"/>
        <v>0</v>
      </c>
      <c r="S56" s="129">
        <f t="shared" si="20"/>
        <v>983.49999999999989</v>
      </c>
      <c r="T56" s="322" t="str">
        <f t="shared" si="29"/>
        <v xml:space="preserve"> </v>
      </c>
      <c r="U56" s="637">
        <f>U57+U62+U66+U67+U68</f>
        <v>1412.6</v>
      </c>
      <c r="V56" s="652">
        <f>V57+V62+V66+V67+V68</f>
        <v>975.99999999999989</v>
      </c>
      <c r="W56" s="78">
        <f t="shared" si="9"/>
        <v>966.19999999999993</v>
      </c>
      <c r="X56" s="78">
        <f>X57+X62+X66+X67+X68</f>
        <v>9.8000000000000007</v>
      </c>
      <c r="Y56" s="78">
        <f t="shared" si="16"/>
        <v>-436.6</v>
      </c>
      <c r="Z56" s="78">
        <f t="shared" si="10"/>
        <v>69.092453631601302</v>
      </c>
      <c r="AA56" s="78">
        <f>AA57+AA62+AA66+AA67+AA68</f>
        <v>0</v>
      </c>
      <c r="AB56" s="78">
        <f t="shared" si="30"/>
        <v>975.99999999999989</v>
      </c>
      <c r="AC56" s="215"/>
      <c r="AD56" s="274">
        <f>AD57+AD62+AD66+AD67+AD68</f>
        <v>4.9000000000000004</v>
      </c>
      <c r="AE56" s="78">
        <f>AE57+AE62+AE66+AE67+AE68</f>
        <v>3.8000000000000003</v>
      </c>
      <c r="AF56" s="78">
        <f>AF57+AF62+AF66+AF67+AF68</f>
        <v>-1.0999999999999996</v>
      </c>
      <c r="AG56" s="78">
        <f t="shared" si="39"/>
        <v>77.551020408163268</v>
      </c>
      <c r="AH56" s="78">
        <f>AH57+AH62+AH66+AH67+AH68</f>
        <v>0</v>
      </c>
      <c r="AI56" s="52">
        <f t="shared" si="40"/>
        <v>3.8000000000000003</v>
      </c>
      <c r="AJ56" s="215"/>
      <c r="AK56" s="274">
        <f>AK57+AK62+AK66+AK67+AK68</f>
        <v>6.6</v>
      </c>
      <c r="AL56" s="78">
        <f>AL57+AL62+AL66+AL67+AL68</f>
        <v>3.7</v>
      </c>
      <c r="AM56" s="78">
        <f>AM57+AM62+AM66+AM67+AM68</f>
        <v>-2.9</v>
      </c>
      <c r="AN56" s="79">
        <f t="shared" si="11"/>
        <v>56.060606060606069</v>
      </c>
      <c r="AO56" s="78">
        <f>AO57+AO62+AO66+AO67+AO68</f>
        <v>0</v>
      </c>
      <c r="AP56" s="78">
        <f t="shared" si="31"/>
        <v>3.7</v>
      </c>
      <c r="AQ56" s="297" t="str">
        <f t="shared" si="12"/>
        <v xml:space="preserve"> </v>
      </c>
      <c r="AR56" s="205">
        <f>AR57+AR62+AR66+AR67+AR68+AR69</f>
        <v>681.69999999999993</v>
      </c>
      <c r="AS56" s="49">
        <f>AS57+AS62+AS66+AS67+AS68+AS69</f>
        <v>339.20000000000005</v>
      </c>
      <c r="AT56" s="49">
        <f t="shared" si="13"/>
        <v>339.1</v>
      </c>
      <c r="AU56" s="49">
        <f>AU57+AU62+AU66+AU67+AU68</f>
        <v>0.1</v>
      </c>
      <c r="AV56" s="78">
        <f t="shared" si="42"/>
        <v>-342.49999999999989</v>
      </c>
      <c r="AW56" s="49">
        <f t="shared" si="41"/>
        <v>49.757958046061326</v>
      </c>
      <c r="AX56" s="78">
        <f>AX57+AX62+AX66+AX67+AX68</f>
        <v>0</v>
      </c>
      <c r="AY56" s="78">
        <f t="shared" si="32"/>
        <v>339.20000000000005</v>
      </c>
      <c r="AZ56" s="215"/>
    </row>
    <row r="57" spans="1:52" ht="24.75" customHeight="1">
      <c r="A57" s="74" t="s">
        <v>53</v>
      </c>
      <c r="B57" s="347" t="s">
        <v>329</v>
      </c>
      <c r="C57" s="207">
        <f t="shared" si="37"/>
        <v>276</v>
      </c>
      <c r="D57" s="52">
        <f t="shared" si="38"/>
        <v>226.59999999999997</v>
      </c>
      <c r="E57" s="52">
        <f t="shared" si="22"/>
        <v>223.79999999999995</v>
      </c>
      <c r="F57" s="52">
        <f t="shared" si="23"/>
        <v>2.8</v>
      </c>
      <c r="G57" s="52">
        <f t="shared" si="3"/>
        <v>-49.400000000000034</v>
      </c>
      <c r="H57" s="52">
        <f t="shared" si="4"/>
        <v>82.101449275362299</v>
      </c>
      <c r="I57" s="66">
        <f t="shared" si="18"/>
        <v>0</v>
      </c>
      <c r="J57" s="66">
        <f t="shared" si="5"/>
        <v>226.59999999999997</v>
      </c>
      <c r="K57" s="320" t="str">
        <f t="shared" si="6"/>
        <v xml:space="preserve"> </v>
      </c>
      <c r="L57" s="207">
        <f t="shared" si="14"/>
        <v>179.2</v>
      </c>
      <c r="M57" s="52">
        <f t="shared" si="15"/>
        <v>170.29999999999998</v>
      </c>
      <c r="N57" s="52">
        <f t="shared" si="7"/>
        <v>167.49999999999997</v>
      </c>
      <c r="O57" s="52">
        <f t="shared" si="8"/>
        <v>2.8</v>
      </c>
      <c r="P57" s="52">
        <f t="shared" si="0"/>
        <v>-8.9000000000000057</v>
      </c>
      <c r="Q57" s="52">
        <f t="shared" si="1"/>
        <v>95.033482142857139</v>
      </c>
      <c r="R57" s="66">
        <f t="shared" si="28"/>
        <v>0</v>
      </c>
      <c r="S57" s="126">
        <f t="shared" si="20"/>
        <v>170.29999999999998</v>
      </c>
      <c r="T57" s="320" t="str">
        <f t="shared" si="29"/>
        <v xml:space="preserve"> </v>
      </c>
      <c r="U57" s="380">
        <f>U59+U60+U61</f>
        <v>175.2</v>
      </c>
      <c r="V57" s="647">
        <f>V59+V60+V61</f>
        <v>170.29999999999998</v>
      </c>
      <c r="W57" s="626">
        <f t="shared" si="9"/>
        <v>167.49999999999997</v>
      </c>
      <c r="X57" s="52">
        <f>X59+X60+X61</f>
        <v>2.8</v>
      </c>
      <c r="Y57" s="52">
        <f t="shared" si="16"/>
        <v>-4.9000000000000057</v>
      </c>
      <c r="Z57" s="52">
        <f t="shared" si="10"/>
        <v>97.203196347031962</v>
      </c>
      <c r="AA57" s="52"/>
      <c r="AB57" s="52">
        <f t="shared" si="30"/>
        <v>170.29999999999998</v>
      </c>
      <c r="AC57" s="208" t="str">
        <f>IF(AA57&lt;&gt;0,IF(V57/AA57*100&lt;0,"&lt;0",IF(V57/AA57*100&gt;200,"&gt;200",V57/AA57*100))," ")</f>
        <v xml:space="preserve"> </v>
      </c>
      <c r="AD57" s="277">
        <f>AD59+AD60</f>
        <v>1.5</v>
      </c>
      <c r="AE57" s="369">
        <f>AE59+AE60</f>
        <v>0</v>
      </c>
      <c r="AF57" s="52">
        <f t="shared" ref="AF57:AF68" si="43">AE57-AD57</f>
        <v>-1.5</v>
      </c>
      <c r="AG57" s="52">
        <f>IF(AD57&lt;&gt;0,IF(AE57/AD57*100&lt;0,"&lt;0",IF(AE57/AD57*100&gt;200,"&gt;200",AE57/AD57*100))," ")</f>
        <v>0</v>
      </c>
      <c r="AH57" s="71"/>
      <c r="AI57" s="52">
        <f>AE57-AH57</f>
        <v>0</v>
      </c>
      <c r="AJ57" s="208" t="str">
        <f>IF(AH57&lt;&gt;0,IF(AE57/AH57*100&lt;0,"&lt;0",IF(AE57/AH57*100&gt;200,"&gt;200",AE57/AH57*100))," ")</f>
        <v xml:space="preserve"> </v>
      </c>
      <c r="AK57" s="272">
        <f>AK59+AK60</f>
        <v>2.5</v>
      </c>
      <c r="AL57" s="70"/>
      <c r="AM57" s="52">
        <f t="shared" ref="AM57:AM68" si="44">AL57-AK57</f>
        <v>-2.5</v>
      </c>
      <c r="AN57" s="320">
        <f t="shared" si="11"/>
        <v>0</v>
      </c>
      <c r="AO57" s="547"/>
      <c r="AP57" s="52">
        <f t="shared" si="31"/>
        <v>0</v>
      </c>
      <c r="AQ57" s="545" t="str">
        <f t="shared" si="12"/>
        <v xml:space="preserve"> </v>
      </c>
      <c r="AR57" s="546">
        <f>AR59+AR60+AR61</f>
        <v>96.8</v>
      </c>
      <c r="AS57" s="52">
        <f>AS59+AS60+AS61</f>
        <v>56.3</v>
      </c>
      <c r="AT57" s="52">
        <f t="shared" si="13"/>
        <v>56.3</v>
      </c>
      <c r="AU57" s="52">
        <f>AU59+AU60+AU61</f>
        <v>0</v>
      </c>
      <c r="AV57" s="52">
        <f t="shared" si="42"/>
        <v>-40.5</v>
      </c>
      <c r="AW57" s="52">
        <f t="shared" si="41"/>
        <v>58.161157024793383</v>
      </c>
      <c r="AX57" s="52"/>
      <c r="AY57" s="52">
        <f t="shared" si="32"/>
        <v>56.3</v>
      </c>
      <c r="AZ57" s="208" t="str">
        <f>IF(AX57&lt;&gt;0,IF(AS57/AX57*100&lt;0,"&lt;0",IF(AS57/AX57*100&gt;200,"&gt;200",AS57/AX57*100))," ")</f>
        <v xml:space="preserve"> </v>
      </c>
    </row>
    <row r="58" spans="1:52" ht="18" customHeight="1">
      <c r="A58" s="252" t="s">
        <v>15</v>
      </c>
      <c r="B58" s="347"/>
      <c r="C58" s="207"/>
      <c r="D58" s="52"/>
      <c r="E58" s="52">
        <f t="shared" si="22"/>
        <v>0</v>
      </c>
      <c r="F58" s="52">
        <f t="shared" si="23"/>
        <v>0</v>
      </c>
      <c r="G58" s="52">
        <f t="shared" si="3"/>
        <v>0</v>
      </c>
      <c r="H58" s="52" t="str">
        <f t="shared" si="4"/>
        <v xml:space="preserve"> </v>
      </c>
      <c r="I58" s="66"/>
      <c r="J58" s="66"/>
      <c r="K58" s="320"/>
      <c r="L58" s="207"/>
      <c r="M58" s="52"/>
      <c r="N58" s="52"/>
      <c r="O58" s="52"/>
      <c r="P58" s="52"/>
      <c r="Q58" s="52"/>
      <c r="R58" s="66"/>
      <c r="S58" s="126"/>
      <c r="T58" s="320"/>
      <c r="U58" s="380"/>
      <c r="V58" s="647"/>
      <c r="W58" s="626"/>
      <c r="X58" s="52"/>
      <c r="Y58" s="52">
        <f t="shared" si="16"/>
        <v>0</v>
      </c>
      <c r="Z58" s="52" t="str">
        <f t="shared" si="10"/>
        <v xml:space="preserve"> </v>
      </c>
      <c r="AA58" s="52"/>
      <c r="AB58" s="52"/>
      <c r="AC58" s="208"/>
      <c r="AD58" s="277"/>
      <c r="AE58" s="81"/>
      <c r="AF58" s="52">
        <f t="shared" si="43"/>
        <v>0</v>
      </c>
      <c r="AG58" s="52" t="str">
        <f t="shared" ref="AG58:AG67" si="45">IF(AD58&lt;&gt;0,IF(AE58/AD58*100&lt;0,"&lt;0",IF(AE58/AD58*100&gt;200,"&gt;200",AE58/AD58*100))," ")</f>
        <v xml:space="preserve"> </v>
      </c>
      <c r="AH58" s="71"/>
      <c r="AI58" s="52"/>
      <c r="AJ58" s="208"/>
      <c r="AK58" s="207"/>
      <c r="AL58" s="52"/>
      <c r="AM58" s="52">
        <f t="shared" si="44"/>
        <v>0</v>
      </c>
      <c r="AN58" s="66" t="str">
        <f t="shared" si="11"/>
        <v xml:space="preserve"> </v>
      </c>
      <c r="AO58" s="71"/>
      <c r="AP58" s="52"/>
      <c r="AQ58" s="295"/>
      <c r="AR58" s="207"/>
      <c r="AS58" s="52"/>
      <c r="AT58" s="52"/>
      <c r="AU58" s="52"/>
      <c r="AV58" s="52">
        <f t="shared" si="42"/>
        <v>0</v>
      </c>
      <c r="AW58" s="52" t="str">
        <f t="shared" si="41"/>
        <v xml:space="preserve"> </v>
      </c>
      <c r="AX58" s="52"/>
      <c r="AY58" s="52"/>
      <c r="AZ58" s="208"/>
    </row>
    <row r="59" spans="1:52" ht="24.75" customHeight="1">
      <c r="A59" s="196" t="s">
        <v>282</v>
      </c>
      <c r="B59" s="349">
        <v>1411</v>
      </c>
      <c r="C59" s="207">
        <f t="shared" ref="C59:D62" si="46">L59+AR59</f>
        <v>97.7</v>
      </c>
      <c r="D59" s="52">
        <f t="shared" si="46"/>
        <v>46</v>
      </c>
      <c r="E59" s="52">
        <f t="shared" si="22"/>
        <v>43.2</v>
      </c>
      <c r="F59" s="52">
        <f t="shared" si="23"/>
        <v>2.8</v>
      </c>
      <c r="G59" s="52">
        <f t="shared" si="3"/>
        <v>-51.7</v>
      </c>
      <c r="H59" s="52">
        <f t="shared" si="4"/>
        <v>47.082906857727735</v>
      </c>
      <c r="I59" s="66"/>
      <c r="J59" s="66"/>
      <c r="K59" s="320"/>
      <c r="L59" s="207">
        <f t="shared" si="14"/>
        <v>95.8</v>
      </c>
      <c r="M59" s="52">
        <f t="shared" si="15"/>
        <v>45.8</v>
      </c>
      <c r="N59" s="52">
        <f t="shared" si="7"/>
        <v>43</v>
      </c>
      <c r="O59" s="52">
        <f t="shared" si="8"/>
        <v>2.8</v>
      </c>
      <c r="P59" s="52">
        <f t="shared" si="0"/>
        <v>-50</v>
      </c>
      <c r="Q59" s="52">
        <f t="shared" si="1"/>
        <v>47.807933194154487</v>
      </c>
      <c r="R59" s="66"/>
      <c r="S59" s="126"/>
      <c r="T59" s="320"/>
      <c r="U59" s="380">
        <v>91.8</v>
      </c>
      <c r="V59" s="647">
        <v>45.8</v>
      </c>
      <c r="W59" s="626">
        <f t="shared" si="9"/>
        <v>43</v>
      </c>
      <c r="X59" s="52">
        <v>2.8</v>
      </c>
      <c r="Y59" s="52">
        <f t="shared" si="16"/>
        <v>-46</v>
      </c>
      <c r="Z59" s="52">
        <f t="shared" si="10"/>
        <v>49.891067538126357</v>
      </c>
      <c r="AA59" s="52"/>
      <c r="AB59" s="52"/>
      <c r="AC59" s="208"/>
      <c r="AD59" s="277">
        <v>1.5</v>
      </c>
      <c r="AE59" s="81"/>
      <c r="AF59" s="52">
        <f t="shared" si="43"/>
        <v>-1.5</v>
      </c>
      <c r="AG59" s="52">
        <f t="shared" si="45"/>
        <v>0</v>
      </c>
      <c r="AH59" s="71"/>
      <c r="AI59" s="52"/>
      <c r="AJ59" s="208"/>
      <c r="AK59" s="272">
        <v>2.5</v>
      </c>
      <c r="AL59" s="70"/>
      <c r="AM59" s="52">
        <f t="shared" si="44"/>
        <v>-2.5</v>
      </c>
      <c r="AN59" s="66">
        <f t="shared" si="11"/>
        <v>0</v>
      </c>
      <c r="AO59" s="71"/>
      <c r="AP59" s="52"/>
      <c r="AQ59" s="295"/>
      <c r="AR59" s="207">
        <v>1.9</v>
      </c>
      <c r="AS59" s="52">
        <v>0.2</v>
      </c>
      <c r="AT59" s="52">
        <f t="shared" si="13"/>
        <v>0.2</v>
      </c>
      <c r="AU59" s="52"/>
      <c r="AV59" s="52">
        <f t="shared" si="42"/>
        <v>-1.7</v>
      </c>
      <c r="AW59" s="52">
        <f t="shared" si="41"/>
        <v>10.526315789473685</v>
      </c>
      <c r="AX59" s="52"/>
      <c r="AY59" s="52"/>
      <c r="AZ59" s="208"/>
    </row>
    <row r="60" spans="1:52" ht="24.75" customHeight="1">
      <c r="A60" s="196" t="s">
        <v>283</v>
      </c>
      <c r="B60" s="349">
        <v>1412</v>
      </c>
      <c r="C60" s="207">
        <f t="shared" si="46"/>
        <v>88.2</v>
      </c>
      <c r="D60" s="52">
        <f t="shared" si="46"/>
        <v>132</v>
      </c>
      <c r="E60" s="52">
        <f t="shared" si="22"/>
        <v>132</v>
      </c>
      <c r="F60" s="52">
        <f t="shared" ref="F60:F77" si="47">O60+AU60</f>
        <v>0</v>
      </c>
      <c r="G60" s="52">
        <f t="shared" si="3"/>
        <v>43.8</v>
      </c>
      <c r="H60" s="52">
        <f t="shared" si="4"/>
        <v>149.65986394557822</v>
      </c>
      <c r="I60" s="66"/>
      <c r="J60" s="66"/>
      <c r="K60" s="320"/>
      <c r="L60" s="207">
        <f t="shared" si="14"/>
        <v>83.4</v>
      </c>
      <c r="M60" s="52">
        <f t="shared" si="15"/>
        <v>123.4</v>
      </c>
      <c r="N60" s="52">
        <f t="shared" si="7"/>
        <v>123.4</v>
      </c>
      <c r="O60" s="52">
        <f t="shared" si="8"/>
        <v>0</v>
      </c>
      <c r="P60" s="52">
        <f t="shared" si="0"/>
        <v>40</v>
      </c>
      <c r="Q60" s="52">
        <f t="shared" si="1"/>
        <v>147.96163069544363</v>
      </c>
      <c r="R60" s="66"/>
      <c r="S60" s="126"/>
      <c r="T60" s="320"/>
      <c r="U60" s="380">
        <v>83.4</v>
      </c>
      <c r="V60" s="647">
        <v>123.4</v>
      </c>
      <c r="W60" s="626">
        <f t="shared" si="9"/>
        <v>123.4</v>
      </c>
      <c r="X60" s="52"/>
      <c r="Y60" s="52">
        <f t="shared" si="16"/>
        <v>40</v>
      </c>
      <c r="Z60" s="52">
        <f t="shared" si="10"/>
        <v>147.96163069544363</v>
      </c>
      <c r="AA60" s="52"/>
      <c r="AB60" s="52"/>
      <c r="AC60" s="208"/>
      <c r="AD60" s="277"/>
      <c r="AE60" s="81"/>
      <c r="AF60" s="52">
        <f t="shared" si="43"/>
        <v>0</v>
      </c>
      <c r="AG60" s="52" t="str">
        <f t="shared" si="45"/>
        <v xml:space="preserve"> </v>
      </c>
      <c r="AH60" s="71"/>
      <c r="AI60" s="52"/>
      <c r="AJ60" s="208"/>
      <c r="AK60" s="272"/>
      <c r="AL60" s="70"/>
      <c r="AM60" s="52">
        <f t="shared" si="44"/>
        <v>0</v>
      </c>
      <c r="AN60" s="66" t="str">
        <f t="shared" si="11"/>
        <v xml:space="preserve"> </v>
      </c>
      <c r="AO60" s="71"/>
      <c r="AP60" s="52"/>
      <c r="AQ60" s="295"/>
      <c r="AR60" s="207">
        <v>4.8</v>
      </c>
      <c r="AS60" s="52">
        <v>8.6</v>
      </c>
      <c r="AT60" s="52">
        <f t="shared" si="13"/>
        <v>8.6</v>
      </c>
      <c r="AU60" s="52"/>
      <c r="AV60" s="52">
        <f t="shared" si="42"/>
        <v>3.8</v>
      </c>
      <c r="AW60" s="52">
        <f t="shared" si="41"/>
        <v>179.16666666666669</v>
      </c>
      <c r="AX60" s="52"/>
      <c r="AY60" s="52"/>
      <c r="AZ60" s="208"/>
    </row>
    <row r="61" spans="1:52" ht="24.75" customHeight="1">
      <c r="A61" s="196" t="s">
        <v>327</v>
      </c>
      <c r="B61" s="349">
        <v>1415</v>
      </c>
      <c r="C61" s="207">
        <f t="shared" si="46"/>
        <v>90.1</v>
      </c>
      <c r="D61" s="52">
        <f t="shared" si="46"/>
        <v>48.6</v>
      </c>
      <c r="E61" s="52">
        <f t="shared" si="22"/>
        <v>48.6</v>
      </c>
      <c r="F61" s="52">
        <f t="shared" si="47"/>
        <v>0</v>
      </c>
      <c r="G61" s="52">
        <f t="shared" si="3"/>
        <v>-41.499999999999993</v>
      </c>
      <c r="H61" s="52">
        <f t="shared" si="4"/>
        <v>53.94006659267481</v>
      </c>
      <c r="I61" s="66"/>
      <c r="J61" s="66"/>
      <c r="K61" s="320"/>
      <c r="L61" s="207">
        <f t="shared" si="14"/>
        <v>0</v>
      </c>
      <c r="M61" s="52">
        <f t="shared" si="15"/>
        <v>1.1000000000000001</v>
      </c>
      <c r="N61" s="52">
        <f t="shared" si="7"/>
        <v>1.1000000000000001</v>
      </c>
      <c r="O61" s="52">
        <f t="shared" si="8"/>
        <v>0</v>
      </c>
      <c r="P61" s="52">
        <f t="shared" si="0"/>
        <v>1.1000000000000001</v>
      </c>
      <c r="Q61" s="52" t="str">
        <f t="shared" si="1"/>
        <v xml:space="preserve"> </v>
      </c>
      <c r="R61" s="66"/>
      <c r="S61" s="126"/>
      <c r="T61" s="320"/>
      <c r="U61" s="380"/>
      <c r="V61" s="647">
        <v>1.1000000000000001</v>
      </c>
      <c r="W61" s="626">
        <f t="shared" si="9"/>
        <v>1.1000000000000001</v>
      </c>
      <c r="X61" s="52"/>
      <c r="Y61" s="52">
        <f t="shared" si="16"/>
        <v>1.1000000000000001</v>
      </c>
      <c r="Z61" s="52" t="str">
        <f t="shared" si="10"/>
        <v xml:space="preserve"> </v>
      </c>
      <c r="AA61" s="52"/>
      <c r="AB61" s="52"/>
      <c r="AC61" s="208"/>
      <c r="AD61" s="277"/>
      <c r="AE61" s="81"/>
      <c r="AF61" s="52"/>
      <c r="AG61" s="52"/>
      <c r="AH61" s="71"/>
      <c r="AI61" s="52"/>
      <c r="AJ61" s="208"/>
      <c r="AK61" s="272"/>
      <c r="AL61" s="70"/>
      <c r="AM61" s="52"/>
      <c r="AN61" s="66"/>
      <c r="AO61" s="71"/>
      <c r="AP61" s="52"/>
      <c r="AQ61" s="295"/>
      <c r="AR61" s="207">
        <v>90.1</v>
      </c>
      <c r="AS61" s="52">
        <v>47.5</v>
      </c>
      <c r="AT61" s="52">
        <f t="shared" si="13"/>
        <v>47.5</v>
      </c>
      <c r="AU61" s="52"/>
      <c r="AV61" s="52">
        <f t="shared" si="42"/>
        <v>-42.599999999999994</v>
      </c>
      <c r="AW61" s="52">
        <f t="shared" si="41"/>
        <v>52.719200887902332</v>
      </c>
      <c r="AX61" s="52"/>
      <c r="AY61" s="52"/>
      <c r="AZ61" s="208"/>
    </row>
    <row r="62" spans="1:52" ht="23.25" customHeight="1">
      <c r="A62" s="74" t="s">
        <v>65</v>
      </c>
      <c r="B62" s="347" t="s">
        <v>294</v>
      </c>
      <c r="C62" s="207">
        <f t="shared" si="46"/>
        <v>1372</v>
      </c>
      <c r="D62" s="52">
        <f t="shared" si="46"/>
        <v>882.1</v>
      </c>
      <c r="E62" s="52">
        <f t="shared" si="22"/>
        <v>882.1</v>
      </c>
      <c r="F62" s="52">
        <f t="shared" si="47"/>
        <v>0</v>
      </c>
      <c r="G62" s="52">
        <f t="shared" si="3"/>
        <v>-489.9</v>
      </c>
      <c r="H62" s="52">
        <f t="shared" si="4"/>
        <v>64.293002915451893</v>
      </c>
      <c r="I62" s="66">
        <f t="shared" si="18"/>
        <v>0</v>
      </c>
      <c r="J62" s="66">
        <f t="shared" si="5"/>
        <v>882.1</v>
      </c>
      <c r="K62" s="320" t="str">
        <f t="shared" si="6"/>
        <v xml:space="preserve"> </v>
      </c>
      <c r="L62" s="207">
        <f t="shared" si="14"/>
        <v>1017.6</v>
      </c>
      <c r="M62" s="52">
        <f t="shared" si="15"/>
        <v>671.6</v>
      </c>
      <c r="N62" s="52">
        <f t="shared" si="7"/>
        <v>671.6</v>
      </c>
      <c r="O62" s="52">
        <f t="shared" si="8"/>
        <v>0</v>
      </c>
      <c r="P62" s="52">
        <f t="shared" si="0"/>
        <v>-346</v>
      </c>
      <c r="Q62" s="52">
        <f t="shared" si="1"/>
        <v>65.99842767295597</v>
      </c>
      <c r="R62" s="66">
        <f t="shared" si="28"/>
        <v>0</v>
      </c>
      <c r="S62" s="126">
        <f t="shared" si="20"/>
        <v>671.6</v>
      </c>
      <c r="T62" s="320" t="str">
        <f t="shared" si="29"/>
        <v xml:space="preserve"> </v>
      </c>
      <c r="U62" s="380">
        <f>U64+U65</f>
        <v>1017.6</v>
      </c>
      <c r="V62" s="647">
        <f>V64+V65</f>
        <v>671.6</v>
      </c>
      <c r="W62" s="626">
        <f t="shared" si="9"/>
        <v>671.6</v>
      </c>
      <c r="X62" s="52">
        <f>X64+X65</f>
        <v>0</v>
      </c>
      <c r="Y62" s="52">
        <f t="shared" si="16"/>
        <v>-346</v>
      </c>
      <c r="Z62" s="52">
        <f t="shared" si="10"/>
        <v>65.99842767295597</v>
      </c>
      <c r="AA62" s="52"/>
      <c r="AB62" s="52">
        <f t="shared" si="30"/>
        <v>671.6</v>
      </c>
      <c r="AC62" s="208" t="str">
        <f>IF(AA62&lt;&gt;0,IF(V62/AA62*100&lt;0,"&lt;0",IF(V62/AA62*100&gt;200,"&gt;200",V62/AA62*100))," ")</f>
        <v xml:space="preserve"> </v>
      </c>
      <c r="AD62" s="272"/>
      <c r="AE62" s="70"/>
      <c r="AF62" s="52">
        <f t="shared" si="43"/>
        <v>0</v>
      </c>
      <c r="AG62" s="52" t="str">
        <f t="shared" si="45"/>
        <v xml:space="preserve"> </v>
      </c>
      <c r="AH62" s="71"/>
      <c r="AI62" s="52">
        <f>AE62-AH62</f>
        <v>0</v>
      </c>
      <c r="AJ62" s="208" t="str">
        <f>IF(AH62&lt;&gt;0,IF(AE62/AH62*100&lt;0,"&lt;0",IF(AE62/AH62*100&gt;200,"&gt;200",AE62/AH62*100))," ")</f>
        <v xml:space="preserve"> </v>
      </c>
      <c r="AK62" s="272"/>
      <c r="AL62" s="70"/>
      <c r="AM62" s="52">
        <f t="shared" si="44"/>
        <v>0</v>
      </c>
      <c r="AN62" s="66" t="str">
        <f t="shared" si="11"/>
        <v xml:space="preserve"> </v>
      </c>
      <c r="AO62" s="71"/>
      <c r="AP62" s="52">
        <f t="shared" si="31"/>
        <v>0</v>
      </c>
      <c r="AQ62" s="295" t="str">
        <f t="shared" si="12"/>
        <v xml:space="preserve"> </v>
      </c>
      <c r="AR62" s="229">
        <f>AR64+AR65</f>
        <v>354.4</v>
      </c>
      <c r="AS62" s="52">
        <f>AS64+AS65</f>
        <v>210.5</v>
      </c>
      <c r="AT62" s="52">
        <f t="shared" si="13"/>
        <v>210.5</v>
      </c>
      <c r="AU62" s="52">
        <f>AU64+AU65</f>
        <v>0</v>
      </c>
      <c r="AV62" s="52">
        <f t="shared" si="42"/>
        <v>-143.89999999999998</v>
      </c>
      <c r="AW62" s="52">
        <f t="shared" si="41"/>
        <v>59.396162528216713</v>
      </c>
      <c r="AX62" s="52"/>
      <c r="AY62" s="52">
        <f t="shared" si="32"/>
        <v>210.5</v>
      </c>
      <c r="AZ62" s="208" t="str">
        <f>IF(AX62&lt;&gt;0,IF(AS62/AX62*100&lt;0,"&lt;0",IF(AS62/AX62*100&gt;200,"&gt;200",AS62/AX62*100))," ")</f>
        <v xml:space="preserve"> </v>
      </c>
    </row>
    <row r="63" spans="1:52" ht="16.5" customHeight="1">
      <c r="A63" s="252" t="s">
        <v>4</v>
      </c>
      <c r="B63" s="347"/>
      <c r="C63" s="207"/>
      <c r="D63" s="52"/>
      <c r="E63" s="52">
        <f t="shared" si="22"/>
        <v>0</v>
      </c>
      <c r="F63" s="52">
        <f t="shared" si="47"/>
        <v>0</v>
      </c>
      <c r="G63" s="52">
        <f t="shared" si="3"/>
        <v>0</v>
      </c>
      <c r="H63" s="52" t="str">
        <f t="shared" si="4"/>
        <v xml:space="preserve"> </v>
      </c>
      <c r="I63" s="66"/>
      <c r="J63" s="66"/>
      <c r="K63" s="320"/>
      <c r="L63" s="207"/>
      <c r="M63" s="52"/>
      <c r="N63" s="52"/>
      <c r="O63" s="52"/>
      <c r="P63" s="52"/>
      <c r="Q63" s="52"/>
      <c r="R63" s="66"/>
      <c r="S63" s="126"/>
      <c r="T63" s="320"/>
      <c r="U63" s="380"/>
      <c r="V63" s="647"/>
      <c r="W63" s="626"/>
      <c r="X63" s="52"/>
      <c r="Y63" s="52"/>
      <c r="Z63" s="52"/>
      <c r="AA63" s="52"/>
      <c r="AB63" s="52"/>
      <c r="AC63" s="208"/>
      <c r="AD63" s="272"/>
      <c r="AE63" s="70"/>
      <c r="AF63" s="52">
        <f t="shared" si="43"/>
        <v>0</v>
      </c>
      <c r="AG63" s="52" t="str">
        <f t="shared" si="45"/>
        <v xml:space="preserve"> </v>
      </c>
      <c r="AH63" s="71"/>
      <c r="AI63" s="52"/>
      <c r="AJ63" s="208"/>
      <c r="AK63" s="207"/>
      <c r="AL63" s="52"/>
      <c r="AM63" s="52">
        <f t="shared" si="44"/>
        <v>0</v>
      </c>
      <c r="AN63" s="66" t="str">
        <f t="shared" si="11"/>
        <v xml:space="preserve"> </v>
      </c>
      <c r="AO63" s="71"/>
      <c r="AP63" s="52"/>
      <c r="AQ63" s="295"/>
      <c r="AR63" s="229"/>
      <c r="AS63" s="52"/>
      <c r="AT63" s="52"/>
      <c r="AU63" s="52"/>
      <c r="AV63" s="52">
        <f t="shared" si="42"/>
        <v>0</v>
      </c>
      <c r="AW63" s="52" t="str">
        <f t="shared" si="41"/>
        <v xml:space="preserve"> </v>
      </c>
      <c r="AX63" s="52"/>
      <c r="AY63" s="52"/>
      <c r="AZ63" s="208"/>
    </row>
    <row r="64" spans="1:52" ht="19.5" customHeight="1">
      <c r="A64" s="196" t="s">
        <v>284</v>
      </c>
      <c r="B64" s="349">
        <v>1422</v>
      </c>
      <c r="C64" s="209">
        <f t="shared" ref="C64:D68" si="48">L64+AR64</f>
        <v>311.10000000000002</v>
      </c>
      <c r="D64" s="59">
        <f t="shared" si="48"/>
        <v>216.2</v>
      </c>
      <c r="E64" s="59">
        <f t="shared" si="22"/>
        <v>216.2</v>
      </c>
      <c r="F64" s="59">
        <f t="shared" si="47"/>
        <v>0</v>
      </c>
      <c r="G64" s="59">
        <f t="shared" si="3"/>
        <v>-94.900000000000034</v>
      </c>
      <c r="H64" s="59">
        <f t="shared" si="4"/>
        <v>69.495339119254254</v>
      </c>
      <c r="I64" s="66"/>
      <c r="J64" s="66"/>
      <c r="K64" s="320"/>
      <c r="L64" s="209">
        <f t="shared" si="14"/>
        <v>276.60000000000002</v>
      </c>
      <c r="M64" s="59">
        <f t="shared" si="15"/>
        <v>194.1</v>
      </c>
      <c r="N64" s="59">
        <f t="shared" si="7"/>
        <v>194.1</v>
      </c>
      <c r="O64" s="59">
        <f t="shared" si="8"/>
        <v>0</v>
      </c>
      <c r="P64" s="59">
        <f t="shared" si="0"/>
        <v>-82.500000000000028</v>
      </c>
      <c r="Q64" s="59">
        <f t="shared" si="1"/>
        <v>70.173535791757047</v>
      </c>
      <c r="R64" s="66"/>
      <c r="S64" s="126"/>
      <c r="T64" s="320"/>
      <c r="U64" s="634">
        <v>276.60000000000002</v>
      </c>
      <c r="V64" s="650">
        <v>194.1</v>
      </c>
      <c r="W64" s="677">
        <f t="shared" si="9"/>
        <v>194.1</v>
      </c>
      <c r="X64" s="59"/>
      <c r="Y64" s="59">
        <f t="shared" si="16"/>
        <v>-82.500000000000028</v>
      </c>
      <c r="Z64" s="59">
        <f t="shared" si="10"/>
        <v>70.173535791757047</v>
      </c>
      <c r="AA64" s="52"/>
      <c r="AB64" s="52"/>
      <c r="AC64" s="208"/>
      <c r="AD64" s="272"/>
      <c r="AE64" s="70"/>
      <c r="AF64" s="52">
        <f t="shared" si="43"/>
        <v>0</v>
      </c>
      <c r="AG64" s="52" t="str">
        <f t="shared" si="45"/>
        <v xml:space="preserve"> </v>
      </c>
      <c r="AH64" s="71"/>
      <c r="AI64" s="52"/>
      <c r="AJ64" s="208"/>
      <c r="AK64" s="272"/>
      <c r="AL64" s="70"/>
      <c r="AM64" s="52">
        <f t="shared" si="44"/>
        <v>0</v>
      </c>
      <c r="AN64" s="66" t="str">
        <f t="shared" si="11"/>
        <v xml:space="preserve"> </v>
      </c>
      <c r="AO64" s="71"/>
      <c r="AP64" s="52"/>
      <c r="AQ64" s="295"/>
      <c r="AR64" s="229">
        <v>34.5</v>
      </c>
      <c r="AS64" s="52">
        <v>22.1</v>
      </c>
      <c r="AT64" s="52">
        <f t="shared" si="13"/>
        <v>22.1</v>
      </c>
      <c r="AU64" s="52"/>
      <c r="AV64" s="52">
        <f t="shared" si="42"/>
        <v>-12.399999999999999</v>
      </c>
      <c r="AW64" s="52">
        <f t="shared" si="41"/>
        <v>64.05797101449275</v>
      </c>
      <c r="AX64" s="52"/>
      <c r="AY64" s="52"/>
      <c r="AZ64" s="208"/>
    </row>
    <row r="65" spans="1:52" ht="31.5" customHeight="1">
      <c r="A65" s="196" t="s">
        <v>285</v>
      </c>
      <c r="B65" s="349">
        <v>1423</v>
      </c>
      <c r="C65" s="209">
        <f t="shared" si="48"/>
        <v>1060.9000000000001</v>
      </c>
      <c r="D65" s="59">
        <f t="shared" si="48"/>
        <v>665.9</v>
      </c>
      <c r="E65" s="59">
        <f t="shared" si="22"/>
        <v>665.9</v>
      </c>
      <c r="F65" s="59">
        <f t="shared" si="47"/>
        <v>0</v>
      </c>
      <c r="G65" s="59">
        <f t="shared" si="3"/>
        <v>-395.00000000000011</v>
      </c>
      <c r="H65" s="59">
        <f t="shared" si="4"/>
        <v>62.767461589216701</v>
      </c>
      <c r="I65" s="66"/>
      <c r="J65" s="66"/>
      <c r="K65" s="320"/>
      <c r="L65" s="209">
        <f t="shared" si="14"/>
        <v>741</v>
      </c>
      <c r="M65" s="59">
        <f t="shared" si="15"/>
        <v>477.5</v>
      </c>
      <c r="N65" s="59">
        <f t="shared" si="7"/>
        <v>477.5</v>
      </c>
      <c r="O65" s="59">
        <f t="shared" si="8"/>
        <v>0</v>
      </c>
      <c r="P65" s="59">
        <f t="shared" si="0"/>
        <v>-263.5</v>
      </c>
      <c r="Q65" s="59">
        <f t="shared" si="1"/>
        <v>64.439946018893394</v>
      </c>
      <c r="R65" s="66"/>
      <c r="S65" s="126"/>
      <c r="T65" s="320"/>
      <c r="U65" s="634">
        <v>741</v>
      </c>
      <c r="V65" s="650">
        <v>477.5</v>
      </c>
      <c r="W65" s="677">
        <f t="shared" si="9"/>
        <v>477.5</v>
      </c>
      <c r="X65" s="59"/>
      <c r="Y65" s="59">
        <f t="shared" si="16"/>
        <v>-263.5</v>
      </c>
      <c r="Z65" s="59">
        <f t="shared" si="10"/>
        <v>64.439946018893394</v>
      </c>
      <c r="AA65" s="52"/>
      <c r="AB65" s="52"/>
      <c r="AC65" s="208"/>
      <c r="AD65" s="272"/>
      <c r="AE65" s="70"/>
      <c r="AF65" s="52">
        <f t="shared" si="43"/>
        <v>0</v>
      </c>
      <c r="AG65" s="52" t="str">
        <f t="shared" si="45"/>
        <v xml:space="preserve"> </v>
      </c>
      <c r="AH65" s="71"/>
      <c r="AI65" s="52"/>
      <c r="AJ65" s="208"/>
      <c r="AK65" s="272"/>
      <c r="AL65" s="70"/>
      <c r="AM65" s="52">
        <f t="shared" si="44"/>
        <v>0</v>
      </c>
      <c r="AN65" s="66" t="str">
        <f t="shared" si="11"/>
        <v xml:space="preserve"> </v>
      </c>
      <c r="AO65" s="71"/>
      <c r="AP65" s="52"/>
      <c r="AQ65" s="295"/>
      <c r="AR65" s="207">
        <v>319.89999999999998</v>
      </c>
      <c r="AS65" s="52">
        <v>188.4</v>
      </c>
      <c r="AT65" s="52">
        <f t="shared" si="13"/>
        <v>188.4</v>
      </c>
      <c r="AU65" s="52"/>
      <c r="AV65" s="52">
        <f t="shared" si="42"/>
        <v>-131.49999999999997</v>
      </c>
      <c r="AW65" s="52">
        <f t="shared" si="41"/>
        <v>58.893404188809008</v>
      </c>
      <c r="AX65" s="52"/>
      <c r="AY65" s="52"/>
      <c r="AZ65" s="208"/>
    </row>
    <row r="66" spans="1:52" ht="23.25" customHeight="1">
      <c r="A66" s="74" t="s">
        <v>64</v>
      </c>
      <c r="B66" s="347">
        <v>143</v>
      </c>
      <c r="C66" s="207">
        <f t="shared" si="48"/>
        <v>214.10000000000002</v>
      </c>
      <c r="D66" s="52">
        <f t="shared" si="48"/>
        <v>116.69999999999999</v>
      </c>
      <c r="E66" s="52">
        <f t="shared" si="22"/>
        <v>116.69999999999999</v>
      </c>
      <c r="F66" s="52">
        <f t="shared" si="47"/>
        <v>0</v>
      </c>
      <c r="G66" s="52">
        <f t="shared" si="3"/>
        <v>-97.400000000000034</v>
      </c>
      <c r="H66" s="52">
        <f t="shared" si="4"/>
        <v>54.507239607659962</v>
      </c>
      <c r="I66" s="66">
        <f t="shared" si="18"/>
        <v>0</v>
      </c>
      <c r="J66" s="66">
        <f t="shared" si="5"/>
        <v>116.69999999999999</v>
      </c>
      <c r="K66" s="320" t="str">
        <f t="shared" si="6"/>
        <v xml:space="preserve"> </v>
      </c>
      <c r="L66" s="207">
        <f t="shared" si="14"/>
        <v>162.4</v>
      </c>
      <c r="M66" s="52">
        <f t="shared" si="15"/>
        <v>109.49999999999999</v>
      </c>
      <c r="N66" s="52">
        <f t="shared" si="7"/>
        <v>109.49999999999999</v>
      </c>
      <c r="O66" s="52">
        <f t="shared" si="8"/>
        <v>0</v>
      </c>
      <c r="P66" s="52">
        <f t="shared" si="0"/>
        <v>-52.90000000000002</v>
      </c>
      <c r="Q66" s="52">
        <f t="shared" si="1"/>
        <v>67.426108374384228</v>
      </c>
      <c r="R66" s="66">
        <f t="shared" si="28"/>
        <v>0</v>
      </c>
      <c r="S66" s="126">
        <f t="shared" si="20"/>
        <v>109.49999999999999</v>
      </c>
      <c r="T66" s="320" t="str">
        <f t="shared" si="29"/>
        <v xml:space="preserve"> </v>
      </c>
      <c r="U66" s="380">
        <v>161</v>
      </c>
      <c r="V66" s="647">
        <v>106.3</v>
      </c>
      <c r="W66" s="626">
        <f t="shared" si="9"/>
        <v>106.3</v>
      </c>
      <c r="X66" s="52"/>
      <c r="Y66" s="52">
        <f t="shared" si="16"/>
        <v>-54.7</v>
      </c>
      <c r="Z66" s="52">
        <f t="shared" si="10"/>
        <v>66.024844720496887</v>
      </c>
      <c r="AA66" s="52"/>
      <c r="AB66" s="52">
        <f t="shared" si="30"/>
        <v>106.3</v>
      </c>
      <c r="AC66" s="208" t="str">
        <f>IF(AA66&lt;&gt;0,IF(V66/AA66*100&lt;0,"&lt;0",IF(V66/AA66*100&gt;200,"&gt;200",V66/AA66*100))," ")</f>
        <v xml:space="preserve"> </v>
      </c>
      <c r="AD66" s="207"/>
      <c r="AE66" s="52">
        <v>1.6</v>
      </c>
      <c r="AF66" s="52">
        <f t="shared" si="43"/>
        <v>1.6</v>
      </c>
      <c r="AG66" s="52" t="str">
        <f t="shared" si="45"/>
        <v xml:space="preserve"> </v>
      </c>
      <c r="AH66" s="71"/>
      <c r="AI66" s="52">
        <f>AE66-AH66</f>
        <v>1.6</v>
      </c>
      <c r="AJ66" s="208" t="str">
        <f>IF(AH66&lt;&gt;0,IF(AE66/AH66*100&lt;0,"&lt;0",IF(AE66/AH66*100&gt;200,"&gt;200",AE66/AH66*100))," ")</f>
        <v xml:space="preserve"> </v>
      </c>
      <c r="AK66" s="272">
        <v>1.4</v>
      </c>
      <c r="AL66" s="70">
        <v>1.6</v>
      </c>
      <c r="AM66" s="52">
        <f t="shared" si="44"/>
        <v>0.20000000000000018</v>
      </c>
      <c r="AN66" s="66">
        <f t="shared" si="11"/>
        <v>114.28571428571431</v>
      </c>
      <c r="AO66" s="71"/>
      <c r="AP66" s="52">
        <f t="shared" si="31"/>
        <v>1.6</v>
      </c>
      <c r="AQ66" s="295" t="str">
        <f t="shared" si="12"/>
        <v xml:space="preserve"> </v>
      </c>
      <c r="AR66" s="207">
        <v>51.7</v>
      </c>
      <c r="AS66" s="52">
        <v>7.2</v>
      </c>
      <c r="AT66" s="52">
        <f t="shared" si="13"/>
        <v>7.2</v>
      </c>
      <c r="AU66" s="52"/>
      <c r="AV66" s="52">
        <f t="shared" ref="AV66:AV77" si="49">AS66-AR66</f>
        <v>-44.5</v>
      </c>
      <c r="AW66" s="52">
        <f t="shared" si="41"/>
        <v>13.926499032882012</v>
      </c>
      <c r="AX66" s="52"/>
      <c r="AY66" s="52">
        <f t="shared" si="32"/>
        <v>7.2</v>
      </c>
      <c r="AZ66" s="208" t="str">
        <f>IF(AX66&lt;&gt;0,IF(AS66/AX66*100&lt;0,"&lt;0",IF(AS66/AX66*100&gt;200,"&gt;200",AS66/AX66*100))," ")</f>
        <v xml:space="preserve"> </v>
      </c>
    </row>
    <row r="67" spans="1:52" ht="23.25" customHeight="1">
      <c r="A67" s="74" t="s">
        <v>54</v>
      </c>
      <c r="B67" s="347">
        <v>144</v>
      </c>
      <c r="C67" s="207">
        <f t="shared" si="48"/>
        <v>192.7</v>
      </c>
      <c r="D67" s="52">
        <f t="shared" si="48"/>
        <v>64.5</v>
      </c>
      <c r="E67" s="52">
        <f t="shared" si="22"/>
        <v>64.400000000000006</v>
      </c>
      <c r="F67" s="52">
        <f t="shared" si="47"/>
        <v>0.1</v>
      </c>
      <c r="G67" s="52">
        <f t="shared" si="3"/>
        <v>-128.19999999999999</v>
      </c>
      <c r="H67" s="52">
        <f t="shared" si="4"/>
        <v>33.471717695900367</v>
      </c>
      <c r="I67" s="66">
        <f t="shared" si="18"/>
        <v>0</v>
      </c>
      <c r="J67" s="66">
        <f t="shared" si="5"/>
        <v>64.5</v>
      </c>
      <c r="K67" s="320" t="str">
        <f t="shared" si="6"/>
        <v xml:space="preserve"> </v>
      </c>
      <c r="L67" s="207">
        <f t="shared" si="14"/>
        <v>26.7</v>
      </c>
      <c r="M67" s="52">
        <f t="shared" si="15"/>
        <v>17.899999999999999</v>
      </c>
      <c r="N67" s="52">
        <f t="shared" si="7"/>
        <v>17.899999999999999</v>
      </c>
      <c r="O67" s="52">
        <f t="shared" si="8"/>
        <v>0</v>
      </c>
      <c r="P67" s="52">
        <f t="shared" si="0"/>
        <v>-8.8000000000000007</v>
      </c>
      <c r="Q67" s="52">
        <f t="shared" si="1"/>
        <v>67.041198501872657</v>
      </c>
      <c r="R67" s="66">
        <f t="shared" si="28"/>
        <v>0</v>
      </c>
      <c r="S67" s="126">
        <f t="shared" si="20"/>
        <v>17.899999999999999</v>
      </c>
      <c r="T67" s="320" t="str">
        <f t="shared" si="29"/>
        <v xml:space="preserve"> </v>
      </c>
      <c r="U67" s="380">
        <v>26.7</v>
      </c>
      <c r="V67" s="658">
        <v>17.899999999999999</v>
      </c>
      <c r="W67" s="626">
        <f t="shared" si="9"/>
        <v>17.899999999999999</v>
      </c>
      <c r="X67" s="52"/>
      <c r="Y67" s="52">
        <f t="shared" si="16"/>
        <v>-8.8000000000000007</v>
      </c>
      <c r="Z67" s="52">
        <f t="shared" si="10"/>
        <v>67.041198501872657</v>
      </c>
      <c r="AA67" s="52"/>
      <c r="AB67" s="52">
        <f t="shared" si="30"/>
        <v>17.899999999999999</v>
      </c>
      <c r="AC67" s="208"/>
      <c r="AD67" s="207"/>
      <c r="AE67" s="52"/>
      <c r="AF67" s="52">
        <f t="shared" si="43"/>
        <v>0</v>
      </c>
      <c r="AG67" s="52" t="str">
        <f t="shared" si="45"/>
        <v xml:space="preserve"> </v>
      </c>
      <c r="AH67" s="71"/>
      <c r="AI67" s="52">
        <f t="shared" ref="AI67:AI76" si="50">AE67-AH67</f>
        <v>0</v>
      </c>
      <c r="AJ67" s="208"/>
      <c r="AK67" s="272"/>
      <c r="AL67" s="70"/>
      <c r="AM67" s="52">
        <f t="shared" si="44"/>
        <v>0</v>
      </c>
      <c r="AN67" s="66" t="str">
        <f t="shared" si="11"/>
        <v xml:space="preserve"> </v>
      </c>
      <c r="AO67" s="71"/>
      <c r="AP67" s="52"/>
      <c r="AQ67" s="295" t="str">
        <f t="shared" si="12"/>
        <v xml:space="preserve"> </v>
      </c>
      <c r="AR67" s="229">
        <v>166</v>
      </c>
      <c r="AS67" s="95">
        <v>46.6</v>
      </c>
      <c r="AT67" s="95">
        <f t="shared" si="13"/>
        <v>46.5</v>
      </c>
      <c r="AU67" s="95">
        <v>0.1</v>
      </c>
      <c r="AV67" s="52">
        <f t="shared" si="49"/>
        <v>-119.4</v>
      </c>
      <c r="AW67" s="52">
        <f t="shared" si="41"/>
        <v>28.072289156626507</v>
      </c>
      <c r="AX67" s="52"/>
      <c r="AY67" s="52">
        <f t="shared" si="32"/>
        <v>46.6</v>
      </c>
      <c r="AZ67" s="208"/>
    </row>
    <row r="68" spans="1:52" ht="23.25" customHeight="1">
      <c r="A68" s="74" t="s">
        <v>55</v>
      </c>
      <c r="B68" s="347">
        <v>145</v>
      </c>
      <c r="C68" s="207">
        <f t="shared" si="48"/>
        <v>51</v>
      </c>
      <c r="D68" s="52">
        <f t="shared" si="48"/>
        <v>32.800000000000004</v>
      </c>
      <c r="E68" s="52">
        <f t="shared" si="22"/>
        <v>25.800000000000004</v>
      </c>
      <c r="F68" s="52">
        <f t="shared" si="47"/>
        <v>7</v>
      </c>
      <c r="G68" s="52">
        <f t="shared" si="3"/>
        <v>-18.199999999999996</v>
      </c>
      <c r="H68" s="52">
        <f t="shared" si="4"/>
        <v>64.313725490196077</v>
      </c>
      <c r="I68" s="66">
        <f t="shared" si="18"/>
        <v>0</v>
      </c>
      <c r="J68" s="66">
        <f t="shared" si="5"/>
        <v>32.800000000000004</v>
      </c>
      <c r="K68" s="320" t="str">
        <f t="shared" si="6"/>
        <v xml:space="preserve"> </v>
      </c>
      <c r="L68" s="207">
        <f t="shared" si="14"/>
        <v>38.200000000000003</v>
      </c>
      <c r="M68" s="52">
        <f t="shared" si="15"/>
        <v>14.200000000000001</v>
      </c>
      <c r="N68" s="52">
        <f t="shared" si="7"/>
        <v>7.2000000000000011</v>
      </c>
      <c r="O68" s="52">
        <f t="shared" si="8"/>
        <v>7</v>
      </c>
      <c r="P68" s="52">
        <f t="shared" si="0"/>
        <v>-24</v>
      </c>
      <c r="Q68" s="52">
        <f t="shared" si="1"/>
        <v>37.172774869109951</v>
      </c>
      <c r="R68" s="66">
        <f t="shared" si="28"/>
        <v>0</v>
      </c>
      <c r="S68" s="126">
        <f t="shared" si="20"/>
        <v>14.200000000000001</v>
      </c>
      <c r="T68" s="320" t="str">
        <f t="shared" si="29"/>
        <v xml:space="preserve"> </v>
      </c>
      <c r="U68" s="380">
        <v>32.1</v>
      </c>
      <c r="V68" s="647">
        <v>9.9</v>
      </c>
      <c r="W68" s="626">
        <f t="shared" si="9"/>
        <v>2.9000000000000004</v>
      </c>
      <c r="X68" s="52">
        <v>7</v>
      </c>
      <c r="Y68" s="52">
        <f t="shared" si="16"/>
        <v>-22.200000000000003</v>
      </c>
      <c r="Z68" s="52">
        <f t="shared" si="10"/>
        <v>30.841121495327101</v>
      </c>
      <c r="AA68" s="52"/>
      <c r="AB68" s="52">
        <f t="shared" si="30"/>
        <v>9.9</v>
      </c>
      <c r="AC68" s="208" t="str">
        <f>IF(AA68&lt;&gt;0,IF(V68/AA68*100&lt;0,"&lt;0",IF(V68/AA68*100&gt;200,"&gt;200",V68/AA68*100))," ")</f>
        <v xml:space="preserve"> </v>
      </c>
      <c r="AD68" s="207">
        <v>3.4</v>
      </c>
      <c r="AE68" s="52">
        <v>2.2000000000000002</v>
      </c>
      <c r="AF68" s="52">
        <f t="shared" si="43"/>
        <v>-1.1999999999999997</v>
      </c>
      <c r="AG68" s="52">
        <f>IF(AD68&lt;&gt;0,IF(AE68/AD68*100&lt;0,"&lt;0",IF(AE68/AD68*100&gt;200,"&gt;200",AE68/AD68*100))," ")</f>
        <v>64.705882352941174</v>
      </c>
      <c r="AH68" s="52"/>
      <c r="AI68" s="52">
        <f t="shared" si="50"/>
        <v>2.2000000000000002</v>
      </c>
      <c r="AJ68" s="208" t="str">
        <f>IF(AH68&lt;&gt;0,IF(AE68/AH68*100&lt;0,"&lt;0",IF(AE68/AH68*100&gt;200,"&gt;200",AE68/AH68*100))," ")</f>
        <v xml:space="preserve"> </v>
      </c>
      <c r="AK68" s="543">
        <v>2.7</v>
      </c>
      <c r="AL68" s="81">
        <v>2.1</v>
      </c>
      <c r="AM68" s="52">
        <f t="shared" si="44"/>
        <v>-0.60000000000000009</v>
      </c>
      <c r="AN68" s="66">
        <f t="shared" si="11"/>
        <v>77.777777777777786</v>
      </c>
      <c r="AO68" s="52"/>
      <c r="AP68" s="52">
        <f>AL68-AO68</f>
        <v>2.1</v>
      </c>
      <c r="AQ68" s="295" t="str">
        <f t="shared" si="12"/>
        <v xml:space="preserve"> </v>
      </c>
      <c r="AR68" s="207">
        <v>12.8</v>
      </c>
      <c r="AS68" s="52">
        <v>18.600000000000001</v>
      </c>
      <c r="AT68" s="52">
        <f t="shared" si="13"/>
        <v>18.600000000000001</v>
      </c>
      <c r="AU68" s="52"/>
      <c r="AV68" s="52">
        <f t="shared" si="49"/>
        <v>5.8000000000000007</v>
      </c>
      <c r="AW68" s="52">
        <f t="shared" si="41"/>
        <v>145.3125</v>
      </c>
      <c r="AX68" s="52"/>
      <c r="AY68" s="52">
        <f t="shared" si="32"/>
        <v>18.600000000000001</v>
      </c>
      <c r="AZ68" s="208" t="str">
        <f>IF(AX68&lt;&gt;0,IF(AS68/AX68*100&lt;0,"&lt;0",IF(AS68/AX68*100&gt;200,"&gt;200",AS68/AX68*100))," ")</f>
        <v xml:space="preserve"> </v>
      </c>
    </row>
    <row r="69" spans="1:52" ht="18.75" hidden="1" customHeight="1">
      <c r="A69" s="74"/>
      <c r="B69" s="347">
        <v>149</v>
      </c>
      <c r="C69" s="207"/>
      <c r="D69" s="52"/>
      <c r="E69" s="52">
        <f t="shared" si="22"/>
        <v>0</v>
      </c>
      <c r="F69" s="52">
        <f t="shared" si="47"/>
        <v>0</v>
      </c>
      <c r="G69" s="52">
        <f t="shared" si="3"/>
        <v>0</v>
      </c>
      <c r="H69" s="52" t="str">
        <f t="shared" si="4"/>
        <v xml:space="preserve"> </v>
      </c>
      <c r="I69" s="66"/>
      <c r="J69" s="66"/>
      <c r="K69" s="320"/>
      <c r="L69" s="207"/>
      <c r="M69" s="52"/>
      <c r="N69" s="52"/>
      <c r="O69" s="52"/>
      <c r="P69" s="52"/>
      <c r="Q69" s="52"/>
      <c r="R69" s="66"/>
      <c r="S69" s="126"/>
      <c r="T69" s="320"/>
      <c r="U69" s="380"/>
      <c r="V69" s="647"/>
      <c r="W69" s="626"/>
      <c r="X69" s="52"/>
      <c r="Y69" s="52"/>
      <c r="Z69" s="52"/>
      <c r="AA69" s="52"/>
      <c r="AB69" s="52"/>
      <c r="AC69" s="208"/>
      <c r="AD69" s="207"/>
      <c r="AE69" s="52"/>
      <c r="AF69" s="52"/>
      <c r="AG69" s="52"/>
      <c r="AH69" s="52"/>
      <c r="AI69" s="52"/>
      <c r="AJ69" s="208"/>
      <c r="AK69" s="207"/>
      <c r="AL69" s="52"/>
      <c r="AM69" s="52"/>
      <c r="AN69" s="66"/>
      <c r="AO69" s="52"/>
      <c r="AP69" s="52"/>
      <c r="AQ69" s="295"/>
      <c r="AR69" s="207"/>
      <c r="AS69" s="52"/>
      <c r="AT69" s="52">
        <f t="shared" si="13"/>
        <v>0</v>
      </c>
      <c r="AU69" s="52"/>
      <c r="AV69" s="52">
        <f t="shared" si="49"/>
        <v>0</v>
      </c>
      <c r="AW69" s="52" t="str">
        <f t="shared" si="41"/>
        <v xml:space="preserve"> </v>
      </c>
      <c r="AX69" s="52"/>
      <c r="AY69" s="52"/>
      <c r="AZ69" s="208"/>
    </row>
    <row r="70" spans="1:52" s="10" customFormat="1" ht="34.5" customHeight="1">
      <c r="A70" s="51" t="s">
        <v>58</v>
      </c>
      <c r="B70" s="345">
        <v>19</v>
      </c>
      <c r="C70" s="274">
        <f>L70+AR70</f>
        <v>15534.2</v>
      </c>
      <c r="D70" s="78">
        <f>V70+AE70+AL70+AS70</f>
        <v>10114.299999999999</v>
      </c>
      <c r="E70" s="78">
        <f t="shared" si="22"/>
        <v>10114.299999999999</v>
      </c>
      <c r="F70" s="78">
        <f t="shared" si="47"/>
        <v>0</v>
      </c>
      <c r="G70" s="78">
        <f t="shared" si="3"/>
        <v>-5419.9000000000015</v>
      </c>
      <c r="H70" s="78">
        <f t="shared" si="4"/>
        <v>65.109886572852147</v>
      </c>
      <c r="I70" s="50">
        <f t="shared" si="18"/>
        <v>0</v>
      </c>
      <c r="J70" s="50">
        <f t="shared" si="5"/>
        <v>10114.299999999999</v>
      </c>
      <c r="K70" s="314" t="str">
        <f t="shared" si="6"/>
        <v xml:space="preserve"> </v>
      </c>
      <c r="L70" s="78">
        <f>L71+L72</f>
        <v>7316.3</v>
      </c>
      <c r="M70" s="78">
        <f>M71+M72</f>
        <v>4960.7</v>
      </c>
      <c r="N70" s="78">
        <f>N71+N72</f>
        <v>4960.7</v>
      </c>
      <c r="O70" s="78">
        <f t="shared" si="8"/>
        <v>0</v>
      </c>
      <c r="P70" s="78">
        <f t="shared" si="0"/>
        <v>-2355.6000000000004</v>
      </c>
      <c r="Q70" s="78">
        <f t="shared" si="1"/>
        <v>67.803397892377291</v>
      </c>
      <c r="R70" s="50">
        <f t="shared" si="28"/>
        <v>0</v>
      </c>
      <c r="S70" s="120">
        <f t="shared" si="20"/>
        <v>4960.7</v>
      </c>
      <c r="T70" s="314" t="str">
        <f t="shared" si="29"/>
        <v xml:space="preserve"> </v>
      </c>
      <c r="U70" s="638">
        <f>U71+U72+U75+U76</f>
        <v>6.2</v>
      </c>
      <c r="V70" s="653">
        <f>V71+V72+V75+V76</f>
        <v>6.2</v>
      </c>
      <c r="W70" s="678">
        <f t="shared" si="9"/>
        <v>6.2</v>
      </c>
      <c r="X70" s="77">
        <f>X71+X72+X75+X76</f>
        <v>0</v>
      </c>
      <c r="Y70" s="78">
        <f t="shared" si="16"/>
        <v>0</v>
      </c>
      <c r="Z70" s="78">
        <f t="shared" si="10"/>
        <v>100</v>
      </c>
      <c r="AA70" s="78">
        <f>AA71+AA72+AA75+AA76</f>
        <v>0</v>
      </c>
      <c r="AB70" s="78">
        <f t="shared" si="30"/>
        <v>6.2</v>
      </c>
      <c r="AC70" s="215" t="str">
        <f>IF(AA70&lt;&gt;0,IF(V70/AA70*100&lt;0,"&lt;0",IF(V70/AA70*100&gt;200,"&gt;200",V70/AA70*100))," ")</f>
        <v xml:space="preserve"> </v>
      </c>
      <c r="AD70" s="274">
        <f>AD71+AD72</f>
        <v>4738.2</v>
      </c>
      <c r="AE70" s="78">
        <f>AE71+AE72</f>
        <v>3599.7</v>
      </c>
      <c r="AF70" s="52">
        <f t="shared" ref="AF70:AF76" si="51">AE70-AD70</f>
        <v>-1138.5</v>
      </c>
      <c r="AG70" s="52">
        <f t="shared" ref="AG70:AG76" si="52">IF(AD70&lt;&gt;0,IF(AE70/AD70*100&lt;0,"&lt;0",IF(AE70/AD70*100&gt;200,"&gt;200",AE70/AD70*100))," ")</f>
        <v>75.971888058756491</v>
      </c>
      <c r="AH70" s="78">
        <f>AH71+AH72</f>
        <v>0</v>
      </c>
      <c r="AI70" s="52">
        <f t="shared" si="50"/>
        <v>3599.7</v>
      </c>
      <c r="AJ70" s="215" t="str">
        <f>IF(AH70&lt;&gt;0,IF(AE70/AH70*100&lt;0,"&lt;0",IF(AE70/AH70*100&gt;200,"&gt;200",AE70/AH70*100))," ")</f>
        <v xml:space="preserve"> </v>
      </c>
      <c r="AK70" s="274">
        <f>AK71+AK72</f>
        <v>2571.9</v>
      </c>
      <c r="AL70" s="78">
        <f>AL71+AL72</f>
        <v>1354.8</v>
      </c>
      <c r="AM70" s="52">
        <f t="shared" ref="AM70:AM76" si="53">AL70-AK70</f>
        <v>-1217.1000000000001</v>
      </c>
      <c r="AN70" s="50">
        <f t="shared" si="11"/>
        <v>52.677009214977254</v>
      </c>
      <c r="AO70" s="78">
        <f>AO71+AO72</f>
        <v>0</v>
      </c>
      <c r="AP70" s="52">
        <f t="shared" ref="AP70:AP76" si="54">AL70-AO70</f>
        <v>1354.8</v>
      </c>
      <c r="AQ70" s="284" t="str">
        <f t="shared" si="12"/>
        <v xml:space="preserve"> </v>
      </c>
      <c r="AR70" s="205">
        <f>AR71+AR75+AR76</f>
        <v>8217.9</v>
      </c>
      <c r="AS70" s="49">
        <f>AS71+AS75+AS76</f>
        <v>5153.6000000000004</v>
      </c>
      <c r="AT70" s="49">
        <f t="shared" si="13"/>
        <v>5153.6000000000004</v>
      </c>
      <c r="AU70" s="49">
        <f>AU71+AU75+AU76</f>
        <v>0</v>
      </c>
      <c r="AV70" s="78">
        <f t="shared" si="49"/>
        <v>-3064.2999999999993</v>
      </c>
      <c r="AW70" s="49">
        <f t="shared" si="41"/>
        <v>62.711885031455729</v>
      </c>
      <c r="AX70" s="78">
        <f>AX71+AX72+AX75+AX76</f>
        <v>0</v>
      </c>
      <c r="AY70" s="78">
        <f t="shared" si="32"/>
        <v>5153.6000000000004</v>
      </c>
      <c r="AZ70" s="215" t="str">
        <f>IF(AX70&lt;&gt;0,IF(AS70/AX70*100&lt;0,"&lt;0",IF(AS70/AX70*100&gt;200,"&gt;200",AS70/AX70*100))," ")</f>
        <v xml:space="preserve"> </v>
      </c>
    </row>
    <row r="71" spans="1:52" s="10" customFormat="1" ht="28.5" customHeight="1">
      <c r="A71" s="76" t="s">
        <v>59</v>
      </c>
      <c r="B71" s="347">
        <v>191</v>
      </c>
      <c r="C71" s="233">
        <f t="shared" ref="C71:D76" si="55">L71+AR71</f>
        <v>8224.1</v>
      </c>
      <c r="D71" s="77">
        <f t="shared" si="55"/>
        <v>5159.8</v>
      </c>
      <c r="E71" s="77">
        <f t="shared" si="22"/>
        <v>5159.8</v>
      </c>
      <c r="F71" s="77">
        <f t="shared" si="47"/>
        <v>0</v>
      </c>
      <c r="G71" s="77">
        <f t="shared" si="3"/>
        <v>-3064.3</v>
      </c>
      <c r="H71" s="77">
        <f t="shared" si="4"/>
        <v>62.739995865809028</v>
      </c>
      <c r="I71" s="75">
        <f t="shared" si="18"/>
        <v>0</v>
      </c>
      <c r="J71" s="75">
        <f t="shared" si="5"/>
        <v>5159.8</v>
      </c>
      <c r="K71" s="236" t="str">
        <f t="shared" si="6"/>
        <v xml:space="preserve"> </v>
      </c>
      <c r="L71" s="233">
        <f t="shared" si="14"/>
        <v>6.2</v>
      </c>
      <c r="M71" s="77">
        <f t="shared" si="15"/>
        <v>6.2</v>
      </c>
      <c r="N71" s="77">
        <f t="shared" si="7"/>
        <v>6.2</v>
      </c>
      <c r="O71" s="77">
        <f t="shared" si="8"/>
        <v>0</v>
      </c>
      <c r="P71" s="77">
        <f t="shared" si="0"/>
        <v>0</v>
      </c>
      <c r="Q71" s="77">
        <f t="shared" si="1"/>
        <v>100</v>
      </c>
      <c r="R71" s="75">
        <f t="shared" si="28"/>
        <v>0</v>
      </c>
      <c r="S71" s="128">
        <f t="shared" si="20"/>
        <v>6.2</v>
      </c>
      <c r="T71" s="236" t="str">
        <f t="shared" si="29"/>
        <v xml:space="preserve"> </v>
      </c>
      <c r="U71" s="638">
        <v>6.2</v>
      </c>
      <c r="V71" s="653">
        <v>6.2</v>
      </c>
      <c r="W71" s="678">
        <f t="shared" si="9"/>
        <v>6.2</v>
      </c>
      <c r="X71" s="77"/>
      <c r="Y71" s="77">
        <f t="shared" si="16"/>
        <v>0</v>
      </c>
      <c r="Z71" s="77">
        <f t="shared" si="10"/>
        <v>100</v>
      </c>
      <c r="AA71" s="77"/>
      <c r="AB71" s="77">
        <f t="shared" si="30"/>
        <v>6.2</v>
      </c>
      <c r="AC71" s="216" t="str">
        <f>IF(AA71&lt;&gt;0,IF(V71/AA71*100&lt;0,"&lt;0",IF(V71/AA71*100&gt;200,"&gt;200",V71/AA71*100))," ")</f>
        <v xml:space="preserve"> </v>
      </c>
      <c r="AD71" s="233"/>
      <c r="AE71" s="77"/>
      <c r="AF71" s="52">
        <f t="shared" si="51"/>
        <v>0</v>
      </c>
      <c r="AG71" s="52" t="str">
        <f t="shared" si="52"/>
        <v xml:space="preserve"> </v>
      </c>
      <c r="AH71" s="77"/>
      <c r="AI71" s="52">
        <f t="shared" si="50"/>
        <v>0</v>
      </c>
      <c r="AJ71" s="216" t="str">
        <f>IF(AH71&lt;&gt;0,IF(AE71/AH71*100&lt;0,"&lt;0",IF(AE71/AH71*100&gt;200,"&gt;200",AE71/AH71*100))," ")</f>
        <v xml:space="preserve"> </v>
      </c>
      <c r="AK71" s="233"/>
      <c r="AL71" s="77"/>
      <c r="AM71" s="52">
        <f t="shared" si="53"/>
        <v>0</v>
      </c>
      <c r="AN71" s="75" t="str">
        <f t="shared" si="11"/>
        <v xml:space="preserve"> </v>
      </c>
      <c r="AO71" s="77"/>
      <c r="AP71" s="52">
        <f t="shared" si="54"/>
        <v>0</v>
      </c>
      <c r="AQ71" s="296" t="str">
        <f t="shared" si="12"/>
        <v xml:space="preserve"> </v>
      </c>
      <c r="AR71" s="207">
        <v>8217.9</v>
      </c>
      <c r="AS71" s="52">
        <v>5153.6000000000004</v>
      </c>
      <c r="AT71" s="52">
        <f t="shared" si="13"/>
        <v>5153.6000000000004</v>
      </c>
      <c r="AU71" s="52"/>
      <c r="AV71" s="52">
        <f t="shared" si="49"/>
        <v>-3064.2999999999993</v>
      </c>
      <c r="AW71" s="52">
        <f t="shared" si="41"/>
        <v>62.711885031455729</v>
      </c>
      <c r="AX71" s="77"/>
      <c r="AY71" s="77">
        <f t="shared" si="32"/>
        <v>5153.6000000000004</v>
      </c>
      <c r="AZ71" s="216" t="str">
        <f>IF(AX71&lt;&gt;0,IF(AS71/AX71*100&lt;0,"&lt;0",IF(AS71/AX71*100&gt;200,"&gt;200",AS71/AX71*100))," ")</f>
        <v xml:space="preserve"> </v>
      </c>
    </row>
    <row r="72" spans="1:52" s="4" customFormat="1" ht="27" customHeight="1">
      <c r="A72" s="76" t="s">
        <v>60</v>
      </c>
      <c r="B72" s="352">
        <v>192</v>
      </c>
      <c r="C72" s="248">
        <f t="shared" si="55"/>
        <v>7310.1</v>
      </c>
      <c r="D72" s="82">
        <f t="shared" si="55"/>
        <v>4954.5</v>
      </c>
      <c r="E72" s="82">
        <f>N72+AT72</f>
        <v>4954.5</v>
      </c>
      <c r="F72" s="82">
        <f t="shared" si="47"/>
        <v>0</v>
      </c>
      <c r="G72" s="82">
        <f t="shared" si="3"/>
        <v>-2355.6000000000004</v>
      </c>
      <c r="H72" s="82">
        <f t="shared" si="4"/>
        <v>67.776090614355482</v>
      </c>
      <c r="I72" s="75">
        <f t="shared" si="18"/>
        <v>0</v>
      </c>
      <c r="J72" s="75">
        <f t="shared" si="5"/>
        <v>4954.5</v>
      </c>
      <c r="K72" s="236" t="str">
        <f t="shared" si="6"/>
        <v xml:space="preserve"> </v>
      </c>
      <c r="L72" s="233">
        <f t="shared" si="14"/>
        <v>7310.1</v>
      </c>
      <c r="M72" s="77">
        <f t="shared" si="15"/>
        <v>4954.5</v>
      </c>
      <c r="N72" s="82">
        <f>M72</f>
        <v>4954.5</v>
      </c>
      <c r="O72" s="82">
        <f t="shared" si="8"/>
        <v>0</v>
      </c>
      <c r="P72" s="82">
        <f t="shared" si="0"/>
        <v>-2355.6000000000004</v>
      </c>
      <c r="Q72" s="82">
        <f t="shared" si="1"/>
        <v>67.776090614355482</v>
      </c>
      <c r="R72" s="75">
        <f t="shared" si="28"/>
        <v>0</v>
      </c>
      <c r="S72" s="128">
        <f t="shared" si="20"/>
        <v>4954.5</v>
      </c>
      <c r="T72" s="236" t="str">
        <f t="shared" si="29"/>
        <v xml:space="preserve"> </v>
      </c>
      <c r="U72" s="639"/>
      <c r="V72" s="654"/>
      <c r="W72" s="679">
        <f t="shared" si="9"/>
        <v>0</v>
      </c>
      <c r="X72" s="82"/>
      <c r="Y72" s="82">
        <f t="shared" si="16"/>
        <v>0</v>
      </c>
      <c r="Z72" s="82" t="str">
        <f t="shared" si="10"/>
        <v xml:space="preserve"> </v>
      </c>
      <c r="AA72" s="82"/>
      <c r="AB72" s="82">
        <f t="shared" si="30"/>
        <v>0</v>
      </c>
      <c r="AC72" s="217" t="str">
        <f>IF(AA72&lt;&gt;0,IF(V72/AA72*100&lt;0,"&lt;0",IF(V72/AA72*100&gt;200,"&gt;200",V72/AA72*100))," ")</f>
        <v xml:space="preserve"> </v>
      </c>
      <c r="AD72" s="248">
        <f>AD73+AD74</f>
        <v>4738.2</v>
      </c>
      <c r="AE72" s="82">
        <f>AE73+AE74</f>
        <v>3599.7</v>
      </c>
      <c r="AF72" s="52">
        <f t="shared" si="51"/>
        <v>-1138.5</v>
      </c>
      <c r="AG72" s="52">
        <f t="shared" si="52"/>
        <v>75.971888058756491</v>
      </c>
      <c r="AH72" s="82">
        <f>AH73+AH74</f>
        <v>0</v>
      </c>
      <c r="AI72" s="52">
        <f t="shared" si="50"/>
        <v>3599.7</v>
      </c>
      <c r="AJ72" s="217" t="str">
        <f>IF(AH72&lt;&gt;0,IF(AE72/AH72*100&lt;0,"&lt;0",IF(AE72/AH72*100&gt;200,"&gt;200",AE72/AH72*100))," ")</f>
        <v xml:space="preserve"> </v>
      </c>
      <c r="AK72" s="248">
        <f>AK73+AK74</f>
        <v>2571.9</v>
      </c>
      <c r="AL72" s="82">
        <f>AL73+AL74</f>
        <v>1354.8</v>
      </c>
      <c r="AM72" s="52">
        <f t="shared" si="53"/>
        <v>-1217.1000000000001</v>
      </c>
      <c r="AN72" s="75">
        <f t="shared" si="11"/>
        <v>52.677009214977254</v>
      </c>
      <c r="AO72" s="82">
        <f>AO73+AO74</f>
        <v>0</v>
      </c>
      <c r="AP72" s="52">
        <f t="shared" si="54"/>
        <v>1354.8</v>
      </c>
      <c r="AQ72" s="296" t="str">
        <f t="shared" si="12"/>
        <v xml:space="preserve"> </v>
      </c>
      <c r="AR72" s="207"/>
      <c r="AS72" s="52"/>
      <c r="AT72" s="52">
        <f t="shared" si="13"/>
        <v>0</v>
      </c>
      <c r="AU72" s="52"/>
      <c r="AV72" s="52">
        <f t="shared" si="49"/>
        <v>0</v>
      </c>
      <c r="AW72" s="52" t="str">
        <f t="shared" si="41"/>
        <v xml:space="preserve"> </v>
      </c>
      <c r="AX72" s="82"/>
      <c r="AY72" s="82">
        <f t="shared" si="32"/>
        <v>0</v>
      </c>
      <c r="AZ72" s="217" t="str">
        <f>IF(AX72&lt;&gt;0,IF(AS72/AX72*100&lt;0,"&lt;0",IF(AS72/AX72*100&gt;200,"&gt;200",AS72/AX72*100))," ")</f>
        <v xml:space="preserve"> </v>
      </c>
    </row>
    <row r="73" spans="1:52" s="4" customFormat="1" ht="30.75" customHeight="1">
      <c r="A73" s="76" t="s">
        <v>254</v>
      </c>
      <c r="B73" s="352">
        <v>1921</v>
      </c>
      <c r="C73" s="248">
        <f t="shared" si="55"/>
        <v>4738.2</v>
      </c>
      <c r="D73" s="82">
        <f t="shared" si="55"/>
        <v>3599.7</v>
      </c>
      <c r="E73" s="82">
        <f>N73+AT73</f>
        <v>3599.7</v>
      </c>
      <c r="F73" s="82">
        <f t="shared" si="47"/>
        <v>0</v>
      </c>
      <c r="G73" s="82">
        <f t="shared" si="3"/>
        <v>-1138.5</v>
      </c>
      <c r="H73" s="82">
        <f t="shared" si="4"/>
        <v>75.971888058756491</v>
      </c>
      <c r="I73" s="75">
        <f t="shared" si="18"/>
        <v>0</v>
      </c>
      <c r="J73" s="75">
        <f t="shared" si="5"/>
        <v>3599.7</v>
      </c>
      <c r="K73" s="236" t="str">
        <f t="shared" si="6"/>
        <v xml:space="preserve"> </v>
      </c>
      <c r="L73" s="233">
        <f t="shared" si="14"/>
        <v>4738.2</v>
      </c>
      <c r="M73" s="77">
        <f t="shared" si="15"/>
        <v>3599.7</v>
      </c>
      <c r="N73" s="82">
        <f>M73</f>
        <v>3599.7</v>
      </c>
      <c r="O73" s="82">
        <f t="shared" si="8"/>
        <v>0</v>
      </c>
      <c r="P73" s="82">
        <f t="shared" si="0"/>
        <v>-1138.5</v>
      </c>
      <c r="Q73" s="82">
        <f t="shared" si="1"/>
        <v>75.971888058756491</v>
      </c>
      <c r="R73" s="75">
        <f t="shared" si="28"/>
        <v>0</v>
      </c>
      <c r="S73" s="128">
        <f t="shared" si="20"/>
        <v>3599.7</v>
      </c>
      <c r="T73" s="236" t="str">
        <f t="shared" si="29"/>
        <v xml:space="preserve"> </v>
      </c>
      <c r="U73" s="639"/>
      <c r="V73" s="654"/>
      <c r="W73" s="679">
        <f t="shared" si="9"/>
        <v>0</v>
      </c>
      <c r="X73" s="82"/>
      <c r="Y73" s="82">
        <f t="shared" si="16"/>
        <v>0</v>
      </c>
      <c r="Z73" s="82" t="str">
        <f t="shared" si="10"/>
        <v xml:space="preserve"> </v>
      </c>
      <c r="AA73" s="82"/>
      <c r="AB73" s="82"/>
      <c r="AC73" s="217"/>
      <c r="AD73" s="248">
        <v>4738.2</v>
      </c>
      <c r="AE73" s="82">
        <v>3599.7</v>
      </c>
      <c r="AF73" s="52">
        <f t="shared" si="51"/>
        <v>-1138.5</v>
      </c>
      <c r="AG73" s="52">
        <f t="shared" si="52"/>
        <v>75.971888058756491</v>
      </c>
      <c r="AH73" s="82"/>
      <c r="AI73" s="52">
        <f t="shared" si="50"/>
        <v>3599.7</v>
      </c>
      <c r="AJ73" s="217"/>
      <c r="AK73" s="248"/>
      <c r="AL73" s="82"/>
      <c r="AM73" s="52">
        <f t="shared" si="53"/>
        <v>0</v>
      </c>
      <c r="AN73" s="75" t="str">
        <f t="shared" si="11"/>
        <v xml:space="preserve"> </v>
      </c>
      <c r="AO73" s="82"/>
      <c r="AP73" s="52">
        <f t="shared" si="54"/>
        <v>0</v>
      </c>
      <c r="AQ73" s="296" t="str">
        <f t="shared" si="12"/>
        <v xml:space="preserve"> </v>
      </c>
      <c r="AR73" s="207"/>
      <c r="AS73" s="52"/>
      <c r="AT73" s="52">
        <f t="shared" si="13"/>
        <v>0</v>
      </c>
      <c r="AU73" s="52"/>
      <c r="AV73" s="52">
        <f t="shared" si="49"/>
        <v>0</v>
      </c>
      <c r="AW73" s="52" t="str">
        <f t="shared" si="41"/>
        <v xml:space="preserve"> </v>
      </c>
      <c r="AX73" s="82"/>
      <c r="AY73" s="82"/>
      <c r="AZ73" s="217"/>
    </row>
    <row r="74" spans="1:52" s="4" customFormat="1" ht="29.25" customHeight="1">
      <c r="A74" s="76" t="s">
        <v>253</v>
      </c>
      <c r="B74" s="352">
        <v>1922</v>
      </c>
      <c r="C74" s="248">
        <f t="shared" si="55"/>
        <v>2571.9</v>
      </c>
      <c r="D74" s="82">
        <f t="shared" si="55"/>
        <v>1354.8</v>
      </c>
      <c r="E74" s="82">
        <f>N74+AT74</f>
        <v>1354.8</v>
      </c>
      <c r="F74" s="82">
        <f t="shared" si="47"/>
        <v>0</v>
      </c>
      <c r="G74" s="82">
        <f t="shared" si="3"/>
        <v>-1217.1000000000001</v>
      </c>
      <c r="H74" s="82">
        <f t="shared" si="4"/>
        <v>52.677009214977254</v>
      </c>
      <c r="I74" s="75">
        <f t="shared" si="18"/>
        <v>0</v>
      </c>
      <c r="J74" s="75">
        <f t="shared" si="5"/>
        <v>1354.8</v>
      </c>
      <c r="K74" s="236" t="str">
        <f t="shared" si="6"/>
        <v xml:space="preserve"> </v>
      </c>
      <c r="L74" s="233">
        <f t="shared" si="14"/>
        <v>2571.9</v>
      </c>
      <c r="M74" s="77">
        <f t="shared" si="15"/>
        <v>1354.8</v>
      </c>
      <c r="N74" s="82">
        <f>M74</f>
        <v>1354.8</v>
      </c>
      <c r="O74" s="82">
        <f t="shared" si="8"/>
        <v>0</v>
      </c>
      <c r="P74" s="82">
        <f t="shared" si="0"/>
        <v>-1217.1000000000001</v>
      </c>
      <c r="Q74" s="82">
        <f t="shared" si="1"/>
        <v>52.677009214977254</v>
      </c>
      <c r="R74" s="75">
        <f t="shared" si="28"/>
        <v>0</v>
      </c>
      <c r="S74" s="128">
        <f t="shared" si="20"/>
        <v>1354.8</v>
      </c>
      <c r="T74" s="236" t="str">
        <f t="shared" si="29"/>
        <v xml:space="preserve"> </v>
      </c>
      <c r="U74" s="639"/>
      <c r="V74" s="654"/>
      <c r="W74" s="679">
        <f t="shared" si="9"/>
        <v>0</v>
      </c>
      <c r="X74" s="82"/>
      <c r="Y74" s="82">
        <f t="shared" si="16"/>
        <v>0</v>
      </c>
      <c r="Z74" s="82" t="str">
        <f t="shared" si="10"/>
        <v xml:space="preserve"> </v>
      </c>
      <c r="AA74" s="82"/>
      <c r="AB74" s="82"/>
      <c r="AC74" s="217"/>
      <c r="AD74" s="248"/>
      <c r="AE74" s="82"/>
      <c r="AF74" s="52">
        <f t="shared" si="51"/>
        <v>0</v>
      </c>
      <c r="AG74" s="52" t="str">
        <f t="shared" si="52"/>
        <v xml:space="preserve"> </v>
      </c>
      <c r="AH74" s="82"/>
      <c r="AI74" s="52">
        <f t="shared" si="50"/>
        <v>0</v>
      </c>
      <c r="AJ74" s="217"/>
      <c r="AK74" s="248">
        <v>2571.9</v>
      </c>
      <c r="AL74" s="82">
        <v>1354.8</v>
      </c>
      <c r="AM74" s="52">
        <f t="shared" si="53"/>
        <v>-1217.1000000000001</v>
      </c>
      <c r="AN74" s="75">
        <f t="shared" si="11"/>
        <v>52.677009214977254</v>
      </c>
      <c r="AO74" s="82"/>
      <c r="AP74" s="52">
        <f t="shared" si="54"/>
        <v>1354.8</v>
      </c>
      <c r="AQ74" s="296" t="str">
        <f t="shared" si="12"/>
        <v xml:space="preserve"> </v>
      </c>
      <c r="AR74" s="207"/>
      <c r="AS74" s="52"/>
      <c r="AT74" s="52">
        <f t="shared" si="13"/>
        <v>0</v>
      </c>
      <c r="AU74" s="52"/>
      <c r="AV74" s="52">
        <f t="shared" si="49"/>
        <v>0</v>
      </c>
      <c r="AW74" s="52" t="str">
        <f t="shared" si="41"/>
        <v xml:space="preserve"> </v>
      </c>
      <c r="AX74" s="82"/>
      <c r="AY74" s="82"/>
      <c r="AZ74" s="217"/>
    </row>
    <row r="75" spans="1:52" ht="28.5" hidden="1" customHeight="1">
      <c r="A75" s="76" t="s">
        <v>61</v>
      </c>
      <c r="B75" s="347">
        <v>193</v>
      </c>
      <c r="C75" s="233">
        <f t="shared" si="55"/>
        <v>0</v>
      </c>
      <c r="D75" s="77">
        <f t="shared" si="55"/>
        <v>0</v>
      </c>
      <c r="E75" s="77">
        <f>W75+AE75+AL75+AT75</f>
        <v>0</v>
      </c>
      <c r="F75" s="77">
        <f t="shared" si="47"/>
        <v>0</v>
      </c>
      <c r="G75" s="77">
        <f t="shared" si="3"/>
        <v>0</v>
      </c>
      <c r="H75" s="77" t="str">
        <f t="shared" si="4"/>
        <v xml:space="preserve"> </v>
      </c>
      <c r="I75" s="75">
        <f t="shared" si="18"/>
        <v>0</v>
      </c>
      <c r="J75" s="75">
        <f t="shared" si="5"/>
        <v>0</v>
      </c>
      <c r="K75" s="236" t="str">
        <f t="shared" si="6"/>
        <v xml:space="preserve"> </v>
      </c>
      <c r="L75" s="233">
        <f t="shared" si="14"/>
        <v>0</v>
      </c>
      <c r="M75" s="77">
        <f t="shared" si="15"/>
        <v>0</v>
      </c>
      <c r="N75" s="77">
        <f t="shared" si="7"/>
        <v>0</v>
      </c>
      <c r="O75" s="77">
        <f t="shared" si="8"/>
        <v>0</v>
      </c>
      <c r="P75" s="77">
        <f t="shared" si="0"/>
        <v>0</v>
      </c>
      <c r="Q75" s="77" t="str">
        <f t="shared" si="1"/>
        <v xml:space="preserve"> </v>
      </c>
      <c r="R75" s="75">
        <f t="shared" si="28"/>
        <v>0</v>
      </c>
      <c r="S75" s="128">
        <f t="shared" si="20"/>
        <v>0</v>
      </c>
      <c r="T75" s="236" t="str">
        <f t="shared" si="29"/>
        <v xml:space="preserve"> </v>
      </c>
      <c r="U75" s="411"/>
      <c r="V75" s="655"/>
      <c r="W75" s="678">
        <f t="shared" si="9"/>
        <v>0</v>
      </c>
      <c r="X75" s="77"/>
      <c r="Y75" s="77">
        <f t="shared" si="16"/>
        <v>0</v>
      </c>
      <c r="Z75" s="77" t="str">
        <f t="shared" si="10"/>
        <v xml:space="preserve"> </v>
      </c>
      <c r="AA75" s="77"/>
      <c r="AB75" s="77">
        <f>V75-AA75</f>
        <v>0</v>
      </c>
      <c r="AC75" s="216" t="str">
        <f>IF(AA75&lt;&gt;0,IF(V75/AA75*100&lt;0,"&lt;0",IF(V75/AA75*100&gt;200,"&gt;200",V75/AA75*100))," ")</f>
        <v xml:space="preserve"> </v>
      </c>
      <c r="AD75" s="233"/>
      <c r="AE75" s="77"/>
      <c r="AF75" s="52">
        <f t="shared" si="51"/>
        <v>0</v>
      </c>
      <c r="AG75" s="52" t="str">
        <f t="shared" si="52"/>
        <v xml:space="preserve"> </v>
      </c>
      <c r="AH75" s="77"/>
      <c r="AI75" s="52">
        <f t="shared" si="50"/>
        <v>0</v>
      </c>
      <c r="AJ75" s="216" t="str">
        <f>IF(AH75&lt;&gt;0,IF(AE75/AH75*100&lt;0,"&lt;0",IF(AE75/AH75*100&gt;200,"&gt;200",AE75/AH75*100))," ")</f>
        <v xml:space="preserve"> </v>
      </c>
      <c r="AK75" s="233"/>
      <c r="AL75" s="77"/>
      <c r="AM75" s="52">
        <f t="shared" si="53"/>
        <v>0</v>
      </c>
      <c r="AN75" s="75" t="str">
        <f t="shared" si="11"/>
        <v xml:space="preserve"> </v>
      </c>
      <c r="AO75" s="77"/>
      <c r="AP75" s="52">
        <f t="shared" si="54"/>
        <v>0</v>
      </c>
      <c r="AQ75" s="296" t="str">
        <f t="shared" si="12"/>
        <v xml:space="preserve"> </v>
      </c>
      <c r="AR75" s="207"/>
      <c r="AS75" s="52"/>
      <c r="AT75" s="52">
        <f t="shared" si="13"/>
        <v>0</v>
      </c>
      <c r="AU75" s="52"/>
      <c r="AV75" s="52">
        <f t="shared" si="49"/>
        <v>0</v>
      </c>
      <c r="AW75" s="52" t="str">
        <f t="shared" si="41"/>
        <v xml:space="preserve"> </v>
      </c>
      <c r="AX75" s="77"/>
      <c r="AY75" s="77">
        <f>AS75-AX75</f>
        <v>0</v>
      </c>
      <c r="AZ75" s="216" t="str">
        <f>IF(AX75&lt;&gt;0,IF(AS75/AX75*100&lt;0,"&lt;0",IF(AS75/AX75*100&gt;200,"&gt;200",AS75/AX75*100))," ")</f>
        <v xml:space="preserve"> </v>
      </c>
    </row>
    <row r="76" spans="1:52" ht="30.75" hidden="1" customHeight="1">
      <c r="A76" s="76" t="s">
        <v>62</v>
      </c>
      <c r="B76" s="347">
        <v>194</v>
      </c>
      <c r="C76" s="233">
        <f t="shared" si="55"/>
        <v>0</v>
      </c>
      <c r="D76" s="77">
        <f t="shared" si="55"/>
        <v>0</v>
      </c>
      <c r="E76" s="77">
        <f>W76+AE76+AL76+AT76</f>
        <v>0</v>
      </c>
      <c r="F76" s="77">
        <f t="shared" si="47"/>
        <v>0</v>
      </c>
      <c r="G76" s="77">
        <f t="shared" si="3"/>
        <v>0</v>
      </c>
      <c r="H76" s="77" t="str">
        <f t="shared" si="4"/>
        <v xml:space="preserve"> </v>
      </c>
      <c r="I76" s="75">
        <f t="shared" si="18"/>
        <v>0</v>
      </c>
      <c r="J76" s="75">
        <f t="shared" si="5"/>
        <v>0</v>
      </c>
      <c r="K76" s="236" t="str">
        <f t="shared" si="6"/>
        <v xml:space="preserve"> </v>
      </c>
      <c r="L76" s="233">
        <f t="shared" si="14"/>
        <v>0</v>
      </c>
      <c r="M76" s="77">
        <f t="shared" si="15"/>
        <v>0</v>
      </c>
      <c r="N76" s="77">
        <f t="shared" si="7"/>
        <v>0</v>
      </c>
      <c r="O76" s="77">
        <f t="shared" si="8"/>
        <v>0</v>
      </c>
      <c r="P76" s="77">
        <f t="shared" si="0"/>
        <v>0</v>
      </c>
      <c r="Q76" s="77" t="str">
        <f t="shared" si="1"/>
        <v xml:space="preserve"> </v>
      </c>
      <c r="R76" s="75">
        <f>AA76+AH76+AO76</f>
        <v>0</v>
      </c>
      <c r="S76" s="128">
        <f t="shared" ref="S76:S100" si="56">M76-R76</f>
        <v>0</v>
      </c>
      <c r="T76" s="236" t="str">
        <f t="shared" ref="T76:T97" si="57">IF(R76&lt;&gt;0,IF(M76/R76*100&lt;0,"&lt;0",IF(M76/R76*100&gt;200,"&gt;200",M76/R76*100))," ")</f>
        <v xml:space="preserve"> </v>
      </c>
      <c r="U76" s="411"/>
      <c r="V76" s="655"/>
      <c r="W76" s="678">
        <f t="shared" si="9"/>
        <v>0</v>
      </c>
      <c r="X76" s="77"/>
      <c r="Y76" s="77">
        <f t="shared" si="16"/>
        <v>0</v>
      </c>
      <c r="Z76" s="77" t="str">
        <f t="shared" si="10"/>
        <v xml:space="preserve"> </v>
      </c>
      <c r="AA76" s="77"/>
      <c r="AB76" s="77">
        <f>V76-AA76</f>
        <v>0</v>
      </c>
      <c r="AC76" s="216" t="str">
        <f>IF(AA76&lt;&gt;0,IF(V76/AA76*100&lt;0,"&lt;0",IF(V76/AA76*100&gt;200,"&gt;200",V76/AA76*100))," ")</f>
        <v xml:space="preserve"> </v>
      </c>
      <c r="AD76" s="233"/>
      <c r="AE76" s="77"/>
      <c r="AF76" s="52">
        <f t="shared" si="51"/>
        <v>0</v>
      </c>
      <c r="AG76" s="52" t="str">
        <f t="shared" si="52"/>
        <v xml:space="preserve"> </v>
      </c>
      <c r="AH76" s="77"/>
      <c r="AI76" s="52">
        <f t="shared" si="50"/>
        <v>0</v>
      </c>
      <c r="AJ76" s="216" t="str">
        <f>IF(AH76&lt;&gt;0,IF(AE76/AH76*100&lt;0,"&lt;0",IF(AE76/AH76*100&gt;200,"&gt;200",AE76/AH76*100))," ")</f>
        <v xml:space="preserve"> </v>
      </c>
      <c r="AK76" s="233"/>
      <c r="AL76" s="77"/>
      <c r="AM76" s="52">
        <f t="shared" si="53"/>
        <v>0</v>
      </c>
      <c r="AN76" s="75" t="str">
        <f t="shared" si="11"/>
        <v xml:space="preserve"> </v>
      </c>
      <c r="AO76" s="77"/>
      <c r="AP76" s="52">
        <f t="shared" si="54"/>
        <v>0</v>
      </c>
      <c r="AQ76" s="296" t="str">
        <f t="shared" si="12"/>
        <v xml:space="preserve"> </v>
      </c>
      <c r="AR76" s="207"/>
      <c r="AS76" s="52"/>
      <c r="AT76" s="52">
        <f t="shared" si="13"/>
        <v>0</v>
      </c>
      <c r="AU76" s="52"/>
      <c r="AV76" s="52">
        <f t="shared" si="49"/>
        <v>0</v>
      </c>
      <c r="AW76" s="52" t="str">
        <f t="shared" si="41"/>
        <v xml:space="preserve"> </v>
      </c>
      <c r="AX76" s="77"/>
      <c r="AY76" s="77">
        <f>AS76-AX76</f>
        <v>0</v>
      </c>
      <c r="AZ76" s="216" t="str">
        <f>IF(AX76&lt;&gt;0,IF(AS76/AX76*100&lt;0,"&lt;0",IF(AS76/AX76*100&gt;200,"&gt;200",AS76/AX76*100))," ")</f>
        <v xml:space="preserve"> </v>
      </c>
    </row>
    <row r="77" spans="1:52" s="23" customFormat="1" ht="28.5" customHeight="1">
      <c r="A77" s="48" t="s">
        <v>67</v>
      </c>
      <c r="B77" s="344" t="s">
        <v>66</v>
      </c>
      <c r="C77" s="47">
        <f>L77+AR77-C92</f>
        <v>53386</v>
      </c>
      <c r="D77" s="47">
        <f>M77+AS77-D92</f>
        <v>29619.500000000004</v>
      </c>
      <c r="E77" s="47">
        <f>N77+AT77-E92</f>
        <v>28685.8</v>
      </c>
      <c r="F77" s="47">
        <f t="shared" si="47"/>
        <v>933.7</v>
      </c>
      <c r="G77" s="47">
        <f t="shared" ref="G77:G140" si="58">D77-C77</f>
        <v>-23766.499999999996</v>
      </c>
      <c r="H77" s="47">
        <f t="shared" ref="H77:H140" si="59">IF(C77&lt;&gt;0,IF(D77/C77*100&lt;0,"&lt;0",IF(D77/C77*100&gt;200,"&gt;200",D77/C77*100))," ")</f>
        <v>55.481774247930169</v>
      </c>
      <c r="I77" s="597">
        <f>R77+AX77-I92</f>
        <v>0</v>
      </c>
      <c r="J77" s="47">
        <f t="shared" si="5"/>
        <v>29619.500000000004</v>
      </c>
      <c r="K77" s="218" t="str">
        <f t="shared" si="6"/>
        <v xml:space="preserve"> </v>
      </c>
      <c r="L77" s="46">
        <f>U77+AD77+AK77-L93</f>
        <v>49066.2</v>
      </c>
      <c r="M77" s="46">
        <f>V77+AE77+AL77-M93</f>
        <v>27951.4</v>
      </c>
      <c r="N77" s="46">
        <f>W77+AE77+AL77-N93</f>
        <v>27136.400000000001</v>
      </c>
      <c r="O77" s="46">
        <f t="shared" si="8"/>
        <v>815</v>
      </c>
      <c r="P77" s="46">
        <f t="shared" si="0"/>
        <v>-21114.799999999996</v>
      </c>
      <c r="Q77" s="46">
        <f t="shared" si="1"/>
        <v>56.966710281211917</v>
      </c>
      <c r="R77" s="47">
        <f>R79+R96</f>
        <v>0</v>
      </c>
      <c r="S77" s="119">
        <f t="shared" si="56"/>
        <v>27951.4</v>
      </c>
      <c r="T77" s="218" t="str">
        <f t="shared" si="57"/>
        <v xml:space="preserve"> </v>
      </c>
      <c r="U77" s="611">
        <f>U79+U96</f>
        <v>35561.699999999997</v>
      </c>
      <c r="V77" s="645">
        <f>V79+V96</f>
        <v>19784.7</v>
      </c>
      <c r="W77" s="46">
        <f t="shared" si="9"/>
        <v>18969.7</v>
      </c>
      <c r="X77" s="46">
        <f>X79+X96</f>
        <v>815</v>
      </c>
      <c r="Y77" s="46">
        <f t="shared" si="16"/>
        <v>-15776.999999999996</v>
      </c>
      <c r="Z77" s="46">
        <f t="shared" si="10"/>
        <v>55.634854351732344</v>
      </c>
      <c r="AA77" s="46">
        <f>AA79+AA96</f>
        <v>0</v>
      </c>
      <c r="AB77" s="46">
        <f>V77-AA77</f>
        <v>19784.7</v>
      </c>
      <c r="AC77" s="204" t="str">
        <f>IF(AA77&lt;&gt;0,IF(V77/AA77*100&lt;0,"&lt;0",IF(V77/AA77*100&gt;200,"&gt;200",V77/AA77*100))," ")</f>
        <v xml:space="preserve"> </v>
      </c>
      <c r="AD77" s="203">
        <f>AD79+AD96</f>
        <v>14976.1</v>
      </c>
      <c r="AE77" s="46">
        <f>AE79+AE96</f>
        <v>9919.2999999999993</v>
      </c>
      <c r="AF77" s="46">
        <f>AE77-AD77</f>
        <v>-5056.8000000000011</v>
      </c>
      <c r="AG77" s="46">
        <f>IF(AD77&lt;&gt;0,IF(AE77/AD77*100&lt;0,"&lt;0",IF(AE77/AD77*100&gt;200,"&gt;200",AE77/AD77*100))," ")</f>
        <v>66.234199825054588</v>
      </c>
      <c r="AH77" s="46">
        <f>AH79+AH96</f>
        <v>0</v>
      </c>
      <c r="AI77" s="46">
        <f>AE77-AH77</f>
        <v>9919.2999999999993</v>
      </c>
      <c r="AJ77" s="204" t="str">
        <f>IF(AH77&lt;&gt;0,IF(AE77/AH77*100&lt;0,"&lt;0",IF(AE77/AH77*100&gt;200,"&gt;200",AE77/AH77*100))," ")</f>
        <v xml:space="preserve"> </v>
      </c>
      <c r="AK77" s="203">
        <f>AK79+AK96</f>
        <v>5838.5</v>
      </c>
      <c r="AL77" s="46">
        <f>AL79+AL96</f>
        <v>3201.8999999999996</v>
      </c>
      <c r="AM77" s="46">
        <f>AL77-AK77</f>
        <v>-2636.6000000000004</v>
      </c>
      <c r="AN77" s="47">
        <f t="shared" si="11"/>
        <v>54.841140703947922</v>
      </c>
      <c r="AO77" s="46">
        <f>AO79+AO96</f>
        <v>0</v>
      </c>
      <c r="AP77" s="46">
        <f>AL77-AO77</f>
        <v>3201.8999999999996</v>
      </c>
      <c r="AQ77" s="283" t="str">
        <f t="shared" si="12"/>
        <v xml:space="preserve"> </v>
      </c>
      <c r="AR77" s="203">
        <f>AR79+AR96</f>
        <v>12472</v>
      </c>
      <c r="AS77" s="46">
        <f>AS79+AS96</f>
        <v>6827.9</v>
      </c>
      <c r="AT77" s="46">
        <f t="shared" si="13"/>
        <v>6709.2</v>
      </c>
      <c r="AU77" s="46">
        <f>AU79+AU96</f>
        <v>118.7</v>
      </c>
      <c r="AV77" s="46">
        <f t="shared" si="49"/>
        <v>-5644.1</v>
      </c>
      <c r="AW77" s="46">
        <f>IF(AR77&lt;&gt;0,IF(AS77/AR77*100&lt;0,"&lt;0",IF(AS77/AR77*100&gt;200,"&gt;200",AS77/AR77*100))," ")</f>
        <v>54.745830660679914</v>
      </c>
      <c r="AX77" s="46">
        <f>AX79+AX96</f>
        <v>0</v>
      </c>
      <c r="AY77" s="46">
        <f>AS77-AX77</f>
        <v>6827.9</v>
      </c>
      <c r="AZ77" s="218" t="str">
        <f>IF(AX77&lt;&gt;0,IF(AS77/AX77*100&lt;0,"&lt;0",IF(AS77/AX77*100&gt;200,"&gt;200",AS77/AX77*100))," ")</f>
        <v xml:space="preserve"> </v>
      </c>
    </row>
    <row r="78" spans="1:52" ht="17.25" customHeight="1">
      <c r="A78" s="144" t="s">
        <v>23</v>
      </c>
      <c r="B78" s="353"/>
      <c r="C78" s="324"/>
      <c r="D78" s="84"/>
      <c r="E78" s="84"/>
      <c r="F78" s="84"/>
      <c r="G78" s="84">
        <f t="shared" si="58"/>
        <v>0</v>
      </c>
      <c r="H78" s="84" t="str">
        <f t="shared" si="59"/>
        <v xml:space="preserve"> </v>
      </c>
      <c r="I78" s="84"/>
      <c r="J78" s="84"/>
      <c r="K78" s="220"/>
      <c r="L78" s="219"/>
      <c r="M78" s="83"/>
      <c r="N78" s="83"/>
      <c r="O78" s="83"/>
      <c r="P78" s="83"/>
      <c r="Q78" s="83" t="str">
        <f t="shared" si="1"/>
        <v xml:space="preserve"> </v>
      </c>
      <c r="R78" s="84"/>
      <c r="S78" s="130"/>
      <c r="T78" s="220"/>
      <c r="U78" s="671"/>
      <c r="V78" s="656"/>
      <c r="W78" s="83"/>
      <c r="X78" s="83"/>
      <c r="Y78" s="83"/>
      <c r="Z78" s="83" t="str">
        <f t="shared" si="10"/>
        <v xml:space="preserve"> </v>
      </c>
      <c r="AA78" s="83"/>
      <c r="AB78" s="83"/>
      <c r="AC78" s="278"/>
      <c r="AD78" s="219"/>
      <c r="AE78" s="83"/>
      <c r="AF78" s="83"/>
      <c r="AG78" s="83"/>
      <c r="AH78" s="83"/>
      <c r="AI78" s="83"/>
      <c r="AJ78" s="278"/>
      <c r="AK78" s="219"/>
      <c r="AL78" s="83"/>
      <c r="AM78" s="83"/>
      <c r="AN78" s="84" t="str">
        <f t="shared" si="11"/>
        <v xml:space="preserve"> </v>
      </c>
      <c r="AO78" s="83"/>
      <c r="AP78" s="83"/>
      <c r="AQ78" s="298" t="str">
        <f t="shared" si="12"/>
        <v xml:space="preserve"> </v>
      </c>
      <c r="AR78" s="219"/>
      <c r="AS78" s="83"/>
      <c r="AT78" s="83"/>
      <c r="AU78" s="83"/>
      <c r="AV78" s="178"/>
      <c r="AW78" s="179"/>
      <c r="AX78" s="83"/>
      <c r="AY78" s="83"/>
      <c r="AZ78" s="220"/>
    </row>
    <row r="79" spans="1:52" ht="25.5" customHeight="1">
      <c r="A79" s="336" t="s">
        <v>68</v>
      </c>
      <c r="B79" s="354">
        <v>2</v>
      </c>
      <c r="C79" s="555">
        <f>C80+C81+C82+C87+C88+C89+C90</f>
        <v>46503.499999999993</v>
      </c>
      <c r="D79" s="555">
        <f>D80+D81+D82+D87+D88+D89+D90</f>
        <v>27331.700000000004</v>
      </c>
      <c r="E79" s="555">
        <f>E80+E81+E82+E87+E88+E89+E90</f>
        <v>27090.3</v>
      </c>
      <c r="F79" s="555">
        <f t="shared" ref="F79:F110" si="60">O79+AU79</f>
        <v>241.39999999999998</v>
      </c>
      <c r="G79" s="555">
        <f t="shared" si="58"/>
        <v>-19171.799999999988</v>
      </c>
      <c r="H79" s="555">
        <f t="shared" si="59"/>
        <v>58.773425656133426</v>
      </c>
      <c r="I79" s="555">
        <f t="shared" si="18"/>
        <v>0</v>
      </c>
      <c r="J79" s="555">
        <f t="shared" si="5"/>
        <v>27331.700000000004</v>
      </c>
      <c r="K79" s="556" t="str">
        <f t="shared" si="6"/>
        <v xml:space="preserve"> </v>
      </c>
      <c r="L79" s="181">
        <f>L80+L81+L82+L87+L88+L89+L90+L92</f>
        <v>44966</v>
      </c>
      <c r="M79" s="181">
        <f>M80+M81+M82+M87+M88+M89+M90+M92</f>
        <v>26687.1</v>
      </c>
      <c r="N79" s="181">
        <f>N80+N81+N82+N87+N88+N89+N90+N92</f>
        <v>26447.9</v>
      </c>
      <c r="O79" s="181">
        <f t="shared" ref="O79:O141" si="61">X79</f>
        <v>239.2</v>
      </c>
      <c r="P79" s="181">
        <f t="shared" si="0"/>
        <v>-18278.900000000001</v>
      </c>
      <c r="Q79" s="181">
        <f t="shared" si="1"/>
        <v>59.349508517546589</v>
      </c>
      <c r="R79" s="555">
        <f>R80+R81+R82+R87+R89+R90+R92</f>
        <v>0</v>
      </c>
      <c r="S79" s="557">
        <f t="shared" si="56"/>
        <v>26687.1</v>
      </c>
      <c r="T79" s="556" t="str">
        <f t="shared" si="57"/>
        <v xml:space="preserve"> </v>
      </c>
      <c r="U79" s="672">
        <f>U80+U81+U82+U87+U88+U89+U90+U91</f>
        <v>31538.799999999999</v>
      </c>
      <c r="V79" s="657">
        <f>V80+V81+V82+V87+V88+V89+V90+V91</f>
        <v>18538.5</v>
      </c>
      <c r="W79" s="181">
        <f t="shared" ref="W79:W141" si="62">V79-X79</f>
        <v>18299.3</v>
      </c>
      <c r="X79" s="181">
        <f>X80+X81+X82+X87+X88+X89+X90+X91</f>
        <v>239.2</v>
      </c>
      <c r="Y79" s="181">
        <f t="shared" si="16"/>
        <v>-13000.3</v>
      </c>
      <c r="Z79" s="181">
        <f t="shared" si="10"/>
        <v>58.779978946567404</v>
      </c>
      <c r="AA79" s="558">
        <f>AA80+AA81+AA82+AA87+AA89+AA90+AA91</f>
        <v>0</v>
      </c>
      <c r="AB79" s="558">
        <f>V79-AA79</f>
        <v>18538.5</v>
      </c>
      <c r="AC79" s="559" t="str">
        <f>IF(AA79&lt;&gt;0,IF(V79/AA79*100&lt;0,"&lt;0",IF(V79/AA79*100&gt;200,"&gt;200",V79/AA79*100))," ")</f>
        <v xml:space="preserve"> </v>
      </c>
      <c r="AD79" s="221">
        <f>AD80+AD81+AD82+AD87+AD88+AD89+AD90+AD91</f>
        <v>14956.4</v>
      </c>
      <c r="AE79" s="181">
        <f>AE80+AE81+AE82+AE87+AE88+AE89+AE90+AE91</f>
        <v>9912.7999999999993</v>
      </c>
      <c r="AF79" s="181">
        <f>AE79-AD79</f>
        <v>-5043.6000000000004</v>
      </c>
      <c r="AG79" s="181">
        <f>IF(AD79&lt;&gt;0,IF(AE79/AD79*100&lt;0,"&lt;0",IF(AE79/AD79*100&gt;200,"&gt;200",AE79/AD79*100))," ")</f>
        <v>66.277981332406185</v>
      </c>
      <c r="AH79" s="558">
        <f>AH80+AH81+AH82+AH87+AH89+AH90+AH91</f>
        <v>0</v>
      </c>
      <c r="AI79" s="558">
        <f>AE79-AH79</f>
        <v>9912.7999999999993</v>
      </c>
      <c r="AJ79" s="559" t="str">
        <f>IF(AH79&lt;&gt;0,IF(AE79/AH79*100&lt;0,"&lt;0",IF(AE79/AH79*100&gt;200,"&gt;200",AE79/AH79*100))," ")</f>
        <v xml:space="preserve"> </v>
      </c>
      <c r="AK79" s="221">
        <f>AK80+AK81+AK82+AK87+AK88+AK89+AK90+AK91</f>
        <v>5780.9</v>
      </c>
      <c r="AL79" s="181">
        <f>AL80+AL81+AL82+AL87+AL88+AL89+AL90+AL91</f>
        <v>3190.2999999999997</v>
      </c>
      <c r="AM79" s="181">
        <f>AL79-AK79</f>
        <v>-2590.6</v>
      </c>
      <c r="AN79" s="555">
        <f t="shared" si="11"/>
        <v>55.186908612845755</v>
      </c>
      <c r="AO79" s="558">
        <f>AO80+AO81+AO82+AO87+AO89+AO90+AO91</f>
        <v>0</v>
      </c>
      <c r="AP79" s="558">
        <f>AL79-AO79</f>
        <v>3190.2999999999997</v>
      </c>
      <c r="AQ79" s="560" t="str">
        <f t="shared" si="12"/>
        <v xml:space="preserve"> </v>
      </c>
      <c r="AR79" s="221">
        <f>AR80+AR81+AR82+AR87+AR88+AR89+AR90+AR91</f>
        <v>9689.7000000000007</v>
      </c>
      <c r="AS79" s="181">
        <f>AS80+AS81+AS82+AS87+AS88+AS89+AS90+AS91</f>
        <v>5804.4</v>
      </c>
      <c r="AT79" s="181">
        <f t="shared" ref="AT79:AT141" si="63">AS79-AU79</f>
        <v>5802.2</v>
      </c>
      <c r="AU79" s="181">
        <f>AU80+AU81+AU82+AU87+AU88+AU89+AU90+AU91</f>
        <v>2.2000000000000002</v>
      </c>
      <c r="AV79" s="181">
        <f t="shared" ref="AV79:AV95" si="64">AS79-AR79</f>
        <v>-3885.3000000000011</v>
      </c>
      <c r="AW79" s="181">
        <f t="shared" si="41"/>
        <v>59.902783367906117</v>
      </c>
      <c r="AX79" s="85">
        <f>AX80+AX81+AX82+AX87+AX89+AX90+AX91</f>
        <v>0</v>
      </c>
      <c r="AY79" s="86">
        <f>AS79-AX79</f>
        <v>5804.4</v>
      </c>
      <c r="AZ79" s="222" t="str">
        <f>IF(AX79&lt;&gt;0,IF(AS79/AX79*100&lt;0,"&lt;0",IF(AS79/AX79*100&gt;200,"&gt;200",AS79/AX79*100))," ")</f>
        <v xml:space="preserve"> </v>
      </c>
    </row>
    <row r="80" spans="1:52" ht="25.5" customHeight="1">
      <c r="A80" s="89" t="s">
        <v>236</v>
      </c>
      <c r="B80" s="355">
        <v>21</v>
      </c>
      <c r="C80" s="325">
        <f t="shared" ref="C80:C95" si="65">L80+AR80</f>
        <v>11577.599999999999</v>
      </c>
      <c r="D80" s="88">
        <f>M80+AS80</f>
        <v>7425.2</v>
      </c>
      <c r="E80" s="88">
        <f t="shared" ref="E80:E106" si="66">W80+AE80+AL80+AT80</f>
        <v>7424.7999999999993</v>
      </c>
      <c r="F80" s="88">
        <f t="shared" si="60"/>
        <v>0.4</v>
      </c>
      <c r="G80" s="88">
        <f t="shared" si="58"/>
        <v>-4152.3999999999987</v>
      </c>
      <c r="H80" s="88">
        <f t="shared" si="59"/>
        <v>64.134190160309572</v>
      </c>
      <c r="I80" s="88">
        <f t="shared" si="18"/>
        <v>0</v>
      </c>
      <c r="J80" s="88">
        <f t="shared" si="5"/>
        <v>7425.2</v>
      </c>
      <c r="K80" s="223" t="str">
        <f t="shared" si="6"/>
        <v xml:space="preserve"> </v>
      </c>
      <c r="L80" s="207">
        <f t="shared" ref="L80:L96" si="67">U80+AD80+AK80</f>
        <v>5420.4999999999991</v>
      </c>
      <c r="M80" s="52">
        <f>V80+AE80+AL80</f>
        <v>3463.5</v>
      </c>
      <c r="N80" s="52">
        <f t="shared" ref="N80:N141" si="68">W80+AE80+AL80</f>
        <v>3463.5</v>
      </c>
      <c r="O80" s="52">
        <f t="shared" si="61"/>
        <v>0</v>
      </c>
      <c r="P80" s="52">
        <f t="shared" si="0"/>
        <v>-1956.9999999999991</v>
      </c>
      <c r="Q80" s="52">
        <f t="shared" si="1"/>
        <v>63.896319527718859</v>
      </c>
      <c r="R80" s="88">
        <f t="shared" ref="R80:R100" si="69">AA80+AH80+AO80</f>
        <v>0</v>
      </c>
      <c r="S80" s="131">
        <f t="shared" si="56"/>
        <v>3463.5</v>
      </c>
      <c r="T80" s="223" t="str">
        <f t="shared" si="57"/>
        <v xml:space="preserve"> </v>
      </c>
      <c r="U80" s="667">
        <v>5251.4</v>
      </c>
      <c r="V80" s="647">
        <v>3351.9</v>
      </c>
      <c r="W80" s="626">
        <f t="shared" si="62"/>
        <v>3351.9</v>
      </c>
      <c r="X80" s="52"/>
      <c r="Y80" s="52">
        <f t="shared" si="16"/>
        <v>-1899.4999999999995</v>
      </c>
      <c r="Z80" s="52">
        <f t="shared" si="10"/>
        <v>63.828693300834075</v>
      </c>
      <c r="AA80" s="87"/>
      <c r="AB80" s="87">
        <f>V80-AA80</f>
        <v>3351.9</v>
      </c>
      <c r="AC80" s="279" t="str">
        <f>IF(AA80&lt;&gt;0,IF(V80/AA80*100&lt;0,"&lt;0",IF(V80/AA80*100&gt;200,"&gt;200",V80/AA80*100))," ")</f>
        <v xml:space="preserve"> </v>
      </c>
      <c r="AD80" s="207">
        <v>110.2</v>
      </c>
      <c r="AE80" s="52">
        <v>78.400000000000006</v>
      </c>
      <c r="AF80" s="52">
        <f>AE80-AD80</f>
        <v>-31.799999999999997</v>
      </c>
      <c r="AG80" s="52">
        <f>IF(AD80&lt;&gt;0,IF(AE80/AD80*100&lt;0,"&lt;0",IF(AE80/AD80*100&gt;200,"&gt;200",AE80/AD80*100))," ")</f>
        <v>71.14337568058076</v>
      </c>
      <c r="AH80" s="87"/>
      <c r="AI80" s="87">
        <f>AE80-AH80</f>
        <v>78.400000000000006</v>
      </c>
      <c r="AJ80" s="279" t="str">
        <f>IF(AH80&lt;&gt;0,IF(AE80/AH80*100&lt;0,"&lt;0",IF(AE80/AH80*100&gt;200,"&gt;200",AE80/AH80*100))," ")</f>
        <v xml:space="preserve"> </v>
      </c>
      <c r="AK80" s="207">
        <v>58.9</v>
      </c>
      <c r="AL80" s="52">
        <v>33.200000000000003</v>
      </c>
      <c r="AM80" s="52">
        <f>AL80-AK80</f>
        <v>-25.699999999999996</v>
      </c>
      <c r="AN80" s="88">
        <f t="shared" si="11"/>
        <v>56.366723259762317</v>
      </c>
      <c r="AO80" s="87"/>
      <c r="AP80" s="87">
        <f>AL80-AO80</f>
        <v>33.200000000000003</v>
      </c>
      <c r="AQ80" s="299" t="str">
        <f t="shared" si="12"/>
        <v xml:space="preserve"> </v>
      </c>
      <c r="AR80" s="207">
        <v>6157.1</v>
      </c>
      <c r="AS80" s="52">
        <v>3961.7</v>
      </c>
      <c r="AT80" s="52">
        <f t="shared" si="63"/>
        <v>3961.2999999999997</v>
      </c>
      <c r="AU80" s="52">
        <v>0.4</v>
      </c>
      <c r="AV80" s="52">
        <f t="shared" si="64"/>
        <v>-2195.4000000000005</v>
      </c>
      <c r="AW80" s="59">
        <f t="shared" si="41"/>
        <v>64.343603319744673</v>
      </c>
      <c r="AX80" s="87"/>
      <c r="AY80" s="87">
        <f>AS80-AX80</f>
        <v>3961.7</v>
      </c>
      <c r="AZ80" s="223" t="str">
        <f>IF(AX80&lt;&gt;0,IF(AS80/AX80*100&lt;0,"&lt;0",IF(AS80/AX80*100&gt;200,"&gt;200",AS80/AX80*100))," ")</f>
        <v xml:space="preserve"> </v>
      </c>
    </row>
    <row r="81" spans="1:52" ht="25.5" customHeight="1">
      <c r="A81" s="89" t="s">
        <v>235</v>
      </c>
      <c r="B81" s="355">
        <v>22</v>
      </c>
      <c r="C81" s="325">
        <f t="shared" si="65"/>
        <v>10617.9</v>
      </c>
      <c r="D81" s="88">
        <f>M81+AS81</f>
        <v>5309.7000000000007</v>
      </c>
      <c r="E81" s="88">
        <f t="shared" si="66"/>
        <v>5216.8</v>
      </c>
      <c r="F81" s="88">
        <f t="shared" si="60"/>
        <v>92.899999999999991</v>
      </c>
      <c r="G81" s="88">
        <f t="shared" si="58"/>
        <v>-5308.1999999999989</v>
      </c>
      <c r="H81" s="88">
        <f t="shared" si="59"/>
        <v>50.007063543638587</v>
      </c>
      <c r="I81" s="88">
        <f t="shared" si="18"/>
        <v>0</v>
      </c>
      <c r="J81" s="88">
        <f t="shared" si="5"/>
        <v>5309.7000000000007</v>
      </c>
      <c r="K81" s="223" t="str">
        <f t="shared" si="6"/>
        <v xml:space="preserve"> </v>
      </c>
      <c r="L81" s="207">
        <f t="shared" si="67"/>
        <v>8163.2</v>
      </c>
      <c r="M81" s="52">
        <f>V81+AE81+AL81</f>
        <v>4105.6000000000004</v>
      </c>
      <c r="N81" s="52">
        <f t="shared" si="68"/>
        <v>4013</v>
      </c>
      <c r="O81" s="52">
        <f t="shared" si="61"/>
        <v>92.6</v>
      </c>
      <c r="P81" s="52">
        <f t="shared" ref="P81:P146" si="70">M81-L81</f>
        <v>-4057.5999999999995</v>
      </c>
      <c r="Q81" s="52">
        <f t="shared" ref="Q81:Q146" si="71">IF(L81&lt;&gt;0,IF(M81/L81*100&lt;0,"&lt;0",IF(M81/L81*100&gt;200,"&gt;200",M81/L81*100))," ")</f>
        <v>50.294002352018822</v>
      </c>
      <c r="R81" s="88">
        <f t="shared" si="69"/>
        <v>0</v>
      </c>
      <c r="S81" s="131">
        <f t="shared" si="56"/>
        <v>4105.6000000000004</v>
      </c>
      <c r="T81" s="223" t="str">
        <f t="shared" si="57"/>
        <v xml:space="preserve"> </v>
      </c>
      <c r="U81" s="667">
        <v>2257</v>
      </c>
      <c r="V81" s="647">
        <v>924.5</v>
      </c>
      <c r="W81" s="626">
        <f t="shared" si="62"/>
        <v>831.9</v>
      </c>
      <c r="X81" s="52">
        <v>92.6</v>
      </c>
      <c r="Y81" s="52">
        <f t="shared" si="16"/>
        <v>-1332.5</v>
      </c>
      <c r="Z81" s="52">
        <f t="shared" si="10"/>
        <v>40.961453256535222</v>
      </c>
      <c r="AA81" s="87"/>
      <c r="AB81" s="87">
        <f>V81-AA81</f>
        <v>924.5</v>
      </c>
      <c r="AC81" s="279" t="str">
        <f>IF(AA81&lt;&gt;0,IF(V81/AA81*100&lt;0,"&lt;0",IF(V81/AA81*100&gt;200,"&gt;200",V81/AA81*100))," ")</f>
        <v xml:space="preserve"> </v>
      </c>
      <c r="AD81" s="207">
        <v>184.5</v>
      </c>
      <c r="AE81" s="52">
        <v>24.2</v>
      </c>
      <c r="AF81" s="52">
        <f>AE81-AD81</f>
        <v>-160.30000000000001</v>
      </c>
      <c r="AG81" s="52">
        <f>IF(AD81&lt;&gt;0,IF(AE81/AD81*100&lt;0,"&lt;0",IF(AE81/AD81*100&gt;200,"&gt;200",AE81/AD81*100))," ")</f>
        <v>13.116531165311654</v>
      </c>
      <c r="AH81" s="87"/>
      <c r="AI81" s="87">
        <f>AE81-AH81</f>
        <v>24.2</v>
      </c>
      <c r="AJ81" s="279" t="str">
        <f>IF(AH81&lt;&gt;0,IF(AE81/AH81*100&lt;0,"&lt;0",IF(AE81/AH81*100&gt;200,"&gt;200",AE81/AH81*100))," ")</f>
        <v xml:space="preserve"> </v>
      </c>
      <c r="AK81" s="207">
        <v>5721.7</v>
      </c>
      <c r="AL81" s="52">
        <v>3156.9</v>
      </c>
      <c r="AM81" s="52">
        <f>AL81-AK81</f>
        <v>-2564.7999999999997</v>
      </c>
      <c r="AN81" s="88">
        <f t="shared" si="11"/>
        <v>55.174161525420772</v>
      </c>
      <c r="AO81" s="87"/>
      <c r="AP81" s="87">
        <f>AL81-AO81</f>
        <v>3156.9</v>
      </c>
      <c r="AQ81" s="299" t="str">
        <f t="shared" si="12"/>
        <v xml:space="preserve"> </v>
      </c>
      <c r="AR81" s="207">
        <v>2454.6999999999998</v>
      </c>
      <c r="AS81" s="52">
        <v>1204.0999999999999</v>
      </c>
      <c r="AT81" s="52">
        <f t="shared" si="63"/>
        <v>1203.8</v>
      </c>
      <c r="AU81" s="52">
        <v>0.3</v>
      </c>
      <c r="AV81" s="52">
        <f t="shared" si="64"/>
        <v>-1250.5999999999999</v>
      </c>
      <c r="AW81" s="59">
        <f t="shared" si="41"/>
        <v>49.052837413940601</v>
      </c>
      <c r="AX81" s="87"/>
      <c r="AY81" s="87">
        <f>AS81-AX81</f>
        <v>1204.0999999999999</v>
      </c>
      <c r="AZ81" s="223" t="str">
        <f>IF(AX81&lt;&gt;0,IF(AS81/AX81*100&lt;0,"&lt;0",IF(AS81/AX81*100&gt;200,"&gt;200",AS81/AX81*100))," ")</f>
        <v xml:space="preserve"> </v>
      </c>
    </row>
    <row r="82" spans="1:52" ht="25.5" customHeight="1">
      <c r="A82" s="89" t="s">
        <v>234</v>
      </c>
      <c r="B82" s="355">
        <v>24</v>
      </c>
      <c r="C82" s="325">
        <f t="shared" si="65"/>
        <v>1817.1</v>
      </c>
      <c r="D82" s="88">
        <f>M82+AS82</f>
        <v>1207.1999999999998</v>
      </c>
      <c r="E82" s="88">
        <f t="shared" si="66"/>
        <v>1207.1999999999998</v>
      </c>
      <c r="F82" s="88">
        <f t="shared" si="60"/>
        <v>0</v>
      </c>
      <c r="G82" s="88">
        <f t="shared" si="58"/>
        <v>-609.90000000000009</v>
      </c>
      <c r="H82" s="88">
        <f t="shared" si="59"/>
        <v>66.435529139838195</v>
      </c>
      <c r="I82" s="88">
        <f t="shared" si="18"/>
        <v>0</v>
      </c>
      <c r="J82" s="88">
        <f t="shared" si="5"/>
        <v>1207.1999999999998</v>
      </c>
      <c r="K82" s="223" t="str">
        <f t="shared" si="6"/>
        <v xml:space="preserve"> </v>
      </c>
      <c r="L82" s="207">
        <f t="shared" si="67"/>
        <v>1747.5</v>
      </c>
      <c r="M82" s="52">
        <f>V82+AE82+AL82</f>
        <v>1159.0999999999999</v>
      </c>
      <c r="N82" s="52">
        <f t="shared" si="68"/>
        <v>1159.0999999999999</v>
      </c>
      <c r="O82" s="52">
        <f t="shared" si="61"/>
        <v>0</v>
      </c>
      <c r="P82" s="52">
        <f t="shared" si="70"/>
        <v>-588.40000000000009</v>
      </c>
      <c r="Q82" s="52">
        <f t="shared" si="71"/>
        <v>66.329041487839774</v>
      </c>
      <c r="R82" s="88">
        <f t="shared" si="69"/>
        <v>0</v>
      </c>
      <c r="S82" s="131">
        <f t="shared" si="56"/>
        <v>1159.0999999999999</v>
      </c>
      <c r="T82" s="223" t="str">
        <f t="shared" si="57"/>
        <v xml:space="preserve"> </v>
      </c>
      <c r="U82" s="667">
        <f>U84+U85</f>
        <v>1747.5</v>
      </c>
      <c r="V82" s="647">
        <f>V84+V85</f>
        <v>1159.0999999999999</v>
      </c>
      <c r="W82" s="626">
        <f t="shared" si="62"/>
        <v>1159.0999999999999</v>
      </c>
      <c r="X82" s="52">
        <f>X84+X85</f>
        <v>0</v>
      </c>
      <c r="Y82" s="52">
        <f t="shared" si="16"/>
        <v>-588.40000000000009</v>
      </c>
      <c r="Z82" s="52">
        <f t="shared" si="10"/>
        <v>66.329041487839774</v>
      </c>
      <c r="AA82" s="87">
        <f>AA84+AA85</f>
        <v>0</v>
      </c>
      <c r="AB82" s="87">
        <f>V82-AA82</f>
        <v>1159.0999999999999</v>
      </c>
      <c r="AC82" s="279" t="str">
        <f>IF(AA82&lt;&gt;0,IF(V82/AA82*100&lt;0,"&lt;0",IF(V82/AA82*100&gt;200,"&gt;200",V82/AA82*100))," ")</f>
        <v xml:space="preserve"> </v>
      </c>
      <c r="AD82" s="207"/>
      <c r="AE82" s="52"/>
      <c r="AF82" s="52">
        <f>AE82-AD82</f>
        <v>0</v>
      </c>
      <c r="AG82" s="52" t="str">
        <f>IF(AD82&lt;&gt;0,IF(AE82/AD82*100&lt;0,"&lt;0",IF(AE82/AD82*100&gt;200,"&gt;200",AE82/AD82*100))," ")</f>
        <v xml:space="preserve"> </v>
      </c>
      <c r="AH82" s="87"/>
      <c r="AI82" s="87">
        <f>AE82-AH82</f>
        <v>0</v>
      </c>
      <c r="AJ82" s="279" t="str">
        <f>IF(AH82&lt;&gt;0,IF(AE82/AH82*100&lt;0,"&lt;0",IF(AE82/AH82*100&gt;200,"&gt;200",AE82/AH82*100))," ")</f>
        <v xml:space="preserve"> </v>
      </c>
      <c r="AK82" s="207"/>
      <c r="AL82" s="52"/>
      <c r="AM82" s="52">
        <f>AL82-AK82</f>
        <v>0</v>
      </c>
      <c r="AN82" s="88" t="str">
        <f t="shared" si="11"/>
        <v xml:space="preserve"> </v>
      </c>
      <c r="AO82" s="87"/>
      <c r="AP82" s="87">
        <f>AL82-AO82</f>
        <v>0</v>
      </c>
      <c r="AQ82" s="299" t="str">
        <f t="shared" si="12"/>
        <v xml:space="preserve"> </v>
      </c>
      <c r="AR82" s="207">
        <f>AR84+AR85+AR86</f>
        <v>69.599999999999994</v>
      </c>
      <c r="AS82" s="626">
        <f>AS84+AS85+AS86</f>
        <v>48.1</v>
      </c>
      <c r="AT82" s="52">
        <f t="shared" si="63"/>
        <v>48.1</v>
      </c>
      <c r="AU82" s="52">
        <f>AU84+AU85+AU86</f>
        <v>0</v>
      </c>
      <c r="AV82" s="52">
        <f t="shared" si="64"/>
        <v>-21.499999999999993</v>
      </c>
      <c r="AW82" s="59">
        <f t="shared" si="41"/>
        <v>69.109195402298866</v>
      </c>
      <c r="AX82" s="87"/>
      <c r="AY82" s="87">
        <f>AS82-AX82</f>
        <v>48.1</v>
      </c>
      <c r="AZ82" s="223" t="str">
        <f>IF(AX82&lt;&gt;0,IF(AS82/AX82*100&lt;0,"&lt;0",IF(AS82/AX82*100&gt;200,"&gt;200",AS82/AX82*100))," ")</f>
        <v xml:space="preserve"> </v>
      </c>
    </row>
    <row r="83" spans="1:52" ht="18" customHeight="1">
      <c r="A83" s="143" t="s">
        <v>4</v>
      </c>
      <c r="B83" s="355"/>
      <c r="C83" s="325"/>
      <c r="D83" s="88"/>
      <c r="E83" s="88">
        <f t="shared" si="66"/>
        <v>0</v>
      </c>
      <c r="F83" s="88">
        <f t="shared" si="60"/>
        <v>0</v>
      </c>
      <c r="G83" s="88">
        <f t="shared" si="58"/>
        <v>0</v>
      </c>
      <c r="H83" s="88" t="str">
        <f t="shared" si="59"/>
        <v xml:space="preserve"> </v>
      </c>
      <c r="I83" s="88"/>
      <c r="J83" s="88"/>
      <c r="K83" s="223"/>
      <c r="L83" s="237"/>
      <c r="M83" s="87"/>
      <c r="N83" s="87"/>
      <c r="O83" s="87"/>
      <c r="P83" s="87"/>
      <c r="Q83" s="87" t="str">
        <f t="shared" si="71"/>
        <v xml:space="preserve"> </v>
      </c>
      <c r="R83" s="88"/>
      <c r="S83" s="131"/>
      <c r="T83" s="223"/>
      <c r="U83" s="666"/>
      <c r="V83" s="659"/>
      <c r="W83" s="680"/>
      <c r="X83" s="87"/>
      <c r="Y83" s="87"/>
      <c r="Z83" s="87"/>
      <c r="AA83" s="87"/>
      <c r="AB83" s="87"/>
      <c r="AC83" s="279"/>
      <c r="AD83" s="207"/>
      <c r="AE83" s="52"/>
      <c r="AF83" s="52"/>
      <c r="AG83" s="52"/>
      <c r="AH83" s="87"/>
      <c r="AI83" s="87"/>
      <c r="AJ83" s="279"/>
      <c r="AK83" s="207"/>
      <c r="AL83" s="52"/>
      <c r="AM83" s="52"/>
      <c r="AN83" s="88"/>
      <c r="AO83" s="87"/>
      <c r="AP83" s="87"/>
      <c r="AQ83" s="299"/>
      <c r="AR83" s="207"/>
      <c r="AS83" s="52"/>
      <c r="AT83" s="52">
        <f t="shared" si="63"/>
        <v>0</v>
      </c>
      <c r="AU83" s="52"/>
      <c r="AV83" s="52"/>
      <c r="AW83" s="59"/>
      <c r="AX83" s="87"/>
      <c r="AY83" s="87"/>
      <c r="AZ83" s="223"/>
    </row>
    <row r="84" spans="1:52" s="8" customFormat="1" ht="25.5" customHeight="1">
      <c r="A84" s="332" t="s">
        <v>245</v>
      </c>
      <c r="B84" s="356">
        <v>241</v>
      </c>
      <c r="C84" s="325">
        <f t="shared" si="65"/>
        <v>398.3</v>
      </c>
      <c r="D84" s="165">
        <f t="shared" ref="D84:D97" si="72">M84+AS84</f>
        <v>215.3</v>
      </c>
      <c r="E84" s="165">
        <f t="shared" si="66"/>
        <v>215.3</v>
      </c>
      <c r="F84" s="165">
        <f t="shared" si="60"/>
        <v>0</v>
      </c>
      <c r="G84" s="165">
        <f t="shared" si="58"/>
        <v>-183</v>
      </c>
      <c r="H84" s="165">
        <f t="shared" si="59"/>
        <v>54.05473261360784</v>
      </c>
      <c r="I84" s="165">
        <f t="shared" si="18"/>
        <v>0</v>
      </c>
      <c r="J84" s="165">
        <f t="shared" si="5"/>
        <v>215.3</v>
      </c>
      <c r="K84" s="224" t="str">
        <f t="shared" si="6"/>
        <v xml:space="preserve"> </v>
      </c>
      <c r="L84" s="209">
        <f t="shared" si="67"/>
        <v>345.5</v>
      </c>
      <c r="M84" s="59">
        <f t="shared" ref="M84:M97" si="73">V84+AE84+AL84</f>
        <v>177.1</v>
      </c>
      <c r="N84" s="59">
        <f t="shared" si="68"/>
        <v>177.1</v>
      </c>
      <c r="O84" s="59">
        <f t="shared" si="61"/>
        <v>0</v>
      </c>
      <c r="P84" s="59">
        <f t="shared" si="70"/>
        <v>-168.4</v>
      </c>
      <c r="Q84" s="59">
        <f t="shared" si="71"/>
        <v>51.259044862518088</v>
      </c>
      <c r="R84" s="165">
        <f t="shared" si="69"/>
        <v>0</v>
      </c>
      <c r="S84" s="166">
        <f t="shared" si="56"/>
        <v>177.1</v>
      </c>
      <c r="T84" s="224" t="str">
        <f t="shared" si="57"/>
        <v xml:space="preserve"> </v>
      </c>
      <c r="U84" s="690">
        <v>345.5</v>
      </c>
      <c r="V84" s="650">
        <v>177.1</v>
      </c>
      <c r="W84" s="677">
        <f t="shared" si="62"/>
        <v>177.1</v>
      </c>
      <c r="X84" s="59"/>
      <c r="Y84" s="59">
        <f t="shared" si="16"/>
        <v>-168.4</v>
      </c>
      <c r="Z84" s="59">
        <f t="shared" ref="Z84:Z148" si="74">IF(U84&lt;&gt;0,IF(V84/U84*100&lt;0,"&lt;0",IF(V84/U84*100&gt;200,"&gt;200",V84/U84*100))," ")</f>
        <v>51.259044862518088</v>
      </c>
      <c r="AA84" s="87"/>
      <c r="AB84" s="87">
        <f>V84-AA84</f>
        <v>177.1</v>
      </c>
      <c r="AC84" s="279" t="str">
        <f>IF(AA84&lt;&gt;0,IF(V84/AA84*100&lt;0,"&lt;0",IF(V84/AA84*100&gt;200,"&gt;200",V84/AA84*100))," ")</f>
        <v xml:space="preserve"> </v>
      </c>
      <c r="AD84" s="207"/>
      <c r="AE84" s="52"/>
      <c r="AF84" s="52"/>
      <c r="AG84" s="52"/>
      <c r="AH84" s="87"/>
      <c r="AI84" s="87"/>
      <c r="AJ84" s="279"/>
      <c r="AK84" s="207"/>
      <c r="AL84" s="52"/>
      <c r="AM84" s="52"/>
      <c r="AN84" s="328" t="str">
        <f t="shared" si="11"/>
        <v xml:space="preserve"> </v>
      </c>
      <c r="AO84" s="87"/>
      <c r="AP84" s="87"/>
      <c r="AQ84" s="300" t="str">
        <f t="shared" si="12"/>
        <v xml:space="preserve"> </v>
      </c>
      <c r="AR84" s="211">
        <v>52.8</v>
      </c>
      <c r="AS84" s="57">
        <v>38.200000000000003</v>
      </c>
      <c r="AT84" s="57">
        <f t="shared" si="63"/>
        <v>38.200000000000003</v>
      </c>
      <c r="AU84" s="600"/>
      <c r="AV84" s="59">
        <f t="shared" si="64"/>
        <v>-14.599999999999994</v>
      </c>
      <c r="AW84" s="59">
        <f t="shared" si="41"/>
        <v>72.348484848484858</v>
      </c>
      <c r="AX84" s="87"/>
      <c r="AY84" s="87"/>
      <c r="AZ84" s="224"/>
    </row>
    <row r="85" spans="1:52" s="8" customFormat="1" ht="25.5" customHeight="1">
      <c r="A85" s="332" t="s">
        <v>246</v>
      </c>
      <c r="B85" s="356">
        <v>242</v>
      </c>
      <c r="C85" s="325">
        <f t="shared" si="65"/>
        <v>1409.1</v>
      </c>
      <c r="D85" s="165">
        <f t="shared" si="72"/>
        <v>989</v>
      </c>
      <c r="E85" s="165">
        <f t="shared" si="66"/>
        <v>989</v>
      </c>
      <c r="F85" s="165">
        <f t="shared" si="60"/>
        <v>0</v>
      </c>
      <c r="G85" s="165">
        <f t="shared" si="58"/>
        <v>-420.09999999999991</v>
      </c>
      <c r="H85" s="165">
        <f t="shared" si="59"/>
        <v>70.186643957135757</v>
      </c>
      <c r="I85" s="165">
        <f t="shared" si="18"/>
        <v>0</v>
      </c>
      <c r="J85" s="165">
        <f t="shared" si="5"/>
        <v>989</v>
      </c>
      <c r="K85" s="224" t="str">
        <f t="shared" si="6"/>
        <v xml:space="preserve"> </v>
      </c>
      <c r="L85" s="209">
        <f t="shared" si="67"/>
        <v>1402</v>
      </c>
      <c r="M85" s="59">
        <f t="shared" si="73"/>
        <v>982</v>
      </c>
      <c r="N85" s="59">
        <f t="shared" si="68"/>
        <v>982</v>
      </c>
      <c r="O85" s="59">
        <f t="shared" si="61"/>
        <v>0</v>
      </c>
      <c r="P85" s="59">
        <f t="shared" si="70"/>
        <v>-420</v>
      </c>
      <c r="Q85" s="59">
        <f t="shared" si="71"/>
        <v>70.042796005706137</v>
      </c>
      <c r="R85" s="165">
        <f t="shared" si="69"/>
        <v>0</v>
      </c>
      <c r="S85" s="166">
        <f t="shared" si="56"/>
        <v>982</v>
      </c>
      <c r="T85" s="224" t="str">
        <f t="shared" si="57"/>
        <v xml:space="preserve"> </v>
      </c>
      <c r="U85" s="690">
        <v>1402</v>
      </c>
      <c r="V85" s="650">
        <v>982</v>
      </c>
      <c r="W85" s="677">
        <f t="shared" si="62"/>
        <v>982</v>
      </c>
      <c r="X85" s="59"/>
      <c r="Y85" s="59">
        <f t="shared" ref="Y85:Y150" si="75">V85-U85</f>
        <v>-420</v>
      </c>
      <c r="Z85" s="59">
        <f t="shared" si="74"/>
        <v>70.042796005706137</v>
      </c>
      <c r="AA85" s="87"/>
      <c r="AB85" s="87">
        <f>V85-AA85</f>
        <v>982</v>
      </c>
      <c r="AC85" s="279" t="str">
        <f>IF(AA85&lt;&gt;0,IF(V85/AA85*100&lt;0,"&lt;0",IF(V85/AA85*100&gt;200,"&gt;200",V85/AA85*100))," ")</f>
        <v xml:space="preserve"> </v>
      </c>
      <c r="AD85" s="207"/>
      <c r="AE85" s="52"/>
      <c r="AF85" s="52"/>
      <c r="AG85" s="52"/>
      <c r="AH85" s="87"/>
      <c r="AI85" s="87"/>
      <c r="AJ85" s="279"/>
      <c r="AK85" s="207"/>
      <c r="AL85" s="52"/>
      <c r="AM85" s="52"/>
      <c r="AN85" s="328" t="str">
        <f t="shared" si="11"/>
        <v xml:space="preserve"> </v>
      </c>
      <c r="AO85" s="87"/>
      <c r="AP85" s="87"/>
      <c r="AQ85" s="300" t="str">
        <f t="shared" si="12"/>
        <v xml:space="preserve"> </v>
      </c>
      <c r="AR85" s="211">
        <v>7.1</v>
      </c>
      <c r="AS85" s="57">
        <v>7</v>
      </c>
      <c r="AT85" s="57">
        <f t="shared" si="63"/>
        <v>7</v>
      </c>
      <c r="AU85" s="59"/>
      <c r="AV85" s="59">
        <f t="shared" si="64"/>
        <v>-9.9999999999999645E-2</v>
      </c>
      <c r="AW85" s="59">
        <f t="shared" si="41"/>
        <v>98.591549295774655</v>
      </c>
      <c r="AX85" s="87"/>
      <c r="AY85" s="87"/>
      <c r="AZ85" s="224"/>
    </row>
    <row r="86" spans="1:52" s="8" customFormat="1" ht="32.25" customHeight="1">
      <c r="A86" s="337" t="s">
        <v>258</v>
      </c>
      <c r="B86" s="356">
        <v>243</v>
      </c>
      <c r="C86" s="325">
        <f t="shared" si="65"/>
        <v>9.6999999999999993</v>
      </c>
      <c r="D86" s="165">
        <f t="shared" si="72"/>
        <v>2.9</v>
      </c>
      <c r="E86" s="165">
        <f t="shared" si="66"/>
        <v>2.9</v>
      </c>
      <c r="F86" s="165">
        <f t="shared" si="60"/>
        <v>0</v>
      </c>
      <c r="G86" s="165">
        <f t="shared" si="58"/>
        <v>-6.7999999999999989</v>
      </c>
      <c r="H86" s="165">
        <f t="shared" si="59"/>
        <v>29.896907216494846</v>
      </c>
      <c r="I86" s="165"/>
      <c r="J86" s="165"/>
      <c r="K86" s="224"/>
      <c r="L86" s="209">
        <f t="shared" si="67"/>
        <v>0</v>
      </c>
      <c r="M86" s="59">
        <f t="shared" si="73"/>
        <v>0</v>
      </c>
      <c r="N86" s="59">
        <f t="shared" si="68"/>
        <v>0</v>
      </c>
      <c r="O86" s="59">
        <f t="shared" si="61"/>
        <v>0</v>
      </c>
      <c r="P86" s="59">
        <f t="shared" si="70"/>
        <v>0</v>
      </c>
      <c r="Q86" s="59" t="str">
        <f t="shared" si="71"/>
        <v xml:space="preserve"> </v>
      </c>
      <c r="R86" s="165"/>
      <c r="S86" s="166"/>
      <c r="T86" s="224"/>
      <c r="U86" s="668"/>
      <c r="V86" s="650"/>
      <c r="W86" s="677">
        <f t="shared" si="62"/>
        <v>0</v>
      </c>
      <c r="X86" s="59"/>
      <c r="Y86" s="59">
        <f t="shared" si="75"/>
        <v>0</v>
      </c>
      <c r="Z86" s="59" t="str">
        <f t="shared" si="74"/>
        <v xml:space="preserve"> </v>
      </c>
      <c r="AA86" s="87"/>
      <c r="AB86" s="87"/>
      <c r="AC86" s="279"/>
      <c r="AD86" s="207"/>
      <c r="AE86" s="52"/>
      <c r="AF86" s="52"/>
      <c r="AG86" s="52"/>
      <c r="AH86" s="87"/>
      <c r="AI86" s="87"/>
      <c r="AJ86" s="279"/>
      <c r="AK86" s="207"/>
      <c r="AL86" s="52"/>
      <c r="AM86" s="52"/>
      <c r="AN86" s="328"/>
      <c r="AO86" s="87"/>
      <c r="AP86" s="87"/>
      <c r="AQ86" s="300"/>
      <c r="AR86" s="211">
        <v>9.6999999999999993</v>
      </c>
      <c r="AS86" s="57">
        <v>2.9</v>
      </c>
      <c r="AT86" s="57">
        <f t="shared" si="63"/>
        <v>2.9</v>
      </c>
      <c r="AU86" s="59"/>
      <c r="AV86" s="59">
        <f t="shared" si="64"/>
        <v>-6.7999999999999989</v>
      </c>
      <c r="AW86" s="59">
        <f t="shared" si="41"/>
        <v>29.896907216494846</v>
      </c>
      <c r="AX86" s="87"/>
      <c r="AY86" s="87"/>
      <c r="AZ86" s="224"/>
    </row>
    <row r="87" spans="1:52" ht="25.5" customHeight="1">
      <c r="A87" s="89" t="s">
        <v>237</v>
      </c>
      <c r="B87" s="355">
        <v>25</v>
      </c>
      <c r="C87" s="325">
        <f t="shared" si="65"/>
        <v>3602</v>
      </c>
      <c r="D87" s="165">
        <f t="shared" si="72"/>
        <v>1557.1000000000001</v>
      </c>
      <c r="E87" s="165">
        <f t="shared" si="66"/>
        <v>1539.5000000000002</v>
      </c>
      <c r="F87" s="165">
        <f t="shared" si="60"/>
        <v>17.600000000000001</v>
      </c>
      <c r="G87" s="165">
        <f t="shared" si="58"/>
        <v>-2044.8999999999999</v>
      </c>
      <c r="H87" s="165">
        <f t="shared" si="59"/>
        <v>43.228761799000559</v>
      </c>
      <c r="I87" s="88">
        <f t="shared" si="18"/>
        <v>0</v>
      </c>
      <c r="J87" s="88">
        <f t="shared" si="5"/>
        <v>1557.1000000000001</v>
      </c>
      <c r="K87" s="223" t="str">
        <f t="shared" si="6"/>
        <v xml:space="preserve"> </v>
      </c>
      <c r="L87" s="209">
        <f t="shared" si="67"/>
        <v>3222.4</v>
      </c>
      <c r="M87" s="59">
        <f t="shared" si="73"/>
        <v>1328.9</v>
      </c>
      <c r="N87" s="59">
        <f t="shared" si="68"/>
        <v>1311.3000000000002</v>
      </c>
      <c r="O87" s="59">
        <f t="shared" si="61"/>
        <v>17.600000000000001</v>
      </c>
      <c r="P87" s="52">
        <f t="shared" si="70"/>
        <v>-1893.5</v>
      </c>
      <c r="Q87" s="52">
        <f t="shared" si="71"/>
        <v>41.239448857994041</v>
      </c>
      <c r="R87" s="88">
        <f t="shared" si="69"/>
        <v>0</v>
      </c>
      <c r="S87" s="131">
        <f t="shared" si="56"/>
        <v>1328.9</v>
      </c>
      <c r="T87" s="223" t="str">
        <f t="shared" si="57"/>
        <v xml:space="preserve"> </v>
      </c>
      <c r="U87" s="667">
        <v>3222.4</v>
      </c>
      <c r="V87" s="710">
        <v>1328.9</v>
      </c>
      <c r="W87" s="626">
        <f t="shared" si="62"/>
        <v>1311.3000000000002</v>
      </c>
      <c r="X87" s="52">
        <v>17.600000000000001</v>
      </c>
      <c r="Y87" s="52">
        <f t="shared" si="75"/>
        <v>-1893.5</v>
      </c>
      <c r="Z87" s="52">
        <f t="shared" si="74"/>
        <v>41.239448857994041</v>
      </c>
      <c r="AA87" s="87"/>
      <c r="AB87" s="87">
        <f>V87-AA87</f>
        <v>1328.9</v>
      </c>
      <c r="AC87" s="279" t="str">
        <f>IF(AA87&lt;&gt;0,IF(V87/AA87*100&lt;0,"&lt;0",IF(V87/AA87*100&gt;200,"&gt;200",V87/AA87*100))," ")</f>
        <v xml:space="preserve"> </v>
      </c>
      <c r="AD87" s="207"/>
      <c r="AE87" s="52"/>
      <c r="AF87" s="52">
        <f>AE87-AD87</f>
        <v>0</v>
      </c>
      <c r="AG87" s="52" t="str">
        <f>IF(AD87&lt;&gt;0,IF(AE87/AD87*100&lt;0,"&lt;0",IF(AE87/AD87*100&gt;200,"&gt;200",AE87/AD87*100))," ")</f>
        <v xml:space="preserve"> </v>
      </c>
      <c r="AH87" s="87"/>
      <c r="AI87" s="87">
        <f>AE87-AH87</f>
        <v>0</v>
      </c>
      <c r="AJ87" s="279" t="str">
        <f>IF(AH87&lt;&gt;0,IF(AE87/AH87*100&lt;0,"&lt;0",IF(AE87/AH87*100&gt;200,"&gt;200",AE87/AH87*100))," ")</f>
        <v xml:space="preserve"> </v>
      </c>
      <c r="AK87" s="207"/>
      <c r="AL87" s="52"/>
      <c r="AM87" s="52">
        <f>AL87-AK87</f>
        <v>0</v>
      </c>
      <c r="AN87" s="88" t="str">
        <f t="shared" si="11"/>
        <v xml:space="preserve"> </v>
      </c>
      <c r="AO87" s="87"/>
      <c r="AP87" s="87">
        <f>AL87-AO87</f>
        <v>0</v>
      </c>
      <c r="AQ87" s="299" t="str">
        <f t="shared" si="12"/>
        <v xml:space="preserve"> </v>
      </c>
      <c r="AR87" s="207">
        <v>379.6</v>
      </c>
      <c r="AS87" s="52">
        <v>228.2</v>
      </c>
      <c r="AT87" s="52">
        <f t="shared" si="63"/>
        <v>228.2</v>
      </c>
      <c r="AU87" s="52"/>
      <c r="AV87" s="52">
        <f t="shared" si="64"/>
        <v>-151.40000000000003</v>
      </c>
      <c r="AW87" s="59">
        <f t="shared" si="41"/>
        <v>60.115911485774497</v>
      </c>
      <c r="AX87" s="87"/>
      <c r="AY87" s="87">
        <f>AS87-AX87</f>
        <v>228.2</v>
      </c>
      <c r="AZ87" s="223" t="str">
        <f>IF(AX87&lt;&gt;0,IF(AS87/AX87*100&lt;0,"&lt;0",IF(AS87/AX87*100&gt;200,"&gt;200",AS87/AX87*100))," ")</f>
        <v xml:space="preserve"> </v>
      </c>
    </row>
    <row r="88" spans="1:52" ht="25.5" customHeight="1">
      <c r="A88" s="89" t="s">
        <v>326</v>
      </c>
      <c r="B88" s="355">
        <v>26</v>
      </c>
      <c r="C88" s="325">
        <f t="shared" si="65"/>
        <v>49.6</v>
      </c>
      <c r="D88" s="88">
        <f t="shared" si="72"/>
        <v>29.6</v>
      </c>
      <c r="E88" s="88">
        <f t="shared" si="66"/>
        <v>6.8</v>
      </c>
      <c r="F88" s="88">
        <f t="shared" si="60"/>
        <v>22.8</v>
      </c>
      <c r="G88" s="88">
        <f t="shared" si="58"/>
        <v>-20</v>
      </c>
      <c r="H88" s="88">
        <f t="shared" si="59"/>
        <v>59.677419354838712</v>
      </c>
      <c r="I88" s="88"/>
      <c r="J88" s="88"/>
      <c r="K88" s="223"/>
      <c r="L88" s="207">
        <f t="shared" si="67"/>
        <v>42</v>
      </c>
      <c r="M88" s="52">
        <f t="shared" si="73"/>
        <v>22.8</v>
      </c>
      <c r="N88" s="52">
        <f t="shared" si="68"/>
        <v>0</v>
      </c>
      <c r="O88" s="52">
        <f t="shared" si="61"/>
        <v>22.8</v>
      </c>
      <c r="P88" s="52">
        <f t="shared" si="70"/>
        <v>-19.2</v>
      </c>
      <c r="Q88" s="52">
        <f t="shared" si="71"/>
        <v>54.285714285714292</v>
      </c>
      <c r="R88" s="88"/>
      <c r="S88" s="131"/>
      <c r="T88" s="223"/>
      <c r="U88" s="667">
        <v>42</v>
      </c>
      <c r="V88" s="647">
        <v>22.8</v>
      </c>
      <c r="W88" s="626">
        <f t="shared" si="62"/>
        <v>0</v>
      </c>
      <c r="X88" s="52">
        <v>22.8</v>
      </c>
      <c r="Y88" s="52">
        <f t="shared" si="75"/>
        <v>-19.2</v>
      </c>
      <c r="Z88" s="52">
        <f t="shared" si="74"/>
        <v>54.285714285714292</v>
      </c>
      <c r="AA88" s="87"/>
      <c r="AB88" s="87"/>
      <c r="AC88" s="279"/>
      <c r="AD88" s="207"/>
      <c r="AE88" s="52"/>
      <c r="AF88" s="52">
        <f>AE88-AD88</f>
        <v>0</v>
      </c>
      <c r="AG88" s="52" t="str">
        <f>IF(AD88&lt;&gt;0,IF(AE88/AD88*100&lt;0,"&lt;0",IF(AE88/AD88*100&gt;200,"&gt;200",AE88/AD88*100))," ")</f>
        <v xml:space="preserve"> </v>
      </c>
      <c r="AH88" s="87"/>
      <c r="AI88" s="87"/>
      <c r="AJ88" s="279"/>
      <c r="AK88" s="207"/>
      <c r="AL88" s="52"/>
      <c r="AM88" s="52">
        <f>AL88-AK88</f>
        <v>0</v>
      </c>
      <c r="AN88" s="88" t="str">
        <f t="shared" si="11"/>
        <v xml:space="preserve"> </v>
      </c>
      <c r="AO88" s="87"/>
      <c r="AP88" s="87"/>
      <c r="AQ88" s="299"/>
      <c r="AR88" s="207">
        <v>7.6</v>
      </c>
      <c r="AS88" s="52">
        <v>6.8</v>
      </c>
      <c r="AT88" s="52">
        <f t="shared" si="63"/>
        <v>6.8</v>
      </c>
      <c r="AU88" s="52"/>
      <c r="AV88" s="52">
        <f t="shared" si="64"/>
        <v>-0.79999999999999982</v>
      </c>
      <c r="AW88" s="59">
        <f t="shared" si="41"/>
        <v>89.473684210526315</v>
      </c>
      <c r="AX88" s="87"/>
      <c r="AY88" s="87"/>
      <c r="AZ88" s="223"/>
    </row>
    <row r="89" spans="1:52" ht="25.5" customHeight="1">
      <c r="A89" s="89" t="s">
        <v>233</v>
      </c>
      <c r="B89" s="355">
        <v>27</v>
      </c>
      <c r="C89" s="325">
        <f t="shared" si="65"/>
        <v>16435.199999999997</v>
      </c>
      <c r="D89" s="88">
        <f t="shared" si="72"/>
        <v>10897.7</v>
      </c>
      <c r="E89" s="88">
        <f t="shared" si="66"/>
        <v>10897.7</v>
      </c>
      <c r="F89" s="88">
        <f t="shared" si="60"/>
        <v>0</v>
      </c>
      <c r="G89" s="88">
        <f t="shared" si="58"/>
        <v>-5537.4999999999964</v>
      </c>
      <c r="H89" s="88">
        <f t="shared" si="59"/>
        <v>66.307072624610612</v>
      </c>
      <c r="I89" s="88">
        <f t="shared" si="18"/>
        <v>0</v>
      </c>
      <c r="J89" s="88">
        <f t="shared" ref="J89:J154" si="76">D89-I89</f>
        <v>10897.7</v>
      </c>
      <c r="K89" s="223" t="str">
        <f t="shared" ref="K89:K154" si="77">IF(I89&lt;&gt;0,IF(D89/I89*100&lt;0,"&lt;0",IF(D89/I89*100&gt;200,"&gt;200",D89/I89*100))," ")</f>
        <v xml:space="preserve"> </v>
      </c>
      <c r="L89" s="207">
        <f t="shared" si="67"/>
        <v>15935.599999999999</v>
      </c>
      <c r="M89" s="52">
        <f t="shared" si="73"/>
        <v>10593.6</v>
      </c>
      <c r="N89" s="52">
        <f t="shared" si="68"/>
        <v>10593.6</v>
      </c>
      <c r="O89" s="52">
        <f t="shared" si="61"/>
        <v>0</v>
      </c>
      <c r="P89" s="52">
        <f t="shared" si="70"/>
        <v>-5341.9999999999982</v>
      </c>
      <c r="Q89" s="52">
        <f t="shared" si="71"/>
        <v>66.477572228218591</v>
      </c>
      <c r="R89" s="88">
        <f t="shared" si="69"/>
        <v>0</v>
      </c>
      <c r="S89" s="131">
        <f t="shared" si="56"/>
        <v>10593.6</v>
      </c>
      <c r="T89" s="223" t="str">
        <f t="shared" si="57"/>
        <v xml:space="preserve"> </v>
      </c>
      <c r="U89" s="667">
        <v>1274.9000000000001</v>
      </c>
      <c r="V89" s="647">
        <v>814.5</v>
      </c>
      <c r="W89" s="626">
        <f t="shared" si="62"/>
        <v>814.5</v>
      </c>
      <c r="X89" s="52"/>
      <c r="Y89" s="52">
        <f t="shared" si="75"/>
        <v>-460.40000000000009</v>
      </c>
      <c r="Z89" s="52">
        <f t="shared" si="74"/>
        <v>63.887363714801161</v>
      </c>
      <c r="AA89" s="87"/>
      <c r="AB89" s="87">
        <f t="shared" ref="AB89:AB97" si="78">V89-AA89</f>
        <v>814.5</v>
      </c>
      <c r="AC89" s="279" t="str">
        <f t="shared" ref="AC89:AC97" si="79">IF(AA89&lt;&gt;0,IF(V89/AA89*100&lt;0,"&lt;0",IF(V89/AA89*100&gt;200,"&gt;200",V89/AA89*100))," ")</f>
        <v xml:space="preserve"> </v>
      </c>
      <c r="AD89" s="207">
        <v>14660.4</v>
      </c>
      <c r="AE89" s="52">
        <v>9778.9</v>
      </c>
      <c r="AF89" s="52">
        <f>AE89-AD89</f>
        <v>-4881.5</v>
      </c>
      <c r="AG89" s="52">
        <f>IF(AD89&lt;&gt;0,IF(AE89/AD89*100&lt;0,"&lt;0",IF(AE89/AD89*100&gt;200,"&gt;200",AE89/AD89*100))," ")</f>
        <v>66.702818476985627</v>
      </c>
      <c r="AH89" s="87"/>
      <c r="AI89" s="87">
        <f>AE89-AH89</f>
        <v>9778.9</v>
      </c>
      <c r="AJ89" s="279" t="str">
        <f>IF(AH89&lt;&gt;0,IF(AE89/AH89*100&lt;0,"&lt;0",IF(AE89/AH89*100&gt;200,"&gt;200",AE89/AH89*100))," ")</f>
        <v xml:space="preserve"> </v>
      </c>
      <c r="AK89" s="207">
        <v>0.3</v>
      </c>
      <c r="AL89" s="52">
        <v>0.2</v>
      </c>
      <c r="AM89" s="52">
        <f>AL89-AK89</f>
        <v>-9.9999999999999978E-2</v>
      </c>
      <c r="AN89" s="88">
        <f>IF(AK89&lt;&gt;0,IF(AL89/AK89*100&lt;0,"&lt;0",IF(AL89/AK89*100&gt;200,"&gt;200",AL89/AK89*100))," ")</f>
        <v>66.666666666666671</v>
      </c>
      <c r="AO89" s="87"/>
      <c r="AP89" s="87">
        <f>AL89-AO89</f>
        <v>0.2</v>
      </c>
      <c r="AQ89" s="299" t="str">
        <f t="shared" ref="AQ89:AQ154" si="80">IF(AO89&lt;&gt;0,IF(AL89/AO89*100&lt;0,"&lt;0",IF(AL89/AO89*100&gt;200,"&gt;200",AL89/AO89*100))," ")</f>
        <v xml:space="preserve"> </v>
      </c>
      <c r="AR89" s="207">
        <v>499.6</v>
      </c>
      <c r="AS89" s="52">
        <v>304.10000000000002</v>
      </c>
      <c r="AT89" s="52">
        <f t="shared" si="63"/>
        <v>304.10000000000002</v>
      </c>
      <c r="AU89" s="52"/>
      <c r="AV89" s="52">
        <f t="shared" si="64"/>
        <v>-195.5</v>
      </c>
      <c r="AW89" s="59">
        <f t="shared" si="41"/>
        <v>60.868694955964777</v>
      </c>
      <c r="AX89" s="87"/>
      <c r="AY89" s="87">
        <f>AS89-AX89</f>
        <v>304.10000000000002</v>
      </c>
      <c r="AZ89" s="223" t="str">
        <f>IF(AX89&lt;&gt;0,IF(AS89/AX89*100&lt;0,"&lt;0",IF(AS89/AX89*100&gt;200,"&gt;200",AS89/AX89*100))," ")</f>
        <v xml:space="preserve"> </v>
      </c>
    </row>
    <row r="90" spans="1:52" ht="25.5" customHeight="1">
      <c r="A90" s="89" t="s">
        <v>232</v>
      </c>
      <c r="B90" s="355">
        <v>28</v>
      </c>
      <c r="C90" s="325">
        <f t="shared" si="65"/>
        <v>2404.1000000000004</v>
      </c>
      <c r="D90" s="88">
        <f t="shared" si="72"/>
        <v>905.2</v>
      </c>
      <c r="E90" s="88">
        <f t="shared" si="66"/>
        <v>797.5</v>
      </c>
      <c r="F90" s="88">
        <f t="shared" si="60"/>
        <v>107.7</v>
      </c>
      <c r="G90" s="88">
        <f t="shared" si="58"/>
        <v>-1498.9000000000003</v>
      </c>
      <c r="H90" s="88">
        <f t="shared" si="59"/>
        <v>37.652343912482841</v>
      </c>
      <c r="I90" s="88">
        <f t="shared" si="18"/>
        <v>0</v>
      </c>
      <c r="J90" s="88">
        <f t="shared" si="76"/>
        <v>905.2</v>
      </c>
      <c r="K90" s="223" t="str">
        <f t="shared" si="77"/>
        <v xml:space="preserve"> </v>
      </c>
      <c r="L90" s="207">
        <f t="shared" si="67"/>
        <v>2288.8000000000002</v>
      </c>
      <c r="M90" s="52">
        <f t="shared" si="73"/>
        <v>860</v>
      </c>
      <c r="N90" s="52">
        <f t="shared" si="68"/>
        <v>753.8</v>
      </c>
      <c r="O90" s="52">
        <f t="shared" si="61"/>
        <v>106.2</v>
      </c>
      <c r="P90" s="52">
        <f t="shared" si="70"/>
        <v>-1428.8000000000002</v>
      </c>
      <c r="Q90" s="52">
        <f t="shared" si="71"/>
        <v>37.574274729115693</v>
      </c>
      <c r="R90" s="88">
        <f t="shared" si="69"/>
        <v>0</v>
      </c>
      <c r="S90" s="131">
        <f t="shared" si="56"/>
        <v>860</v>
      </c>
      <c r="T90" s="223" t="str">
        <f t="shared" si="57"/>
        <v xml:space="preserve"> </v>
      </c>
      <c r="U90" s="667">
        <v>2287.5</v>
      </c>
      <c r="V90" s="647">
        <v>828.7</v>
      </c>
      <c r="W90" s="626">
        <f t="shared" si="62"/>
        <v>722.5</v>
      </c>
      <c r="X90" s="52">
        <v>106.2</v>
      </c>
      <c r="Y90" s="52">
        <f t="shared" si="75"/>
        <v>-1458.8</v>
      </c>
      <c r="Z90" s="52">
        <f t="shared" si="74"/>
        <v>36.227322404371584</v>
      </c>
      <c r="AA90" s="87"/>
      <c r="AB90" s="87">
        <f t="shared" si="78"/>
        <v>828.7</v>
      </c>
      <c r="AC90" s="279" t="str">
        <f t="shared" si="79"/>
        <v xml:space="preserve"> </v>
      </c>
      <c r="AD90" s="207">
        <v>1.3</v>
      </c>
      <c r="AE90" s="52">
        <v>31.3</v>
      </c>
      <c r="AF90" s="52">
        <f>AE90-AD90</f>
        <v>30</v>
      </c>
      <c r="AG90" s="52" t="str">
        <f>IF(AD90&lt;&gt;0,IF(AE90/AD90*100&lt;0,"&lt;0",IF(AE90/AD90*100&gt;200,"&gt;200",AE90/AD90*100))," ")</f>
        <v>&gt;200</v>
      </c>
      <c r="AH90" s="87"/>
      <c r="AI90" s="87">
        <f>AE90-AH90</f>
        <v>31.3</v>
      </c>
      <c r="AJ90" s="279" t="str">
        <f>IF(AH90&lt;&gt;0,IF(AE90/AH90*100&lt;0,"&lt;0",IF(AE90/AH90*100&gt;200,"&gt;200",AE90/AH90*100))," ")</f>
        <v xml:space="preserve"> </v>
      </c>
      <c r="AK90" s="207"/>
      <c r="AL90" s="52"/>
      <c r="AM90" s="52">
        <f>AL90-AK90</f>
        <v>0</v>
      </c>
      <c r="AN90" s="88" t="str">
        <f t="shared" ref="AN90:AN154" si="81">IF(AK90&lt;&gt;0,IF(AL90/AK90*100&lt;0,"&lt;0",IF(AL90/AK90*100&gt;200,"&gt;200",AL90/AK90*100))," ")</f>
        <v xml:space="preserve"> </v>
      </c>
      <c r="AO90" s="87"/>
      <c r="AP90" s="87">
        <f>AL90-AO90</f>
        <v>0</v>
      </c>
      <c r="AQ90" s="299" t="str">
        <f t="shared" si="80"/>
        <v xml:space="preserve"> </v>
      </c>
      <c r="AR90" s="207">
        <v>115.3</v>
      </c>
      <c r="AS90" s="52">
        <v>45.2</v>
      </c>
      <c r="AT90" s="52">
        <f t="shared" si="63"/>
        <v>43.7</v>
      </c>
      <c r="AU90" s="52">
        <v>1.5</v>
      </c>
      <c r="AV90" s="52">
        <f t="shared" si="64"/>
        <v>-70.099999999999994</v>
      </c>
      <c r="AW90" s="59">
        <f t="shared" si="41"/>
        <v>39.202081526452737</v>
      </c>
      <c r="AX90" s="87"/>
      <c r="AY90" s="87">
        <f>AS90-AX90</f>
        <v>45.2</v>
      </c>
      <c r="AZ90" s="223" t="str">
        <f>IF(AX90&lt;&gt;0,IF(AS90/AX90*100&lt;0,"&lt;0",IF(AS90/AX90*100&gt;200,"&gt;200",AS90/AX90*100))," ")</f>
        <v xml:space="preserve"> </v>
      </c>
    </row>
    <row r="91" spans="1:52" ht="31.5" customHeight="1">
      <c r="A91" s="60" t="s">
        <v>231</v>
      </c>
      <c r="B91" s="355">
        <v>29</v>
      </c>
      <c r="C91" s="325">
        <f t="shared" si="65"/>
        <v>15462.300000000001</v>
      </c>
      <c r="D91" s="88">
        <f t="shared" si="72"/>
        <v>10114.300000000001</v>
      </c>
      <c r="E91" s="88">
        <f t="shared" si="66"/>
        <v>10114.300000000001</v>
      </c>
      <c r="F91" s="88">
        <f t="shared" si="60"/>
        <v>0</v>
      </c>
      <c r="G91" s="88">
        <f t="shared" si="58"/>
        <v>-5348</v>
      </c>
      <c r="H91" s="88">
        <f t="shared" si="59"/>
        <v>65.412648829734252</v>
      </c>
      <c r="I91" s="88">
        <f t="shared" ref="I91:I156" si="82">R91+AX91</f>
        <v>0</v>
      </c>
      <c r="J91" s="88">
        <f t="shared" si="76"/>
        <v>10114.300000000001</v>
      </c>
      <c r="K91" s="223" t="str">
        <f t="shared" si="77"/>
        <v xml:space="preserve"> </v>
      </c>
      <c r="L91" s="207">
        <f>L92+L93</f>
        <v>15456.1</v>
      </c>
      <c r="M91" s="52">
        <f t="shared" si="73"/>
        <v>10108.1</v>
      </c>
      <c r="N91" s="52">
        <f t="shared" si="68"/>
        <v>10108.1</v>
      </c>
      <c r="O91" s="52">
        <f t="shared" si="61"/>
        <v>0</v>
      </c>
      <c r="P91" s="52">
        <f t="shared" si="70"/>
        <v>-5348</v>
      </c>
      <c r="Q91" s="52">
        <f t="shared" si="71"/>
        <v>65.39877459384968</v>
      </c>
      <c r="R91" s="88">
        <f>R92+R93</f>
        <v>0</v>
      </c>
      <c r="S91" s="121">
        <f t="shared" si="56"/>
        <v>10108.1</v>
      </c>
      <c r="T91" s="226" t="str">
        <f t="shared" si="57"/>
        <v xml:space="preserve"> </v>
      </c>
      <c r="U91" s="667">
        <f>U92+U93</f>
        <v>15456.1</v>
      </c>
      <c r="V91" s="712">
        <f>V92+V93</f>
        <v>10108.1</v>
      </c>
      <c r="W91" s="626">
        <f t="shared" si="62"/>
        <v>10108.1</v>
      </c>
      <c r="X91" s="52">
        <f>X92+X93</f>
        <v>0</v>
      </c>
      <c r="Y91" s="52">
        <f t="shared" si="75"/>
        <v>-5348</v>
      </c>
      <c r="Z91" s="52">
        <f t="shared" si="74"/>
        <v>65.39877459384968</v>
      </c>
      <c r="AA91" s="87">
        <f>AA92+AA93</f>
        <v>0</v>
      </c>
      <c r="AB91" s="87">
        <f t="shared" si="78"/>
        <v>10108.1</v>
      </c>
      <c r="AC91" s="279" t="str">
        <f t="shared" si="79"/>
        <v xml:space="preserve"> </v>
      </c>
      <c r="AD91" s="207"/>
      <c r="AE91" s="52"/>
      <c r="AF91" s="52">
        <f>AE91-AD91</f>
        <v>0</v>
      </c>
      <c r="AG91" s="52" t="str">
        <f>IF(AD91&lt;&gt;0,IF(AE91/AD91*100&lt;0,"&lt;0",IF(AE91/AD91*100&gt;200,"&gt;200",AE91/AD91*100))," ")</f>
        <v xml:space="preserve"> </v>
      </c>
      <c r="AH91" s="87"/>
      <c r="AI91" s="87">
        <f>AE91-AH91</f>
        <v>0</v>
      </c>
      <c r="AJ91" s="279" t="str">
        <f>IF(AH91&lt;&gt;0,IF(AE91/AH91*100&lt;0,"&lt;0",IF(AE91/AH91*100&gt;200,"&gt;200",AE91/AH91*100))," ")</f>
        <v xml:space="preserve"> </v>
      </c>
      <c r="AK91" s="207"/>
      <c r="AL91" s="52"/>
      <c r="AM91" s="52">
        <f>AL91-AK91</f>
        <v>0</v>
      </c>
      <c r="AN91" s="53" t="str">
        <f t="shared" si="81"/>
        <v xml:space="preserve"> </v>
      </c>
      <c r="AO91" s="87"/>
      <c r="AP91" s="87">
        <f>AL91-AO91</f>
        <v>0</v>
      </c>
      <c r="AQ91" s="289" t="str">
        <f t="shared" si="80"/>
        <v xml:space="preserve"> </v>
      </c>
      <c r="AR91" s="685">
        <f>AR92</f>
        <v>6.2</v>
      </c>
      <c r="AS91" s="686">
        <f>AS92</f>
        <v>6.2</v>
      </c>
      <c r="AT91" s="686">
        <f t="shared" si="63"/>
        <v>6.2</v>
      </c>
      <c r="AU91" s="95">
        <f>AU92</f>
        <v>0</v>
      </c>
      <c r="AV91" s="95">
        <f t="shared" si="64"/>
        <v>0</v>
      </c>
      <c r="AW91" s="57">
        <f t="shared" si="41"/>
        <v>100</v>
      </c>
      <c r="AX91" s="87"/>
      <c r="AY91" s="87">
        <f>AS91-AX91</f>
        <v>6.2</v>
      </c>
      <c r="AZ91" s="226" t="str">
        <f>IF(AX91&lt;&gt;0,IF(AS91/AX91*100&lt;0,"&lt;0",IF(AS91/AX91*100&gt;200,"&gt;200",AS91/AX91*100))," ")</f>
        <v xml:space="preserve"> </v>
      </c>
    </row>
    <row r="92" spans="1:52" ht="31.5" customHeight="1">
      <c r="A92" s="329" t="s">
        <v>247</v>
      </c>
      <c r="B92" s="355">
        <v>291</v>
      </c>
      <c r="C92" s="325">
        <f t="shared" si="65"/>
        <v>8152.2</v>
      </c>
      <c r="D92" s="53">
        <f t="shared" si="72"/>
        <v>5159.8</v>
      </c>
      <c r="E92" s="53">
        <f t="shared" si="66"/>
        <v>5159.8</v>
      </c>
      <c r="F92" s="53">
        <f t="shared" si="60"/>
        <v>0</v>
      </c>
      <c r="G92" s="53">
        <f t="shared" si="58"/>
        <v>-2992.3999999999996</v>
      </c>
      <c r="H92" s="53">
        <f t="shared" si="59"/>
        <v>63.293344127965455</v>
      </c>
      <c r="I92" s="53">
        <f t="shared" si="82"/>
        <v>0</v>
      </c>
      <c r="J92" s="53">
        <f t="shared" si="76"/>
        <v>5159.8</v>
      </c>
      <c r="K92" s="226" t="str">
        <f t="shared" si="77"/>
        <v xml:space="preserve"> </v>
      </c>
      <c r="L92" s="207">
        <f t="shared" si="67"/>
        <v>8146</v>
      </c>
      <c r="M92" s="52">
        <f t="shared" si="73"/>
        <v>5153.6000000000004</v>
      </c>
      <c r="N92" s="52">
        <f t="shared" si="68"/>
        <v>5153.6000000000004</v>
      </c>
      <c r="O92" s="52">
        <f t="shared" si="61"/>
        <v>0</v>
      </c>
      <c r="P92" s="52">
        <f t="shared" si="70"/>
        <v>-2992.3999999999996</v>
      </c>
      <c r="Q92" s="52">
        <f t="shared" si="71"/>
        <v>63.265406334397255</v>
      </c>
      <c r="R92" s="53">
        <f t="shared" si="69"/>
        <v>0</v>
      </c>
      <c r="S92" s="121">
        <f t="shared" si="56"/>
        <v>5153.6000000000004</v>
      </c>
      <c r="T92" s="226" t="str">
        <f t="shared" si="57"/>
        <v xml:space="preserve"> </v>
      </c>
      <c r="U92" s="689">
        <v>8146</v>
      </c>
      <c r="V92" s="710">
        <v>5153.6000000000004</v>
      </c>
      <c r="W92" s="626">
        <f t="shared" si="62"/>
        <v>5153.6000000000004</v>
      </c>
      <c r="X92" s="52"/>
      <c r="Y92" s="52">
        <f t="shared" si="75"/>
        <v>-2992.3999999999996</v>
      </c>
      <c r="Z92" s="52">
        <f t="shared" si="74"/>
        <v>63.265406334397255</v>
      </c>
      <c r="AA92" s="87"/>
      <c r="AB92" s="87">
        <f t="shared" si="78"/>
        <v>5153.6000000000004</v>
      </c>
      <c r="AC92" s="279" t="str">
        <f t="shared" si="79"/>
        <v xml:space="preserve"> </v>
      </c>
      <c r="AD92" s="207"/>
      <c r="AE92" s="52"/>
      <c r="AF92" s="52"/>
      <c r="AG92" s="52"/>
      <c r="AH92" s="87"/>
      <c r="AI92" s="87"/>
      <c r="AJ92" s="279"/>
      <c r="AK92" s="207"/>
      <c r="AL92" s="52"/>
      <c r="AM92" s="52"/>
      <c r="AN92" s="268" t="str">
        <f t="shared" si="81"/>
        <v xml:space="preserve"> </v>
      </c>
      <c r="AO92" s="87"/>
      <c r="AP92" s="87"/>
      <c r="AQ92" s="301" t="str">
        <f t="shared" si="80"/>
        <v xml:space="preserve"> </v>
      </c>
      <c r="AR92" s="687">
        <v>6.2</v>
      </c>
      <c r="AS92" s="684">
        <v>6.2</v>
      </c>
      <c r="AT92" s="684">
        <f t="shared" si="63"/>
        <v>6.2</v>
      </c>
      <c r="AU92" s="52"/>
      <c r="AV92" s="52">
        <f t="shared" si="64"/>
        <v>0</v>
      </c>
      <c r="AW92" s="59">
        <f t="shared" si="41"/>
        <v>100</v>
      </c>
      <c r="AX92" s="87"/>
      <c r="AY92" s="87"/>
      <c r="AZ92" s="226"/>
    </row>
    <row r="93" spans="1:52" ht="31.5" customHeight="1">
      <c r="A93" s="90" t="s">
        <v>250</v>
      </c>
      <c r="B93" s="355">
        <v>292</v>
      </c>
      <c r="C93" s="325">
        <f t="shared" si="65"/>
        <v>7310.1</v>
      </c>
      <c r="D93" s="53">
        <f t="shared" si="72"/>
        <v>4954.5</v>
      </c>
      <c r="E93" s="53">
        <f t="shared" si="66"/>
        <v>4954.5</v>
      </c>
      <c r="F93" s="53">
        <f t="shared" si="60"/>
        <v>0</v>
      </c>
      <c r="G93" s="53">
        <f t="shared" si="58"/>
        <v>-2355.6000000000004</v>
      </c>
      <c r="H93" s="53">
        <f t="shared" si="59"/>
        <v>67.776090614355482</v>
      </c>
      <c r="I93" s="53">
        <f t="shared" si="82"/>
        <v>0</v>
      </c>
      <c r="J93" s="53">
        <f t="shared" si="76"/>
        <v>4954.5</v>
      </c>
      <c r="K93" s="226" t="str">
        <f t="shared" si="77"/>
        <v xml:space="preserve"> </v>
      </c>
      <c r="L93" s="207">
        <f t="shared" si="67"/>
        <v>7310.1</v>
      </c>
      <c r="M93" s="52">
        <f t="shared" si="73"/>
        <v>4954.5</v>
      </c>
      <c r="N93" s="52">
        <f t="shared" si="68"/>
        <v>4954.5</v>
      </c>
      <c r="O93" s="52">
        <f t="shared" si="61"/>
        <v>0</v>
      </c>
      <c r="P93" s="52">
        <f t="shared" si="70"/>
        <v>-2355.6000000000004</v>
      </c>
      <c r="Q93" s="52">
        <f t="shared" si="71"/>
        <v>67.776090614355482</v>
      </c>
      <c r="R93" s="53">
        <f t="shared" si="69"/>
        <v>0</v>
      </c>
      <c r="S93" s="121">
        <f t="shared" si="56"/>
        <v>4954.5</v>
      </c>
      <c r="T93" s="226" t="str">
        <f t="shared" si="57"/>
        <v xml:space="preserve"> </v>
      </c>
      <c r="U93" s="689">
        <f>U94+U95</f>
        <v>7310.1</v>
      </c>
      <c r="V93" s="647">
        <f>V94+V95</f>
        <v>4954.5</v>
      </c>
      <c r="W93" s="626">
        <f t="shared" si="62"/>
        <v>4954.5</v>
      </c>
      <c r="X93" s="52">
        <f>X94+X95</f>
        <v>0</v>
      </c>
      <c r="Y93" s="52">
        <f t="shared" si="75"/>
        <v>-2355.6000000000004</v>
      </c>
      <c r="Z93" s="52">
        <f t="shared" si="74"/>
        <v>67.776090614355482</v>
      </c>
      <c r="AA93" s="87">
        <f>AA94+AA95</f>
        <v>0</v>
      </c>
      <c r="AB93" s="87">
        <f t="shared" si="78"/>
        <v>4954.5</v>
      </c>
      <c r="AC93" s="279" t="str">
        <f t="shared" si="79"/>
        <v xml:space="preserve"> </v>
      </c>
      <c r="AD93" s="207"/>
      <c r="AE93" s="52"/>
      <c r="AF93" s="52"/>
      <c r="AG93" s="52"/>
      <c r="AH93" s="87"/>
      <c r="AI93" s="87"/>
      <c r="AJ93" s="279"/>
      <c r="AK93" s="207"/>
      <c r="AL93" s="52"/>
      <c r="AM93" s="52"/>
      <c r="AN93" s="190" t="str">
        <f t="shared" si="81"/>
        <v xml:space="preserve"> </v>
      </c>
      <c r="AO93" s="87"/>
      <c r="AP93" s="87"/>
      <c r="AQ93" s="302" t="str">
        <f t="shared" si="80"/>
        <v xml:space="preserve"> </v>
      </c>
      <c r="AR93" s="227"/>
      <c r="AS93" s="180"/>
      <c r="AT93" s="180">
        <f t="shared" si="63"/>
        <v>0</v>
      </c>
      <c r="AU93" s="180"/>
      <c r="AV93" s="52">
        <f t="shared" si="64"/>
        <v>0</v>
      </c>
      <c r="AW93" s="59" t="str">
        <f t="shared" si="41"/>
        <v xml:space="preserve"> </v>
      </c>
      <c r="AX93" s="87"/>
      <c r="AY93" s="87"/>
      <c r="AZ93" s="226"/>
    </row>
    <row r="94" spans="1:52" ht="31.5" customHeight="1">
      <c r="A94" s="90" t="s">
        <v>248</v>
      </c>
      <c r="B94" s="355">
        <v>2921</v>
      </c>
      <c r="C94" s="325">
        <f t="shared" si="65"/>
        <v>4738.2</v>
      </c>
      <c r="D94" s="53">
        <f t="shared" si="72"/>
        <v>3599.7</v>
      </c>
      <c r="E94" s="53">
        <f t="shared" si="66"/>
        <v>3599.7</v>
      </c>
      <c r="F94" s="53">
        <f t="shared" si="60"/>
        <v>0</v>
      </c>
      <c r="G94" s="53">
        <f t="shared" si="58"/>
        <v>-1138.5</v>
      </c>
      <c r="H94" s="53">
        <f t="shared" si="59"/>
        <v>75.971888058756491</v>
      </c>
      <c r="I94" s="53">
        <f t="shared" si="82"/>
        <v>0</v>
      </c>
      <c r="J94" s="53">
        <f t="shared" si="76"/>
        <v>3599.7</v>
      </c>
      <c r="K94" s="226" t="str">
        <f t="shared" si="77"/>
        <v xml:space="preserve"> </v>
      </c>
      <c r="L94" s="207">
        <f t="shared" si="67"/>
        <v>4738.2</v>
      </c>
      <c r="M94" s="52">
        <f t="shared" si="73"/>
        <v>3599.7</v>
      </c>
      <c r="N94" s="52">
        <f t="shared" si="68"/>
        <v>3599.7</v>
      </c>
      <c r="O94" s="52">
        <f t="shared" si="61"/>
        <v>0</v>
      </c>
      <c r="P94" s="52">
        <f t="shared" si="70"/>
        <v>-1138.5</v>
      </c>
      <c r="Q94" s="52">
        <f t="shared" si="71"/>
        <v>75.971888058756491</v>
      </c>
      <c r="R94" s="53">
        <f t="shared" si="69"/>
        <v>0</v>
      </c>
      <c r="S94" s="121">
        <f t="shared" si="56"/>
        <v>3599.7</v>
      </c>
      <c r="T94" s="226" t="str">
        <f t="shared" si="57"/>
        <v xml:space="preserve"> </v>
      </c>
      <c r="U94" s="689">
        <v>4738.2</v>
      </c>
      <c r="V94" s="647">
        <v>3599.7</v>
      </c>
      <c r="W94" s="626">
        <f t="shared" si="62"/>
        <v>3599.7</v>
      </c>
      <c r="X94" s="52"/>
      <c r="Y94" s="52">
        <f t="shared" si="75"/>
        <v>-1138.5</v>
      </c>
      <c r="Z94" s="52">
        <f t="shared" si="74"/>
        <v>75.971888058756491</v>
      </c>
      <c r="AA94" s="87"/>
      <c r="AB94" s="87">
        <f t="shared" si="78"/>
        <v>3599.7</v>
      </c>
      <c r="AC94" s="279" t="str">
        <f t="shared" si="79"/>
        <v xml:space="preserve"> </v>
      </c>
      <c r="AD94" s="207"/>
      <c r="AE94" s="52"/>
      <c r="AF94" s="52"/>
      <c r="AG94" s="52"/>
      <c r="AH94" s="87"/>
      <c r="AI94" s="87"/>
      <c r="AJ94" s="279"/>
      <c r="AK94" s="207"/>
      <c r="AL94" s="52"/>
      <c r="AM94" s="52"/>
      <c r="AN94" s="190" t="str">
        <f t="shared" si="81"/>
        <v xml:space="preserve"> </v>
      </c>
      <c r="AO94" s="87"/>
      <c r="AP94" s="87"/>
      <c r="AQ94" s="302" t="str">
        <f t="shared" si="80"/>
        <v xml:space="preserve"> </v>
      </c>
      <c r="AR94" s="207"/>
      <c r="AS94" s="52"/>
      <c r="AT94" s="52">
        <f t="shared" si="63"/>
        <v>0</v>
      </c>
      <c r="AU94" s="52"/>
      <c r="AV94" s="52">
        <f t="shared" si="64"/>
        <v>0</v>
      </c>
      <c r="AW94" s="59" t="str">
        <f t="shared" si="41"/>
        <v xml:space="preserve"> </v>
      </c>
      <c r="AX94" s="87"/>
      <c r="AY94" s="87"/>
      <c r="AZ94" s="226"/>
    </row>
    <row r="95" spans="1:52" ht="31.5" customHeight="1">
      <c r="A95" s="90" t="s">
        <v>249</v>
      </c>
      <c r="B95" s="355">
        <v>2922</v>
      </c>
      <c r="C95" s="325">
        <f t="shared" si="65"/>
        <v>2571.9</v>
      </c>
      <c r="D95" s="53">
        <f t="shared" si="72"/>
        <v>1354.8</v>
      </c>
      <c r="E95" s="53">
        <f t="shared" si="66"/>
        <v>1354.8</v>
      </c>
      <c r="F95" s="53">
        <f t="shared" si="60"/>
        <v>0</v>
      </c>
      <c r="G95" s="53">
        <f t="shared" si="58"/>
        <v>-1217.1000000000001</v>
      </c>
      <c r="H95" s="53">
        <f t="shared" si="59"/>
        <v>52.677009214977254</v>
      </c>
      <c r="I95" s="53">
        <f t="shared" si="82"/>
        <v>0</v>
      </c>
      <c r="J95" s="53">
        <f t="shared" si="76"/>
        <v>1354.8</v>
      </c>
      <c r="K95" s="226" t="str">
        <f t="shared" si="77"/>
        <v xml:space="preserve"> </v>
      </c>
      <c r="L95" s="207">
        <f t="shared" si="67"/>
        <v>2571.9</v>
      </c>
      <c r="M95" s="52">
        <f t="shared" si="73"/>
        <v>1354.8</v>
      </c>
      <c r="N95" s="52">
        <f t="shared" si="68"/>
        <v>1354.8</v>
      </c>
      <c r="O95" s="52">
        <f t="shared" si="61"/>
        <v>0</v>
      </c>
      <c r="P95" s="52">
        <f t="shared" si="70"/>
        <v>-1217.1000000000001</v>
      </c>
      <c r="Q95" s="52">
        <f t="shared" si="71"/>
        <v>52.677009214977254</v>
      </c>
      <c r="R95" s="53">
        <f t="shared" si="69"/>
        <v>0</v>
      </c>
      <c r="S95" s="121">
        <f t="shared" si="56"/>
        <v>1354.8</v>
      </c>
      <c r="T95" s="226" t="str">
        <f t="shared" si="57"/>
        <v xml:space="preserve"> </v>
      </c>
      <c r="U95" s="689">
        <v>2571.9</v>
      </c>
      <c r="V95" s="647">
        <v>1354.8</v>
      </c>
      <c r="W95" s="626">
        <f t="shared" si="62"/>
        <v>1354.8</v>
      </c>
      <c r="X95" s="52"/>
      <c r="Y95" s="52">
        <f t="shared" si="75"/>
        <v>-1217.1000000000001</v>
      </c>
      <c r="Z95" s="52">
        <f t="shared" si="74"/>
        <v>52.677009214977254</v>
      </c>
      <c r="AA95" s="87"/>
      <c r="AB95" s="87">
        <f t="shared" si="78"/>
        <v>1354.8</v>
      </c>
      <c r="AC95" s="279" t="str">
        <f t="shared" si="79"/>
        <v xml:space="preserve"> </v>
      </c>
      <c r="AD95" s="237"/>
      <c r="AE95" s="87"/>
      <c r="AF95" s="87"/>
      <c r="AG95" s="87"/>
      <c r="AH95" s="87"/>
      <c r="AI95" s="87"/>
      <c r="AJ95" s="279"/>
      <c r="AK95" s="237"/>
      <c r="AL95" s="87"/>
      <c r="AM95" s="87"/>
      <c r="AN95" s="190" t="str">
        <f t="shared" si="81"/>
        <v xml:space="preserve"> </v>
      </c>
      <c r="AO95" s="87"/>
      <c r="AP95" s="87"/>
      <c r="AQ95" s="302" t="str">
        <f t="shared" si="80"/>
        <v xml:space="preserve"> </v>
      </c>
      <c r="AR95" s="227"/>
      <c r="AS95" s="180"/>
      <c r="AT95" s="180">
        <f t="shared" si="63"/>
        <v>0</v>
      </c>
      <c r="AU95" s="180"/>
      <c r="AV95" s="52">
        <f t="shared" si="64"/>
        <v>0</v>
      </c>
      <c r="AW95" s="59" t="str">
        <f t="shared" si="41"/>
        <v xml:space="preserve"> </v>
      </c>
      <c r="AX95" s="87"/>
      <c r="AY95" s="87"/>
      <c r="AZ95" s="226"/>
    </row>
    <row r="96" spans="1:52" ht="25.5" customHeight="1">
      <c r="A96" s="338" t="s">
        <v>222</v>
      </c>
      <c r="B96" s="354">
        <v>3</v>
      </c>
      <c r="C96" s="221">
        <f>L96+AR96</f>
        <v>6882.5</v>
      </c>
      <c r="D96" s="181">
        <f t="shared" si="72"/>
        <v>2287.8000000000002</v>
      </c>
      <c r="E96" s="181">
        <f t="shared" si="66"/>
        <v>1595.5</v>
      </c>
      <c r="F96" s="181">
        <f t="shared" si="60"/>
        <v>692.30000000000007</v>
      </c>
      <c r="G96" s="181">
        <f t="shared" si="58"/>
        <v>-4594.7</v>
      </c>
      <c r="H96" s="181">
        <f t="shared" si="59"/>
        <v>33.240828187431894</v>
      </c>
      <c r="I96" s="181">
        <f t="shared" si="82"/>
        <v>0</v>
      </c>
      <c r="J96" s="181">
        <f t="shared" si="76"/>
        <v>2287.8000000000002</v>
      </c>
      <c r="K96" s="561" t="str">
        <f t="shared" si="77"/>
        <v xml:space="preserve"> </v>
      </c>
      <c r="L96" s="221">
        <f t="shared" si="67"/>
        <v>4100.2</v>
      </c>
      <c r="M96" s="181">
        <f t="shared" si="73"/>
        <v>1264.3</v>
      </c>
      <c r="N96" s="181">
        <f t="shared" si="68"/>
        <v>688.5</v>
      </c>
      <c r="O96" s="181">
        <f t="shared" si="61"/>
        <v>575.80000000000007</v>
      </c>
      <c r="P96" s="181">
        <f t="shared" si="70"/>
        <v>-2835.8999999999996</v>
      </c>
      <c r="Q96" s="181">
        <f t="shared" si="71"/>
        <v>30.835081215550463</v>
      </c>
      <c r="R96" s="181">
        <f t="shared" si="69"/>
        <v>0</v>
      </c>
      <c r="S96" s="562">
        <f t="shared" si="56"/>
        <v>1264.3</v>
      </c>
      <c r="T96" s="561" t="str">
        <f t="shared" si="57"/>
        <v xml:space="preserve"> </v>
      </c>
      <c r="U96" s="673">
        <f>U97+U100+U101+U103+U104+U105+U106</f>
        <v>4022.8999999999996</v>
      </c>
      <c r="V96" s="657">
        <f>V97+V100+V101+V103+V104+V105+V106</f>
        <v>1246.2</v>
      </c>
      <c r="W96" s="181">
        <f t="shared" si="62"/>
        <v>670.4</v>
      </c>
      <c r="X96" s="181">
        <f>X97+X100+X101+X103+X104+X105+X106</f>
        <v>575.80000000000007</v>
      </c>
      <c r="Y96" s="181">
        <f t="shared" si="75"/>
        <v>-2776.7</v>
      </c>
      <c r="Z96" s="181">
        <f t="shared" si="74"/>
        <v>30.977652936936046</v>
      </c>
      <c r="AA96" s="181">
        <f>AA97+AA100+AA101+AA103+AA104+AA105+AA106</f>
        <v>0</v>
      </c>
      <c r="AB96" s="181">
        <f t="shared" si="78"/>
        <v>1246.2</v>
      </c>
      <c r="AC96" s="561" t="str">
        <f t="shared" si="79"/>
        <v xml:space="preserve"> </v>
      </c>
      <c r="AD96" s="221">
        <f>AD97+AD100+AD101+AD103+AD104+AD105+AD106</f>
        <v>19.7</v>
      </c>
      <c r="AE96" s="181">
        <f>AE97+AE100+AE101+AE103+AE104+AE105+AE106</f>
        <v>6.5000000000000009</v>
      </c>
      <c r="AF96" s="181">
        <f>AE96-AD96</f>
        <v>-13.2</v>
      </c>
      <c r="AG96" s="181">
        <f>IF(AD96&lt;&gt;0,IF(AE96/AD96*100&lt;0,"&lt;0",IF(AE96/AD96*100&gt;200,"&gt;200",AE96/AD96*100))," ")</f>
        <v>32.994923857868024</v>
      </c>
      <c r="AH96" s="181">
        <f>AH97+AH100+AH101+AH103+AH104+AH105+AH106</f>
        <v>0</v>
      </c>
      <c r="AI96" s="181">
        <f>AE96-AH96</f>
        <v>6.5000000000000009</v>
      </c>
      <c r="AJ96" s="561" t="str">
        <f>IF(AH96&lt;&gt;0,IF(AE96/AH96*100&lt;0,"&lt;0",IF(AE96/AH96*100&gt;200,"&gt;200",AE96/AH96*100))," ")</f>
        <v xml:space="preserve"> </v>
      </c>
      <c r="AK96" s="221">
        <f>AK97+AK100+AK101+AK103+AK104+AK105+AK106</f>
        <v>57.6</v>
      </c>
      <c r="AL96" s="181">
        <f>AL97+AL100+AL101+AL103+AL104+AL105+AL106</f>
        <v>11.6</v>
      </c>
      <c r="AM96" s="181">
        <f t="shared" ref="AM96:AM102" si="83">AL96-AK96</f>
        <v>-46</v>
      </c>
      <c r="AN96" s="181">
        <f t="shared" si="81"/>
        <v>20.138888888888886</v>
      </c>
      <c r="AO96" s="181">
        <f>AO97+AO100+AO101+AO103+AO104+AO105+AO106</f>
        <v>0</v>
      </c>
      <c r="AP96" s="181">
        <f>AL96-AO96</f>
        <v>11.6</v>
      </c>
      <c r="AQ96" s="563" t="str">
        <f t="shared" si="80"/>
        <v xml:space="preserve"> </v>
      </c>
      <c r="AR96" s="221">
        <f>AR97+AR100+AR101+AR103+AR104+AR105+AR106</f>
        <v>2782.3</v>
      </c>
      <c r="AS96" s="181">
        <f>AS97+AS100+AS101+AS103+AS104+AS105+AS106</f>
        <v>1023.5</v>
      </c>
      <c r="AT96" s="181">
        <f t="shared" si="63"/>
        <v>907</v>
      </c>
      <c r="AU96" s="181">
        <f>AU97+AU100+AU101+AU103+AU104+AU105+AU106</f>
        <v>116.5</v>
      </c>
      <c r="AV96" s="182">
        <f t="shared" ref="AV96:AV150" si="84">AS96-AR96</f>
        <v>-1758.8000000000002</v>
      </c>
      <c r="AW96" s="181">
        <f t="shared" si="41"/>
        <v>36.786112209323221</v>
      </c>
      <c r="AX96" s="85">
        <f>AX97+AX100+AX101+AX103+AX104+AX105+AX106</f>
        <v>0</v>
      </c>
      <c r="AY96" s="85">
        <f>AS96-AX96</f>
        <v>1023.5</v>
      </c>
      <c r="AZ96" s="228" t="str">
        <f>IF(AX96&lt;&gt;0,IF(AS96/AX96*100&lt;0,"&lt;0",IF(AS96/AX96*100&gt;200,"&gt;200",AS96/AX96*100))," ")</f>
        <v xml:space="preserve"> </v>
      </c>
    </row>
    <row r="97" spans="1:52" ht="25.5" customHeight="1">
      <c r="A97" s="89" t="s">
        <v>223</v>
      </c>
      <c r="B97" s="355">
        <v>31</v>
      </c>
      <c r="C97" s="325">
        <f>L97+AR97</f>
        <v>4992.0999999999995</v>
      </c>
      <c r="D97" s="88">
        <f t="shared" si="72"/>
        <v>1400</v>
      </c>
      <c r="E97" s="88">
        <f t="shared" si="66"/>
        <v>714.9</v>
      </c>
      <c r="F97" s="88">
        <f t="shared" si="60"/>
        <v>685.1</v>
      </c>
      <c r="G97" s="88">
        <f t="shared" si="58"/>
        <v>-3592.0999999999995</v>
      </c>
      <c r="H97" s="88">
        <f t="shared" si="59"/>
        <v>28.044310009815511</v>
      </c>
      <c r="I97" s="88">
        <f t="shared" si="82"/>
        <v>0</v>
      </c>
      <c r="J97" s="88">
        <f t="shared" si="76"/>
        <v>1400</v>
      </c>
      <c r="K97" s="223" t="str">
        <f t="shared" si="77"/>
        <v xml:space="preserve"> </v>
      </c>
      <c r="L97" s="207">
        <f>U97+AD97+AK97</f>
        <v>3037.4999999999995</v>
      </c>
      <c r="M97" s="52">
        <f t="shared" si="73"/>
        <v>795.9</v>
      </c>
      <c r="N97" s="52">
        <f t="shared" si="68"/>
        <v>227.29999999999998</v>
      </c>
      <c r="O97" s="52">
        <f t="shared" si="61"/>
        <v>568.6</v>
      </c>
      <c r="P97" s="52">
        <f t="shared" si="70"/>
        <v>-2241.5999999999995</v>
      </c>
      <c r="Q97" s="52">
        <f t="shared" si="71"/>
        <v>26.20246913580247</v>
      </c>
      <c r="R97" s="88">
        <f t="shared" si="69"/>
        <v>0</v>
      </c>
      <c r="S97" s="131">
        <f t="shared" si="56"/>
        <v>795.9</v>
      </c>
      <c r="T97" s="223" t="str">
        <f t="shared" si="57"/>
        <v xml:space="preserve"> </v>
      </c>
      <c r="U97" s="667">
        <v>2966.1</v>
      </c>
      <c r="V97" s="658">
        <v>780</v>
      </c>
      <c r="W97" s="626">
        <f t="shared" si="62"/>
        <v>211.39999999999998</v>
      </c>
      <c r="X97" s="52">
        <v>568.6</v>
      </c>
      <c r="Y97" s="52">
        <f t="shared" si="75"/>
        <v>-2186.1</v>
      </c>
      <c r="Z97" s="52">
        <f t="shared" si="74"/>
        <v>26.297157884090222</v>
      </c>
      <c r="AA97" s="87"/>
      <c r="AB97" s="87">
        <f t="shared" si="78"/>
        <v>780</v>
      </c>
      <c r="AC97" s="279" t="str">
        <f t="shared" si="79"/>
        <v xml:space="preserve"> </v>
      </c>
      <c r="AD97" s="207">
        <v>15.2</v>
      </c>
      <c r="AE97" s="52">
        <v>4.9000000000000004</v>
      </c>
      <c r="AF97" s="52">
        <f>AE97-AD97</f>
        <v>-10.299999999999999</v>
      </c>
      <c r="AG97" s="52">
        <f>IF(AD97&lt;&gt;0,IF(AE97/AD97*100&lt;0,"&lt;0",IF(AE97/AD97*100&gt;200,"&gt;200",AE97/AD97*100))," ")</f>
        <v>32.236842105263165</v>
      </c>
      <c r="AH97" s="87"/>
      <c r="AI97" s="87">
        <f>AE97-AH97</f>
        <v>4.9000000000000004</v>
      </c>
      <c r="AJ97" s="279" t="str">
        <f>IF(AH97&lt;&gt;0,IF(AE97/AH97*100&lt;0,"&lt;0",IF(AE97/AH97*100&gt;200,"&gt;200",AE97/AH97*100))," ")</f>
        <v xml:space="preserve"> </v>
      </c>
      <c r="AK97" s="207">
        <v>56.2</v>
      </c>
      <c r="AL97" s="52">
        <v>11</v>
      </c>
      <c r="AM97" s="52">
        <f t="shared" si="83"/>
        <v>-45.2</v>
      </c>
      <c r="AN97" s="88">
        <f t="shared" si="81"/>
        <v>19.572953736654803</v>
      </c>
      <c r="AO97" s="87"/>
      <c r="AP97" s="87">
        <f>AL97-AO97</f>
        <v>11</v>
      </c>
      <c r="AQ97" s="299" t="str">
        <f t="shared" si="80"/>
        <v xml:space="preserve"> </v>
      </c>
      <c r="AR97" s="229">
        <v>1954.6</v>
      </c>
      <c r="AS97" s="95">
        <v>604.1</v>
      </c>
      <c r="AT97" s="95">
        <f t="shared" si="63"/>
        <v>487.6</v>
      </c>
      <c r="AU97" s="95">
        <v>116.5</v>
      </c>
      <c r="AV97" s="105">
        <f t="shared" si="84"/>
        <v>-1350.5</v>
      </c>
      <c r="AW97" s="95">
        <f t="shared" si="41"/>
        <v>30.906579351273923</v>
      </c>
      <c r="AX97" s="87"/>
      <c r="AY97" s="87">
        <f>AS97-AX97</f>
        <v>604.1</v>
      </c>
      <c r="AZ97" s="223" t="str">
        <f>IF(AX97&lt;&gt;0,IF(AS97/AX97*100&lt;0,"&lt;0",IF(AS97/AX97*100&gt;200,"&gt;200",AS97/AX97*100))," ")</f>
        <v xml:space="preserve"> </v>
      </c>
    </row>
    <row r="98" spans="1:52" ht="21.75" customHeight="1">
      <c r="A98" s="143" t="s">
        <v>15</v>
      </c>
      <c r="B98" s="355"/>
      <c r="C98" s="325"/>
      <c r="D98" s="88"/>
      <c r="E98" s="88">
        <f t="shared" si="66"/>
        <v>0</v>
      </c>
      <c r="F98" s="88">
        <f t="shared" si="60"/>
        <v>0</v>
      </c>
      <c r="G98" s="88">
        <f t="shared" si="58"/>
        <v>0</v>
      </c>
      <c r="H98" s="88" t="str">
        <f t="shared" si="59"/>
        <v xml:space="preserve"> </v>
      </c>
      <c r="I98" s="88"/>
      <c r="J98" s="88"/>
      <c r="K98" s="223"/>
      <c r="L98" s="207"/>
      <c r="M98" s="52"/>
      <c r="N98" s="52">
        <f t="shared" si="68"/>
        <v>0</v>
      </c>
      <c r="O98" s="52">
        <f t="shared" si="61"/>
        <v>0</v>
      </c>
      <c r="P98" s="52">
        <f t="shared" si="70"/>
        <v>0</v>
      </c>
      <c r="Q98" s="52" t="str">
        <f t="shared" si="71"/>
        <v xml:space="preserve"> </v>
      </c>
      <c r="R98" s="88"/>
      <c r="S98" s="131"/>
      <c r="T98" s="223"/>
      <c r="U98" s="667"/>
      <c r="V98" s="647"/>
      <c r="W98" s="626"/>
      <c r="X98" s="52"/>
      <c r="Y98" s="52">
        <f t="shared" si="75"/>
        <v>0</v>
      </c>
      <c r="Z98" s="52" t="str">
        <f t="shared" si="74"/>
        <v xml:space="preserve"> </v>
      </c>
      <c r="AA98" s="87"/>
      <c r="AB98" s="87"/>
      <c r="AC98" s="279"/>
      <c r="AD98" s="207"/>
      <c r="AE98" s="52"/>
      <c r="AF98" s="52"/>
      <c r="AG98" s="52"/>
      <c r="AH98" s="87"/>
      <c r="AI98" s="87"/>
      <c r="AJ98" s="279"/>
      <c r="AK98" s="209"/>
      <c r="AL98" s="59"/>
      <c r="AM98" s="52">
        <f t="shared" si="83"/>
        <v>0</v>
      </c>
      <c r="AN98" s="88"/>
      <c r="AO98" s="87"/>
      <c r="AP98" s="87"/>
      <c r="AQ98" s="299"/>
      <c r="AR98" s="229"/>
      <c r="AS98" s="95"/>
      <c r="AT98" s="95"/>
      <c r="AU98" s="95"/>
      <c r="AV98" s="105"/>
      <c r="AW98" s="95"/>
      <c r="AX98" s="87"/>
      <c r="AY98" s="87"/>
      <c r="AZ98" s="223"/>
    </row>
    <row r="99" spans="1:52" ht="25.5" customHeight="1">
      <c r="A99" s="331" t="s">
        <v>243</v>
      </c>
      <c r="B99" s="356">
        <v>3192</v>
      </c>
      <c r="C99" s="326">
        <f t="shared" ref="C99:D106" si="85">L99+AR99</f>
        <v>2230.5</v>
      </c>
      <c r="D99" s="165">
        <f t="shared" si="85"/>
        <v>698.5</v>
      </c>
      <c r="E99" s="165">
        <f t="shared" si="66"/>
        <v>229.50000000000003</v>
      </c>
      <c r="F99" s="165">
        <f t="shared" si="60"/>
        <v>469</v>
      </c>
      <c r="G99" s="165">
        <f t="shared" si="58"/>
        <v>-1532</v>
      </c>
      <c r="H99" s="165">
        <f t="shared" si="59"/>
        <v>31.315848464469848</v>
      </c>
      <c r="I99" s="165">
        <f t="shared" si="82"/>
        <v>0</v>
      </c>
      <c r="J99" s="165">
        <f t="shared" si="76"/>
        <v>698.5</v>
      </c>
      <c r="K99" s="224" t="str">
        <f t="shared" si="77"/>
        <v xml:space="preserve"> </v>
      </c>
      <c r="L99" s="209">
        <f>U99+AD99+AK99</f>
        <v>1547.2</v>
      </c>
      <c r="M99" s="59">
        <f>V99+AE99+AL99</f>
        <v>445.7</v>
      </c>
      <c r="N99" s="59">
        <f t="shared" si="68"/>
        <v>54.800000000000018</v>
      </c>
      <c r="O99" s="59">
        <f t="shared" si="61"/>
        <v>390.9</v>
      </c>
      <c r="P99" s="59">
        <f t="shared" si="70"/>
        <v>-1101.5</v>
      </c>
      <c r="Q99" s="59">
        <f t="shared" si="71"/>
        <v>28.806876938986552</v>
      </c>
      <c r="R99" s="165">
        <f t="shared" si="69"/>
        <v>0</v>
      </c>
      <c r="S99" s="166">
        <f t="shared" si="56"/>
        <v>445.7</v>
      </c>
      <c r="T99" s="224"/>
      <c r="U99" s="668">
        <v>1526.5</v>
      </c>
      <c r="V99" s="650">
        <v>440</v>
      </c>
      <c r="W99" s="677">
        <f t="shared" si="62"/>
        <v>49.100000000000023</v>
      </c>
      <c r="X99" s="59">
        <v>390.9</v>
      </c>
      <c r="Y99" s="59">
        <f t="shared" si="75"/>
        <v>-1086.5</v>
      </c>
      <c r="Z99" s="59">
        <f t="shared" si="74"/>
        <v>28.824107435309532</v>
      </c>
      <c r="AA99" s="87"/>
      <c r="AB99" s="87"/>
      <c r="AC99" s="279"/>
      <c r="AD99" s="209">
        <v>8.3000000000000007</v>
      </c>
      <c r="AE99" s="59">
        <v>3.3</v>
      </c>
      <c r="AF99" s="59">
        <f t="shared" ref="AF99:AF132" si="86">AE99-AD99</f>
        <v>-5.0000000000000009</v>
      </c>
      <c r="AG99" s="59">
        <f t="shared" ref="AG99:AG132" si="87">IF(AD99&lt;&gt;0,IF(AE99/AD99*100&lt;0,"&lt;0",IF(AE99/AD99*100&gt;200,"&gt;200",AE99/AD99*100))," ")</f>
        <v>39.75903614457831</v>
      </c>
      <c r="AH99" s="87"/>
      <c r="AI99" s="87"/>
      <c r="AJ99" s="279"/>
      <c r="AK99" s="209">
        <v>12.4</v>
      </c>
      <c r="AL99" s="59">
        <v>2.4</v>
      </c>
      <c r="AM99" s="52">
        <f t="shared" si="83"/>
        <v>-10</v>
      </c>
      <c r="AN99" s="88">
        <f t="shared" si="81"/>
        <v>19.35483870967742</v>
      </c>
      <c r="AO99" s="87"/>
      <c r="AP99" s="87"/>
      <c r="AQ99" s="299" t="str">
        <f t="shared" si="80"/>
        <v xml:space="preserve"> </v>
      </c>
      <c r="AR99" s="229">
        <v>683.3</v>
      </c>
      <c r="AS99" s="95">
        <v>252.8</v>
      </c>
      <c r="AT99" s="95">
        <f t="shared" si="63"/>
        <v>174.70000000000002</v>
      </c>
      <c r="AU99" s="95">
        <v>78.099999999999994</v>
      </c>
      <c r="AV99" s="105">
        <f t="shared" si="84"/>
        <v>-430.49999999999994</v>
      </c>
      <c r="AW99" s="95">
        <f t="shared" si="41"/>
        <v>36.996926679350217</v>
      </c>
      <c r="AX99" s="87"/>
      <c r="AY99" s="87"/>
      <c r="AZ99" s="223"/>
    </row>
    <row r="100" spans="1:52" ht="25.5" customHeight="1">
      <c r="A100" s="89" t="s">
        <v>224</v>
      </c>
      <c r="B100" s="355">
        <v>32</v>
      </c>
      <c r="C100" s="325">
        <f t="shared" si="85"/>
        <v>25.1</v>
      </c>
      <c r="D100" s="88">
        <f t="shared" si="85"/>
        <v>0.3</v>
      </c>
      <c r="E100" s="88">
        <f t="shared" si="66"/>
        <v>0.3</v>
      </c>
      <c r="F100" s="88">
        <f t="shared" si="60"/>
        <v>0</v>
      </c>
      <c r="G100" s="88">
        <f t="shared" si="58"/>
        <v>-24.8</v>
      </c>
      <c r="H100" s="88">
        <f t="shared" si="59"/>
        <v>1.1952191235059759</v>
      </c>
      <c r="I100" s="88">
        <f t="shared" si="82"/>
        <v>0</v>
      </c>
      <c r="J100" s="88">
        <f t="shared" si="76"/>
        <v>0.3</v>
      </c>
      <c r="K100" s="223" t="str">
        <f t="shared" si="77"/>
        <v xml:space="preserve"> </v>
      </c>
      <c r="L100" s="207">
        <f t="shared" ref="L100:L164" si="88">U100+AD100+AK100</f>
        <v>25.1</v>
      </c>
      <c r="M100" s="52">
        <f>V100+AE100+AL100</f>
        <v>0.3</v>
      </c>
      <c r="N100" s="52">
        <f t="shared" si="68"/>
        <v>0.3</v>
      </c>
      <c r="O100" s="52">
        <f t="shared" si="61"/>
        <v>0</v>
      </c>
      <c r="P100" s="52">
        <f t="shared" si="70"/>
        <v>-24.8</v>
      </c>
      <c r="Q100" s="52">
        <f t="shared" si="71"/>
        <v>1.1952191235059759</v>
      </c>
      <c r="R100" s="88">
        <f t="shared" si="69"/>
        <v>0</v>
      </c>
      <c r="S100" s="131">
        <f t="shared" si="56"/>
        <v>0.3</v>
      </c>
      <c r="T100" s="223" t="str">
        <f t="shared" ref="T100:T132" si="89">IF(R100&lt;&gt;0,IF(M100/R100*100&lt;0,"&lt;0",IF(M100/R100*100&gt;200,"&gt;200",M100/R100*100))," ")</f>
        <v xml:space="preserve"> </v>
      </c>
      <c r="U100" s="713">
        <v>25.1</v>
      </c>
      <c r="V100" s="647">
        <v>0.3</v>
      </c>
      <c r="W100" s="626">
        <f t="shared" si="62"/>
        <v>0.3</v>
      </c>
      <c r="X100" s="52"/>
      <c r="Y100" s="52">
        <f t="shared" si="75"/>
        <v>-24.8</v>
      </c>
      <c r="Z100" s="52">
        <f t="shared" si="74"/>
        <v>1.1952191235059759</v>
      </c>
      <c r="AA100" s="87"/>
      <c r="AB100" s="87">
        <f t="shared" ref="AB100:AB132" si="90">V100-AA100</f>
        <v>0.3</v>
      </c>
      <c r="AC100" s="279" t="str">
        <f t="shared" ref="AC100:AC132" si="91">IF(AA100&lt;&gt;0,IF(V100/AA100*100&lt;0,"&lt;0",IF(V100/AA100*100&gt;200,"&gt;200",V100/AA100*100))," ")</f>
        <v xml:space="preserve"> </v>
      </c>
      <c r="AD100" s="209"/>
      <c r="AE100" s="59"/>
      <c r="AF100" s="59">
        <f t="shared" si="86"/>
        <v>0</v>
      </c>
      <c r="AG100" s="59" t="str">
        <f t="shared" si="87"/>
        <v xml:space="preserve"> </v>
      </c>
      <c r="AH100" s="87"/>
      <c r="AI100" s="87">
        <f t="shared" ref="AI100:AI132" si="92">AE100-AH100</f>
        <v>0</v>
      </c>
      <c r="AJ100" s="279" t="str">
        <f t="shared" ref="AJ100:AJ132" si="93">IF(AH100&lt;&gt;0,IF(AE100/AH100*100&lt;0,"&lt;0",IF(AE100/AH100*100&gt;200,"&gt;200",AE100/AH100*100))," ")</f>
        <v xml:space="preserve"> </v>
      </c>
      <c r="AK100" s="209"/>
      <c r="AL100" s="59"/>
      <c r="AM100" s="52">
        <f t="shared" si="83"/>
        <v>0</v>
      </c>
      <c r="AN100" s="88" t="str">
        <f t="shared" si="81"/>
        <v xml:space="preserve"> </v>
      </c>
      <c r="AO100" s="87"/>
      <c r="AP100" s="87">
        <f t="shared" ref="AP100:AP132" si="94">AL100-AO100</f>
        <v>0</v>
      </c>
      <c r="AQ100" s="299" t="str">
        <f t="shared" si="80"/>
        <v xml:space="preserve"> </v>
      </c>
      <c r="AR100" s="229"/>
      <c r="AS100" s="95"/>
      <c r="AT100" s="95">
        <f t="shared" si="63"/>
        <v>0</v>
      </c>
      <c r="AU100" s="95"/>
      <c r="AV100" s="105">
        <f t="shared" si="84"/>
        <v>0</v>
      </c>
      <c r="AW100" s="95" t="str">
        <f t="shared" si="41"/>
        <v xml:space="preserve"> </v>
      </c>
      <c r="AX100" s="87"/>
      <c r="AY100" s="87">
        <f>AS100-AX100</f>
        <v>0</v>
      </c>
      <c r="AZ100" s="223" t="str">
        <f>IF(AX100&lt;&gt;0,IF(AS100/AX100*100&lt;0,"&lt;0",IF(AS100/AX100*100&gt;200,"&gt;200",AS100/AX100*100))," ")</f>
        <v xml:space="preserve"> </v>
      </c>
    </row>
    <row r="101" spans="1:52" ht="25.5" customHeight="1">
      <c r="A101" s="89" t="s">
        <v>225</v>
      </c>
      <c r="B101" s="355">
        <v>33</v>
      </c>
      <c r="C101" s="325">
        <f t="shared" si="85"/>
        <v>2088.6000000000004</v>
      </c>
      <c r="D101" s="88">
        <f t="shared" si="85"/>
        <v>955.5</v>
      </c>
      <c r="E101" s="88">
        <f t="shared" si="66"/>
        <v>953.9</v>
      </c>
      <c r="F101" s="88">
        <f t="shared" si="60"/>
        <v>1.6</v>
      </c>
      <c r="G101" s="88">
        <f t="shared" si="58"/>
        <v>-1133.1000000000004</v>
      </c>
      <c r="H101" s="88">
        <f t="shared" si="59"/>
        <v>45.748348175811543</v>
      </c>
      <c r="I101" s="88">
        <f t="shared" si="82"/>
        <v>0</v>
      </c>
      <c r="J101" s="88">
        <f t="shared" si="76"/>
        <v>955.5</v>
      </c>
      <c r="K101" s="223" t="str">
        <f t="shared" si="77"/>
        <v xml:space="preserve"> </v>
      </c>
      <c r="L101" s="207">
        <f t="shared" si="88"/>
        <v>1025.1000000000001</v>
      </c>
      <c r="M101" s="52">
        <f>V101+AE101+AL101</f>
        <v>461.5</v>
      </c>
      <c r="N101" s="52">
        <f t="shared" si="68"/>
        <v>459.9</v>
      </c>
      <c r="O101" s="52">
        <f t="shared" si="61"/>
        <v>1.6</v>
      </c>
      <c r="P101" s="52">
        <f t="shared" si="70"/>
        <v>-563.60000000000014</v>
      </c>
      <c r="Q101" s="52">
        <f t="shared" si="71"/>
        <v>45.019998048970827</v>
      </c>
      <c r="R101" s="88">
        <f t="shared" ref="R101:R132" si="95">AA101+AH101+AO101</f>
        <v>0</v>
      </c>
      <c r="S101" s="131">
        <f t="shared" ref="S101:S132" si="96">M101-R101</f>
        <v>461.5</v>
      </c>
      <c r="T101" s="223" t="str">
        <f t="shared" si="89"/>
        <v xml:space="preserve"> </v>
      </c>
      <c r="U101" s="667">
        <v>1021</v>
      </c>
      <c r="V101" s="647">
        <v>459.7</v>
      </c>
      <c r="W101" s="626">
        <f t="shared" si="62"/>
        <v>458.09999999999997</v>
      </c>
      <c r="X101" s="52">
        <v>1.6</v>
      </c>
      <c r="Y101" s="52">
        <f t="shared" si="75"/>
        <v>-561.29999999999995</v>
      </c>
      <c r="Z101" s="52">
        <f t="shared" si="74"/>
        <v>45.024485798237023</v>
      </c>
      <c r="AA101" s="87"/>
      <c r="AB101" s="87">
        <f t="shared" si="90"/>
        <v>459.7</v>
      </c>
      <c r="AC101" s="279" t="str">
        <f t="shared" si="91"/>
        <v xml:space="preserve"> </v>
      </c>
      <c r="AD101" s="380">
        <v>2.7</v>
      </c>
      <c r="AE101" s="52">
        <v>1.2</v>
      </c>
      <c r="AF101" s="52">
        <f t="shared" si="86"/>
        <v>-1.5000000000000002</v>
      </c>
      <c r="AG101" s="52">
        <f t="shared" si="87"/>
        <v>44.444444444444443</v>
      </c>
      <c r="AH101" s="87"/>
      <c r="AI101" s="87">
        <f t="shared" si="92"/>
        <v>1.2</v>
      </c>
      <c r="AJ101" s="279" t="str">
        <f t="shared" si="93"/>
        <v xml:space="preserve"> </v>
      </c>
      <c r="AK101" s="207">
        <v>1.4</v>
      </c>
      <c r="AL101" s="52">
        <v>0.6</v>
      </c>
      <c r="AM101" s="52">
        <f t="shared" si="83"/>
        <v>-0.79999999999999993</v>
      </c>
      <c r="AN101" s="88">
        <f t="shared" si="81"/>
        <v>42.857142857142861</v>
      </c>
      <c r="AO101" s="87"/>
      <c r="AP101" s="87">
        <f t="shared" si="94"/>
        <v>0.6</v>
      </c>
      <c r="AQ101" s="299" t="str">
        <f t="shared" si="80"/>
        <v xml:space="preserve"> </v>
      </c>
      <c r="AR101" s="229">
        <v>1063.5</v>
      </c>
      <c r="AS101" s="95">
        <v>494</v>
      </c>
      <c r="AT101" s="95">
        <f t="shared" si="63"/>
        <v>494</v>
      </c>
      <c r="AU101" s="95"/>
      <c r="AV101" s="105">
        <f t="shared" si="84"/>
        <v>-569.5</v>
      </c>
      <c r="AW101" s="95">
        <f t="shared" si="41"/>
        <v>46.450399623883406</v>
      </c>
      <c r="AX101" s="87"/>
      <c r="AY101" s="87">
        <f>AS101-AX101</f>
        <v>494</v>
      </c>
      <c r="AZ101" s="223" t="str">
        <f>IF(AX101&lt;&gt;0,IF(AS101/AX101*100&lt;0,"&lt;0",IF(AS101/AX101*100&gt;200,"&gt;200",AS101/AX101*100))," ")</f>
        <v xml:space="preserve"> </v>
      </c>
    </row>
    <row r="102" spans="1:52" ht="32.25" customHeight="1">
      <c r="A102" s="89" t="s">
        <v>296</v>
      </c>
      <c r="B102" s="379" t="s">
        <v>297</v>
      </c>
      <c r="C102" s="325">
        <f t="shared" si="85"/>
        <v>-198.2</v>
      </c>
      <c r="D102" s="88">
        <f t="shared" si="85"/>
        <v>-67.699999999999989</v>
      </c>
      <c r="E102" s="88">
        <f t="shared" si="66"/>
        <v>-73.3</v>
      </c>
      <c r="F102" s="88">
        <f t="shared" si="60"/>
        <v>5.6</v>
      </c>
      <c r="G102" s="88">
        <f t="shared" si="58"/>
        <v>130.5</v>
      </c>
      <c r="H102" s="88">
        <f t="shared" si="59"/>
        <v>34.157416750756809</v>
      </c>
      <c r="I102" s="88"/>
      <c r="J102" s="88"/>
      <c r="K102" s="223"/>
      <c r="L102" s="207">
        <f t="shared" si="88"/>
        <v>37.6</v>
      </c>
      <c r="M102" s="52">
        <f>V102+AE102+AL102</f>
        <v>6.9</v>
      </c>
      <c r="N102" s="52">
        <f t="shared" si="68"/>
        <v>1.3000000000000003</v>
      </c>
      <c r="O102" s="52">
        <f t="shared" si="61"/>
        <v>5.6</v>
      </c>
      <c r="P102" s="52">
        <f t="shared" si="70"/>
        <v>-30.700000000000003</v>
      </c>
      <c r="Q102" s="52">
        <f t="shared" si="71"/>
        <v>18.351063829787233</v>
      </c>
      <c r="R102" s="88"/>
      <c r="S102" s="131"/>
      <c r="T102" s="223"/>
      <c r="U102" s="667">
        <f>U100+U103+U104+U105+U106</f>
        <v>35.800000000000004</v>
      </c>
      <c r="V102" s="647">
        <f>V100+V103+V104+V105+V106</f>
        <v>6.5</v>
      </c>
      <c r="W102" s="626">
        <f t="shared" si="62"/>
        <v>0.90000000000000036</v>
      </c>
      <c r="X102" s="52">
        <f>X100+X103+X104+X105+X106</f>
        <v>5.6</v>
      </c>
      <c r="Y102" s="52">
        <f t="shared" si="75"/>
        <v>-29.300000000000004</v>
      </c>
      <c r="Z102" s="52">
        <f t="shared" si="74"/>
        <v>18.156424581005584</v>
      </c>
      <c r="AA102" s="87"/>
      <c r="AB102" s="87"/>
      <c r="AC102" s="279"/>
      <c r="AD102" s="380">
        <f>AD100+AD103+AD104+AD105+AD106</f>
        <v>1.8</v>
      </c>
      <c r="AE102" s="52">
        <f>AE100+AE103+AE104+AE105+AE106</f>
        <v>0.4</v>
      </c>
      <c r="AF102" s="52">
        <f t="shared" si="86"/>
        <v>-1.4</v>
      </c>
      <c r="AG102" s="52">
        <f t="shared" si="87"/>
        <v>22.222222222222225</v>
      </c>
      <c r="AH102" s="87"/>
      <c r="AI102" s="87"/>
      <c r="AJ102" s="279"/>
      <c r="AK102" s="209"/>
      <c r="AL102" s="59"/>
      <c r="AM102" s="52">
        <f t="shared" si="83"/>
        <v>0</v>
      </c>
      <c r="AN102" s="88"/>
      <c r="AO102" s="87"/>
      <c r="AP102" s="87"/>
      <c r="AQ102" s="299"/>
      <c r="AR102" s="381">
        <f>AR100+AR103+AR104+AR105+AR106</f>
        <v>-235.79999999999998</v>
      </c>
      <c r="AS102" s="95">
        <f>AS100+AS103+AS104+AS105+AS106</f>
        <v>-74.599999999999994</v>
      </c>
      <c r="AT102" s="95">
        <f t="shared" si="63"/>
        <v>-74.599999999999994</v>
      </c>
      <c r="AU102" s="95">
        <f>AU100+AU103+AU104+AU105+AU106</f>
        <v>0</v>
      </c>
      <c r="AV102" s="105">
        <f t="shared" si="84"/>
        <v>161.19999999999999</v>
      </c>
      <c r="AW102" s="95">
        <f t="shared" si="41"/>
        <v>31.636980491942325</v>
      </c>
      <c r="AX102" s="87"/>
      <c r="AY102" s="87"/>
      <c r="AZ102" s="223"/>
    </row>
    <row r="103" spans="1:52" ht="36" customHeight="1">
      <c r="A103" s="60" t="s">
        <v>226</v>
      </c>
      <c r="B103" s="355">
        <v>34</v>
      </c>
      <c r="C103" s="315">
        <f t="shared" si="85"/>
        <v>-0.8</v>
      </c>
      <c r="D103" s="88">
        <f t="shared" si="85"/>
        <v>-0.1</v>
      </c>
      <c r="E103" s="88">
        <f t="shared" si="66"/>
        <v>-0.1</v>
      </c>
      <c r="F103" s="88">
        <f t="shared" si="60"/>
        <v>0</v>
      </c>
      <c r="G103" s="88">
        <f t="shared" si="58"/>
        <v>0.70000000000000007</v>
      </c>
      <c r="H103" s="88">
        <f t="shared" si="59"/>
        <v>12.5</v>
      </c>
      <c r="I103" s="53">
        <f t="shared" si="82"/>
        <v>0</v>
      </c>
      <c r="J103" s="53">
        <f t="shared" si="76"/>
        <v>-0.1</v>
      </c>
      <c r="K103" s="226" t="str">
        <f t="shared" si="77"/>
        <v xml:space="preserve"> </v>
      </c>
      <c r="L103" s="207">
        <f t="shared" si="88"/>
        <v>-0.8</v>
      </c>
      <c r="M103" s="52">
        <f>V103+AE103+AL103</f>
        <v>-0.1</v>
      </c>
      <c r="N103" s="52">
        <f t="shared" si="68"/>
        <v>-0.1</v>
      </c>
      <c r="O103" s="52">
        <f t="shared" si="61"/>
        <v>0</v>
      </c>
      <c r="P103" s="52">
        <f t="shared" si="70"/>
        <v>0.70000000000000007</v>
      </c>
      <c r="Q103" s="52">
        <f t="shared" si="71"/>
        <v>12.5</v>
      </c>
      <c r="R103" s="53">
        <f t="shared" si="95"/>
        <v>0</v>
      </c>
      <c r="S103" s="121">
        <f t="shared" si="96"/>
        <v>-0.1</v>
      </c>
      <c r="T103" s="226" t="str">
        <f t="shared" si="89"/>
        <v xml:space="preserve"> </v>
      </c>
      <c r="U103" s="667">
        <v>-0.8</v>
      </c>
      <c r="V103" s="647">
        <v>-0.1</v>
      </c>
      <c r="W103" s="626">
        <f t="shared" si="62"/>
        <v>-0.1</v>
      </c>
      <c r="X103" s="52"/>
      <c r="Y103" s="52">
        <f t="shared" si="75"/>
        <v>0.70000000000000007</v>
      </c>
      <c r="Z103" s="52">
        <f t="shared" si="74"/>
        <v>12.5</v>
      </c>
      <c r="AA103" s="87"/>
      <c r="AB103" s="87">
        <f t="shared" si="90"/>
        <v>-0.1</v>
      </c>
      <c r="AC103" s="279" t="str">
        <f t="shared" si="91"/>
        <v xml:space="preserve"> </v>
      </c>
      <c r="AD103" s="380"/>
      <c r="AE103" s="52"/>
      <c r="AF103" s="52">
        <f t="shared" si="86"/>
        <v>0</v>
      </c>
      <c r="AG103" s="52" t="str">
        <f t="shared" si="87"/>
        <v xml:space="preserve"> </v>
      </c>
      <c r="AH103" s="87"/>
      <c r="AI103" s="87">
        <f t="shared" si="92"/>
        <v>0</v>
      </c>
      <c r="AJ103" s="279" t="str">
        <f t="shared" si="93"/>
        <v xml:space="preserve"> </v>
      </c>
      <c r="AK103" s="209"/>
      <c r="AL103" s="59"/>
      <c r="AM103" s="59">
        <f t="shared" ref="AM103:AM132" si="97">AL103-AK103</f>
        <v>0</v>
      </c>
      <c r="AN103" s="53" t="str">
        <f t="shared" si="81"/>
        <v xml:space="preserve"> </v>
      </c>
      <c r="AO103" s="87"/>
      <c r="AP103" s="87">
        <f t="shared" si="94"/>
        <v>0</v>
      </c>
      <c r="AQ103" s="289" t="str">
        <f t="shared" si="80"/>
        <v xml:space="preserve"> </v>
      </c>
      <c r="AR103" s="229"/>
      <c r="AS103" s="95"/>
      <c r="AT103" s="95">
        <f t="shared" si="63"/>
        <v>0</v>
      </c>
      <c r="AU103" s="95"/>
      <c r="AV103" s="105">
        <f t="shared" si="84"/>
        <v>0</v>
      </c>
      <c r="AW103" s="95" t="str">
        <f t="shared" si="41"/>
        <v xml:space="preserve"> </v>
      </c>
      <c r="AX103" s="87"/>
      <c r="AY103" s="87">
        <f>AS103-AX103</f>
        <v>0</v>
      </c>
      <c r="AZ103" s="226" t="str">
        <f>IF(AX103&lt;&gt;0,IF(AS103/AX103*100&lt;0,"&lt;0",IF(AS103/AX103*100&gt;200,"&gt;200",AS103/AX103*100))," ")</f>
        <v xml:space="preserve"> </v>
      </c>
    </row>
    <row r="104" spans="1:52" ht="25.5" customHeight="1">
      <c r="A104" s="89" t="s">
        <v>227</v>
      </c>
      <c r="B104" s="355">
        <v>35</v>
      </c>
      <c r="C104" s="325">
        <f t="shared" si="85"/>
        <v>13.600000000000001</v>
      </c>
      <c r="D104" s="88">
        <f t="shared" si="85"/>
        <v>6.2</v>
      </c>
      <c r="E104" s="88">
        <f t="shared" si="66"/>
        <v>0.60000000000000009</v>
      </c>
      <c r="F104" s="88">
        <f t="shared" si="60"/>
        <v>5.6</v>
      </c>
      <c r="G104" s="88">
        <f t="shared" si="58"/>
        <v>-7.4000000000000012</v>
      </c>
      <c r="H104" s="88">
        <f t="shared" si="59"/>
        <v>45.588235294117645</v>
      </c>
      <c r="I104" s="88">
        <f t="shared" si="82"/>
        <v>0</v>
      </c>
      <c r="J104" s="88">
        <f t="shared" si="76"/>
        <v>6.2</v>
      </c>
      <c r="K104" s="223" t="str">
        <f t="shared" si="77"/>
        <v xml:space="preserve"> </v>
      </c>
      <c r="L104" s="207">
        <f t="shared" si="88"/>
        <v>13.200000000000001</v>
      </c>
      <c r="M104" s="52">
        <f>V104+AE104+AL104</f>
        <v>6</v>
      </c>
      <c r="N104" s="52">
        <f t="shared" si="68"/>
        <v>0.4</v>
      </c>
      <c r="O104" s="52">
        <f t="shared" si="61"/>
        <v>5.6</v>
      </c>
      <c r="P104" s="52">
        <f t="shared" si="70"/>
        <v>-7.2000000000000011</v>
      </c>
      <c r="Q104" s="52">
        <f t="shared" si="71"/>
        <v>45.454545454545453</v>
      </c>
      <c r="R104" s="88">
        <f t="shared" si="95"/>
        <v>0</v>
      </c>
      <c r="S104" s="131">
        <f t="shared" si="96"/>
        <v>6</v>
      </c>
      <c r="T104" s="223" t="str">
        <f t="shared" si="89"/>
        <v xml:space="preserve"> </v>
      </c>
      <c r="U104" s="667">
        <v>11.4</v>
      </c>
      <c r="V104" s="647">
        <v>5.6</v>
      </c>
      <c r="W104" s="626">
        <f t="shared" si="62"/>
        <v>0</v>
      </c>
      <c r="X104" s="52">
        <v>5.6</v>
      </c>
      <c r="Y104" s="52">
        <f t="shared" si="75"/>
        <v>-5.8000000000000007</v>
      </c>
      <c r="Z104" s="52">
        <f t="shared" si="74"/>
        <v>49.122807017543856</v>
      </c>
      <c r="AA104" s="87"/>
      <c r="AB104" s="87">
        <f t="shared" si="90"/>
        <v>5.6</v>
      </c>
      <c r="AC104" s="279" t="str">
        <f t="shared" si="91"/>
        <v xml:space="preserve"> </v>
      </c>
      <c r="AD104" s="207">
        <v>1.8</v>
      </c>
      <c r="AE104" s="52">
        <v>0.4</v>
      </c>
      <c r="AF104" s="52">
        <f t="shared" si="86"/>
        <v>-1.4</v>
      </c>
      <c r="AG104" s="52">
        <f t="shared" si="87"/>
        <v>22.222222222222225</v>
      </c>
      <c r="AH104" s="87"/>
      <c r="AI104" s="87">
        <f t="shared" si="92"/>
        <v>0.4</v>
      </c>
      <c r="AJ104" s="279" t="str">
        <f t="shared" si="93"/>
        <v xml:space="preserve"> </v>
      </c>
      <c r="AK104" s="209"/>
      <c r="AL104" s="59"/>
      <c r="AM104" s="59">
        <f t="shared" si="97"/>
        <v>0</v>
      </c>
      <c r="AN104" s="88" t="str">
        <f t="shared" si="81"/>
        <v xml:space="preserve"> </v>
      </c>
      <c r="AO104" s="87"/>
      <c r="AP104" s="87">
        <f t="shared" si="94"/>
        <v>0</v>
      </c>
      <c r="AQ104" s="299" t="str">
        <f t="shared" si="80"/>
        <v xml:space="preserve"> </v>
      </c>
      <c r="AR104" s="229">
        <v>0.4</v>
      </c>
      <c r="AS104" s="95">
        <v>0.2</v>
      </c>
      <c r="AT104" s="95">
        <f t="shared" si="63"/>
        <v>0.2</v>
      </c>
      <c r="AU104" s="95"/>
      <c r="AV104" s="105">
        <f t="shared" si="84"/>
        <v>-0.2</v>
      </c>
      <c r="AW104" s="95">
        <f t="shared" si="41"/>
        <v>50</v>
      </c>
      <c r="AX104" s="87"/>
      <c r="AY104" s="87">
        <f>AS104-AX104</f>
        <v>0.2</v>
      </c>
      <c r="AZ104" s="223" t="str">
        <f>IF(AX104&lt;&gt;0,IF(AS104/AX104*100&lt;0,"&lt;0",IF(AS104/AX104*100&gt;200,"&gt;200",AS104/AX104*100))," ")</f>
        <v xml:space="preserve"> </v>
      </c>
    </row>
    <row r="105" spans="1:52" ht="25.5" customHeight="1">
      <c r="A105" s="89" t="s">
        <v>228</v>
      </c>
      <c r="B105" s="355">
        <v>36</v>
      </c>
      <c r="C105" s="325">
        <f t="shared" si="85"/>
        <v>0.1</v>
      </c>
      <c r="D105" s="88">
        <f t="shared" si="85"/>
        <v>0</v>
      </c>
      <c r="E105" s="88">
        <f t="shared" si="66"/>
        <v>0</v>
      </c>
      <c r="F105" s="88">
        <f t="shared" si="60"/>
        <v>0</v>
      </c>
      <c r="G105" s="88">
        <f t="shared" si="58"/>
        <v>-0.1</v>
      </c>
      <c r="H105" s="88">
        <f t="shared" si="59"/>
        <v>0</v>
      </c>
      <c r="I105" s="88">
        <f t="shared" si="82"/>
        <v>0</v>
      </c>
      <c r="J105" s="88">
        <f t="shared" si="76"/>
        <v>0</v>
      </c>
      <c r="K105" s="223" t="str">
        <f t="shared" si="77"/>
        <v xml:space="preserve"> </v>
      </c>
      <c r="L105" s="207">
        <f t="shared" si="88"/>
        <v>0.1</v>
      </c>
      <c r="M105" s="52">
        <f t="shared" ref="M105:M168" si="98">V105+AE105+AL105</f>
        <v>0</v>
      </c>
      <c r="N105" s="52">
        <f t="shared" si="68"/>
        <v>0</v>
      </c>
      <c r="O105" s="52">
        <f t="shared" si="61"/>
        <v>0</v>
      </c>
      <c r="P105" s="52">
        <f t="shared" si="70"/>
        <v>-0.1</v>
      </c>
      <c r="Q105" s="52">
        <f t="shared" si="71"/>
        <v>0</v>
      </c>
      <c r="R105" s="88">
        <f t="shared" si="95"/>
        <v>0</v>
      </c>
      <c r="S105" s="131">
        <f t="shared" si="96"/>
        <v>0</v>
      </c>
      <c r="T105" s="223" t="str">
        <f t="shared" si="89"/>
        <v xml:space="preserve"> </v>
      </c>
      <c r="U105" s="667">
        <v>0.1</v>
      </c>
      <c r="V105" s="647"/>
      <c r="W105" s="626">
        <f t="shared" si="62"/>
        <v>0</v>
      </c>
      <c r="X105" s="52"/>
      <c r="Y105" s="52">
        <f t="shared" si="75"/>
        <v>-0.1</v>
      </c>
      <c r="Z105" s="52">
        <f t="shared" si="74"/>
        <v>0</v>
      </c>
      <c r="AA105" s="87"/>
      <c r="AB105" s="87">
        <f t="shared" si="90"/>
        <v>0</v>
      </c>
      <c r="AC105" s="279" t="str">
        <f t="shared" si="91"/>
        <v xml:space="preserve"> </v>
      </c>
      <c r="AD105" s="207"/>
      <c r="AE105" s="52"/>
      <c r="AF105" s="52">
        <f t="shared" si="86"/>
        <v>0</v>
      </c>
      <c r="AG105" s="52" t="str">
        <f t="shared" si="87"/>
        <v xml:space="preserve"> </v>
      </c>
      <c r="AH105" s="87"/>
      <c r="AI105" s="87">
        <f t="shared" si="92"/>
        <v>0</v>
      </c>
      <c r="AJ105" s="279" t="str">
        <f t="shared" si="93"/>
        <v xml:space="preserve"> </v>
      </c>
      <c r="AK105" s="209"/>
      <c r="AL105" s="59"/>
      <c r="AM105" s="59">
        <f t="shared" si="97"/>
        <v>0</v>
      </c>
      <c r="AN105" s="88" t="str">
        <f t="shared" si="81"/>
        <v xml:space="preserve"> </v>
      </c>
      <c r="AO105" s="87"/>
      <c r="AP105" s="87">
        <f t="shared" si="94"/>
        <v>0</v>
      </c>
      <c r="AQ105" s="299" t="str">
        <f t="shared" si="80"/>
        <v xml:space="preserve"> </v>
      </c>
      <c r="AR105" s="229"/>
      <c r="AS105" s="95"/>
      <c r="AT105" s="95">
        <f t="shared" si="63"/>
        <v>0</v>
      </c>
      <c r="AU105" s="95"/>
      <c r="AV105" s="105">
        <f>AS105-AR105</f>
        <v>0</v>
      </c>
      <c r="AW105" s="95" t="str">
        <f>IF(AR105&lt;&gt;0,IF(AS105/AR105*100&lt;0,"&lt;0",IF(AS105/AR105*100&gt;200,"&gt;200",AS105/AR105*100))," ")</f>
        <v xml:space="preserve"> </v>
      </c>
      <c r="AX105" s="87"/>
      <c r="AY105" s="87">
        <f>AS105-AX105</f>
        <v>0</v>
      </c>
      <c r="AZ105" s="223" t="str">
        <f>IF(AX105&lt;&gt;0,IF(AS105/AX105*100&lt;0,"&lt;0",IF(AS105/AX105*100&gt;200,"&gt;200",AS105/AX105*100))," ")</f>
        <v xml:space="preserve"> </v>
      </c>
    </row>
    <row r="106" spans="1:52" ht="25.5" customHeight="1">
      <c r="A106" s="89" t="s">
        <v>229</v>
      </c>
      <c r="B106" s="355">
        <v>37</v>
      </c>
      <c r="C106" s="325">
        <f t="shared" si="85"/>
        <v>-236.2</v>
      </c>
      <c r="D106" s="88">
        <f t="shared" si="85"/>
        <v>-74.099999999999994</v>
      </c>
      <c r="E106" s="88">
        <f t="shared" si="66"/>
        <v>-74.099999999999994</v>
      </c>
      <c r="F106" s="88">
        <f t="shared" si="60"/>
        <v>0</v>
      </c>
      <c r="G106" s="88">
        <f t="shared" si="58"/>
        <v>162.1</v>
      </c>
      <c r="H106" s="88">
        <f t="shared" si="59"/>
        <v>31.371718882303135</v>
      </c>
      <c r="I106" s="88">
        <f t="shared" si="82"/>
        <v>0</v>
      </c>
      <c r="J106" s="88">
        <f t="shared" si="76"/>
        <v>-74.099999999999994</v>
      </c>
      <c r="K106" s="223" t="str">
        <f t="shared" si="77"/>
        <v xml:space="preserve"> </v>
      </c>
      <c r="L106" s="207">
        <f t="shared" si="88"/>
        <v>0</v>
      </c>
      <c r="M106" s="52">
        <f t="shared" si="98"/>
        <v>0.7</v>
      </c>
      <c r="N106" s="52">
        <f t="shared" si="68"/>
        <v>0.7</v>
      </c>
      <c r="O106" s="52">
        <f t="shared" si="61"/>
        <v>0</v>
      </c>
      <c r="P106" s="52">
        <f t="shared" si="70"/>
        <v>0.7</v>
      </c>
      <c r="Q106" s="52" t="str">
        <f t="shared" si="71"/>
        <v xml:space="preserve"> </v>
      </c>
      <c r="R106" s="88">
        <f t="shared" si="95"/>
        <v>0</v>
      </c>
      <c r="S106" s="131">
        <f t="shared" si="96"/>
        <v>0.7</v>
      </c>
      <c r="T106" s="223" t="str">
        <f t="shared" si="89"/>
        <v xml:space="preserve"> </v>
      </c>
      <c r="U106" s="688"/>
      <c r="V106" s="647">
        <v>0.7</v>
      </c>
      <c r="W106" s="626">
        <f t="shared" si="62"/>
        <v>0.7</v>
      </c>
      <c r="X106" s="52"/>
      <c r="Y106" s="52">
        <f t="shared" si="75"/>
        <v>0.7</v>
      </c>
      <c r="Z106" s="52" t="str">
        <f t="shared" si="74"/>
        <v xml:space="preserve"> </v>
      </c>
      <c r="AA106" s="87"/>
      <c r="AB106" s="87">
        <f t="shared" si="90"/>
        <v>0.7</v>
      </c>
      <c r="AC106" s="279" t="str">
        <f t="shared" si="91"/>
        <v xml:space="preserve"> </v>
      </c>
      <c r="AD106" s="233"/>
      <c r="AE106" s="77"/>
      <c r="AF106" s="77">
        <f t="shared" si="86"/>
        <v>0</v>
      </c>
      <c r="AG106" s="77" t="str">
        <f t="shared" si="87"/>
        <v xml:space="preserve"> </v>
      </c>
      <c r="AH106" s="87"/>
      <c r="AI106" s="87">
        <f t="shared" si="92"/>
        <v>0</v>
      </c>
      <c r="AJ106" s="279" t="str">
        <f t="shared" si="93"/>
        <v xml:space="preserve"> </v>
      </c>
      <c r="AK106" s="237"/>
      <c r="AL106" s="87"/>
      <c r="AM106" s="87">
        <f t="shared" si="97"/>
        <v>0</v>
      </c>
      <c r="AN106" s="88" t="str">
        <f t="shared" si="81"/>
        <v xml:space="preserve"> </v>
      </c>
      <c r="AO106" s="87"/>
      <c r="AP106" s="87">
        <f t="shared" si="94"/>
        <v>0</v>
      </c>
      <c r="AQ106" s="299" t="str">
        <f t="shared" si="80"/>
        <v xml:space="preserve"> </v>
      </c>
      <c r="AR106" s="229">
        <v>-236.2</v>
      </c>
      <c r="AS106" s="95">
        <v>-74.8</v>
      </c>
      <c r="AT106" s="95">
        <f t="shared" si="63"/>
        <v>-74.8</v>
      </c>
      <c r="AU106" s="95"/>
      <c r="AV106" s="105">
        <f>AS106-AR106</f>
        <v>161.39999999999998</v>
      </c>
      <c r="AW106" s="95">
        <f>IF(AR106&lt;&gt;0,IF(AS106/AR106*100&lt;0,"&lt;0",IF(AS106/AR106*100&gt;200,"&gt;200",AS106/AR106*100))," ")</f>
        <v>31.668077900084672</v>
      </c>
      <c r="AX106" s="87"/>
      <c r="AY106" s="87">
        <f>AS106-AX106</f>
        <v>-74.8</v>
      </c>
      <c r="AZ106" s="223" t="str">
        <f>IF(AX106&lt;&gt;0,IF(AS106/AX106*100&lt;0,"&lt;0",IF(AS106/AX106*100&gt;200,"&gt;200",AS106/AX106*100))," ")</f>
        <v xml:space="preserve"> </v>
      </c>
    </row>
    <row r="107" spans="1:52" ht="33" customHeight="1">
      <c r="A107" s="339" t="s">
        <v>230</v>
      </c>
      <c r="B107" s="608" t="s">
        <v>238</v>
      </c>
      <c r="C107" s="564">
        <f>C108+C110+C112+C114+C116+C118+C120+C123+C125+C127</f>
        <v>53386</v>
      </c>
      <c r="D107" s="565">
        <f>D108+D110+D112+D114+D116+D118+D120+D123+D125+D127</f>
        <v>29619.5</v>
      </c>
      <c r="E107" s="565">
        <f>E108+E110+E112+E114+E116+E118+E120+E123+E125+E127</f>
        <v>28685.800000000003</v>
      </c>
      <c r="F107" s="565">
        <f t="shared" si="60"/>
        <v>933.7</v>
      </c>
      <c r="G107" s="565">
        <f t="shared" si="58"/>
        <v>-23766.5</v>
      </c>
      <c r="H107" s="565">
        <f t="shared" si="59"/>
        <v>55.481774247930169</v>
      </c>
      <c r="I107" s="565">
        <f t="shared" si="82"/>
        <v>0</v>
      </c>
      <c r="J107" s="565">
        <f t="shared" si="76"/>
        <v>29619.5</v>
      </c>
      <c r="K107" s="566" t="str">
        <f t="shared" si="77"/>
        <v xml:space="preserve"> </v>
      </c>
      <c r="L107" s="564">
        <f>L108+L110+L112+L114+L116+L118+L120+L123+L125+L127</f>
        <v>49066.2</v>
      </c>
      <c r="M107" s="565">
        <f>M108+M110+M112+M114+M116+M118+M120+M123+M125+M127</f>
        <v>27951.399999999998</v>
      </c>
      <c r="N107" s="565">
        <f>N108+N110+N112+N114+N116+N118+N120+N123+N125+N127</f>
        <v>27136.399999999998</v>
      </c>
      <c r="O107" s="565">
        <f t="shared" si="61"/>
        <v>815</v>
      </c>
      <c r="P107" s="565">
        <f t="shared" si="70"/>
        <v>-21114.799999999999</v>
      </c>
      <c r="Q107" s="565">
        <f t="shared" si="71"/>
        <v>56.96671028121191</v>
      </c>
      <c r="R107" s="565">
        <f t="shared" si="95"/>
        <v>0</v>
      </c>
      <c r="S107" s="567">
        <f t="shared" si="96"/>
        <v>27951.399999999998</v>
      </c>
      <c r="T107" s="566" t="str">
        <f t="shared" si="89"/>
        <v xml:space="preserve"> </v>
      </c>
      <c r="U107" s="564">
        <f>U108+U110+U112+U114+U116+U118+U120+U123+U125+U127</f>
        <v>35561.699999999997</v>
      </c>
      <c r="V107" s="660">
        <f>V108+V110+V112+V114+V116+V118+V120+V123+V125+V127</f>
        <v>19784.7</v>
      </c>
      <c r="W107" s="565">
        <f t="shared" si="62"/>
        <v>18969.7</v>
      </c>
      <c r="X107" s="565">
        <f>X108+X110+X112+X114+X116+X118+X120+X123+X125+X127</f>
        <v>815</v>
      </c>
      <c r="Y107" s="565">
        <f t="shared" si="75"/>
        <v>-15776.999999999996</v>
      </c>
      <c r="Z107" s="565">
        <f t="shared" si="74"/>
        <v>55.634854351732344</v>
      </c>
      <c r="AA107" s="565">
        <f>AA108+AA110+AA112+AA114+AA116+AA118+AA120+AA123+AA125+AA127</f>
        <v>0</v>
      </c>
      <c r="AB107" s="565">
        <f t="shared" si="90"/>
        <v>19784.7</v>
      </c>
      <c r="AC107" s="566" t="str">
        <f t="shared" si="91"/>
        <v xml:space="preserve"> </v>
      </c>
      <c r="AD107" s="568">
        <f>AD108+AD110+AD112+AD114+AD116+AD118+AD120+AD123+AD125+AD127</f>
        <v>14976.1</v>
      </c>
      <c r="AE107" s="565">
        <f>AE108+AE110+AE112+AE114+AE116+AE118+AE120+AE123+AE125+AE127</f>
        <v>9919.2999999999993</v>
      </c>
      <c r="AF107" s="565">
        <f t="shared" si="86"/>
        <v>-5056.8000000000011</v>
      </c>
      <c r="AG107" s="565">
        <f t="shared" si="87"/>
        <v>66.234199825054588</v>
      </c>
      <c r="AH107" s="565">
        <f>AH108+AH110+AH112+AH114+AH116+AH118+AH120+AH123+AH125+AH127</f>
        <v>0</v>
      </c>
      <c r="AI107" s="565">
        <f t="shared" si="92"/>
        <v>9919.2999999999993</v>
      </c>
      <c r="AJ107" s="566" t="str">
        <f t="shared" si="93"/>
        <v xml:space="preserve"> </v>
      </c>
      <c r="AK107" s="568">
        <f>AK108+AK110+AK112+AK114+AK116+AK118+AK120+AK123+AK125+AK127</f>
        <v>5838.5</v>
      </c>
      <c r="AL107" s="565">
        <f>AL108+AL110+AL112+AL114+AL116+AL118+AL120+AL123+AL125+AL127</f>
        <v>3201.9</v>
      </c>
      <c r="AM107" s="565">
        <f t="shared" si="97"/>
        <v>-2636.6</v>
      </c>
      <c r="AN107" s="565">
        <f t="shared" si="81"/>
        <v>54.841140703947936</v>
      </c>
      <c r="AO107" s="565">
        <f>AO108+AO110+AO112+AO114+AO116+AO118+AO120+AO123+AO125+AO127</f>
        <v>0</v>
      </c>
      <c r="AP107" s="565">
        <f t="shared" si="94"/>
        <v>3201.9</v>
      </c>
      <c r="AQ107" s="569" t="str">
        <f t="shared" si="80"/>
        <v xml:space="preserve"> </v>
      </c>
      <c r="AR107" s="568">
        <f>AR108+AR110+AR112+AR114+AR116+AR118+AR120+AR123+AR125+AR127</f>
        <v>12471.999999999998</v>
      </c>
      <c r="AS107" s="565">
        <f>AS108+AS110+AS112+AS114+AS116+AS118+AS120+AS123+AS125+AS127</f>
        <v>6827.9</v>
      </c>
      <c r="AT107" s="565">
        <f t="shared" si="63"/>
        <v>6709.2</v>
      </c>
      <c r="AU107" s="565">
        <f>AU108+AU110+AU112+AU114+AU116+AU118+AU120+AU123+AU125+AU127</f>
        <v>118.69999999999999</v>
      </c>
      <c r="AV107" s="570">
        <f t="shared" si="84"/>
        <v>-5644.0999999999985</v>
      </c>
      <c r="AW107" s="565">
        <f t="shared" si="41"/>
        <v>54.745830660679928</v>
      </c>
      <c r="AX107" s="83">
        <f>AX108+AX110+AX112+AX114+AX116+AX118+AX120+AX123+AX125+AX127</f>
        <v>0</v>
      </c>
      <c r="AY107" s="91">
        <f t="shared" ref="AY107:AY138" si="99">AS108-AX107</f>
        <v>706.5</v>
      </c>
      <c r="AZ107" s="230" t="str">
        <f t="shared" ref="AZ107:AZ138" si="100">IF(AX107&lt;&gt;0,IF(AS108/AX107*100&lt;0,"&lt;0",IF(AS108/AX107*100&gt;200,"&gt;200",AS108/AX107*100))," ")</f>
        <v xml:space="preserve"> </v>
      </c>
    </row>
    <row r="108" spans="1:52" s="9" customFormat="1" ht="25.5" customHeight="1">
      <c r="A108" s="94" t="s">
        <v>74</v>
      </c>
      <c r="B108" s="357" t="s">
        <v>72</v>
      </c>
      <c r="C108" s="382">
        <f>L108+AR108-C109</f>
        <v>5709.5</v>
      </c>
      <c r="D108" s="93">
        <f>M108+AS108-D109</f>
        <v>3160.2000000000003</v>
      </c>
      <c r="E108" s="93">
        <f>N108+AT108-E109</f>
        <v>3092.6</v>
      </c>
      <c r="F108" s="93">
        <f t="shared" si="60"/>
        <v>67.599999999999994</v>
      </c>
      <c r="G108" s="93">
        <f t="shared" si="58"/>
        <v>-2549.2999999999997</v>
      </c>
      <c r="H108" s="93">
        <f t="shared" si="59"/>
        <v>55.349855503984593</v>
      </c>
      <c r="I108" s="93">
        <f t="shared" si="82"/>
        <v>0</v>
      </c>
      <c r="J108" s="93">
        <f t="shared" si="76"/>
        <v>3160.2000000000003</v>
      </c>
      <c r="K108" s="232" t="str">
        <f t="shared" si="77"/>
        <v xml:space="preserve"> </v>
      </c>
      <c r="L108" s="225">
        <f t="shared" si="88"/>
        <v>5698.5</v>
      </c>
      <c r="M108" s="92">
        <f t="shared" si="98"/>
        <v>3023.3</v>
      </c>
      <c r="N108" s="92">
        <f t="shared" si="68"/>
        <v>2956</v>
      </c>
      <c r="O108" s="92">
        <f t="shared" si="61"/>
        <v>67.3</v>
      </c>
      <c r="P108" s="92">
        <f t="shared" si="70"/>
        <v>-2675.2</v>
      </c>
      <c r="Q108" s="92">
        <f t="shared" si="71"/>
        <v>53.054312538387293</v>
      </c>
      <c r="R108" s="93">
        <f t="shared" si="95"/>
        <v>0</v>
      </c>
      <c r="S108" s="132">
        <f t="shared" si="96"/>
        <v>3023.3</v>
      </c>
      <c r="T108" s="232" t="str">
        <f t="shared" si="89"/>
        <v xml:space="preserve"> </v>
      </c>
      <c r="U108" s="669">
        <v>5698.5</v>
      </c>
      <c r="V108" s="723">
        <v>3023.3</v>
      </c>
      <c r="W108" s="681">
        <f t="shared" si="62"/>
        <v>2956</v>
      </c>
      <c r="X108" s="92">
        <v>67.3</v>
      </c>
      <c r="Y108" s="92">
        <f t="shared" si="75"/>
        <v>-2675.2</v>
      </c>
      <c r="Z108" s="92">
        <f t="shared" si="74"/>
        <v>53.054312538387293</v>
      </c>
      <c r="AA108" s="92"/>
      <c r="AB108" s="92">
        <f t="shared" si="90"/>
        <v>3023.3</v>
      </c>
      <c r="AC108" s="280" t="str">
        <f t="shared" si="91"/>
        <v xml:space="preserve"> </v>
      </c>
      <c r="AD108" s="225"/>
      <c r="AE108" s="92"/>
      <c r="AF108" s="92">
        <f t="shared" si="86"/>
        <v>0</v>
      </c>
      <c r="AG108" s="92" t="str">
        <f t="shared" si="87"/>
        <v xml:space="preserve"> </v>
      </c>
      <c r="AH108" s="92"/>
      <c r="AI108" s="92">
        <f t="shared" si="92"/>
        <v>0</v>
      </c>
      <c r="AJ108" s="280" t="str">
        <f t="shared" si="93"/>
        <v xml:space="preserve"> </v>
      </c>
      <c r="AK108" s="225"/>
      <c r="AL108" s="92"/>
      <c r="AM108" s="92">
        <f t="shared" si="97"/>
        <v>0</v>
      </c>
      <c r="AN108" s="93" t="str">
        <f t="shared" si="81"/>
        <v xml:space="preserve"> </v>
      </c>
      <c r="AO108" s="92"/>
      <c r="AP108" s="92">
        <f t="shared" si="94"/>
        <v>0</v>
      </c>
      <c r="AQ108" s="303" t="str">
        <f t="shared" si="80"/>
        <v xml:space="preserve"> </v>
      </c>
      <c r="AR108" s="231">
        <v>1299.5999999999999</v>
      </c>
      <c r="AS108" s="186">
        <v>706.5</v>
      </c>
      <c r="AT108" s="186">
        <f t="shared" si="63"/>
        <v>706.2</v>
      </c>
      <c r="AU108" s="186">
        <v>0.3</v>
      </c>
      <c r="AV108" s="187">
        <f t="shared" si="84"/>
        <v>-593.09999999999991</v>
      </c>
      <c r="AW108" s="186">
        <f t="shared" si="41"/>
        <v>54.362880886426602</v>
      </c>
      <c r="AX108" s="92"/>
      <c r="AY108" s="93">
        <f t="shared" si="99"/>
        <v>0</v>
      </c>
      <c r="AZ108" s="232" t="str">
        <f t="shared" si="100"/>
        <v xml:space="preserve"> </v>
      </c>
    </row>
    <row r="109" spans="1:52" s="394" customFormat="1" ht="23.25" customHeight="1">
      <c r="A109" s="384" t="s">
        <v>219</v>
      </c>
      <c r="B109" s="385" t="s">
        <v>216</v>
      </c>
      <c r="C109" s="397">
        <f t="shared" ref="C109:C171" si="101">L109+AR109</f>
        <v>1288.5999999999999</v>
      </c>
      <c r="D109" s="387">
        <f t="shared" ref="D109:D171" si="102">M109+AS109</f>
        <v>569.6</v>
      </c>
      <c r="E109" s="387">
        <f t="shared" ref="E109:E131" si="103">W109+AE109+AL109+AT109</f>
        <v>569.6</v>
      </c>
      <c r="F109" s="387">
        <f t="shared" si="60"/>
        <v>0</v>
      </c>
      <c r="G109" s="387">
        <f t="shared" si="58"/>
        <v>-718.99999999999989</v>
      </c>
      <c r="H109" s="387">
        <f t="shared" si="59"/>
        <v>44.203011019711319</v>
      </c>
      <c r="I109" s="387">
        <f t="shared" si="82"/>
        <v>0</v>
      </c>
      <c r="J109" s="387">
        <f t="shared" si="76"/>
        <v>569.6</v>
      </c>
      <c r="K109" s="388" t="str">
        <f t="shared" si="77"/>
        <v xml:space="preserve"> </v>
      </c>
      <c r="L109" s="389">
        <f t="shared" si="88"/>
        <v>1288.5999999999999</v>
      </c>
      <c r="M109" s="390">
        <f t="shared" si="98"/>
        <v>569.6</v>
      </c>
      <c r="N109" s="390">
        <f t="shared" si="68"/>
        <v>569.6</v>
      </c>
      <c r="O109" s="390">
        <f t="shared" si="61"/>
        <v>0</v>
      </c>
      <c r="P109" s="390">
        <f t="shared" si="70"/>
        <v>-718.99999999999989</v>
      </c>
      <c r="Q109" s="390">
        <f t="shared" si="71"/>
        <v>44.203011019711319</v>
      </c>
      <c r="R109" s="387">
        <f t="shared" si="95"/>
        <v>0</v>
      </c>
      <c r="S109" s="391">
        <f t="shared" si="96"/>
        <v>569.6</v>
      </c>
      <c r="T109" s="388" t="str">
        <f t="shared" si="89"/>
        <v xml:space="preserve"> </v>
      </c>
      <c r="U109" s="670">
        <v>1288.5999999999999</v>
      </c>
      <c r="V109" s="662">
        <v>569.6</v>
      </c>
      <c r="W109" s="682">
        <f t="shared" si="62"/>
        <v>569.6</v>
      </c>
      <c r="X109" s="390"/>
      <c r="Y109" s="390">
        <f t="shared" si="75"/>
        <v>-718.99999999999989</v>
      </c>
      <c r="Z109" s="390">
        <f t="shared" si="74"/>
        <v>44.203011019711319</v>
      </c>
      <c r="AA109" s="390"/>
      <c r="AB109" s="390">
        <f t="shared" si="90"/>
        <v>569.6</v>
      </c>
      <c r="AC109" s="392" t="str">
        <f t="shared" si="91"/>
        <v xml:space="preserve"> </v>
      </c>
      <c r="AD109" s="389"/>
      <c r="AE109" s="390"/>
      <c r="AF109" s="390">
        <f t="shared" si="86"/>
        <v>0</v>
      </c>
      <c r="AG109" s="390" t="str">
        <f t="shared" si="87"/>
        <v xml:space="preserve"> </v>
      </c>
      <c r="AH109" s="390"/>
      <c r="AI109" s="390">
        <f t="shared" si="92"/>
        <v>0</v>
      </c>
      <c r="AJ109" s="392" t="str">
        <f t="shared" si="93"/>
        <v xml:space="preserve"> </v>
      </c>
      <c r="AK109" s="389"/>
      <c r="AL109" s="390"/>
      <c r="AM109" s="390">
        <f t="shared" si="97"/>
        <v>0</v>
      </c>
      <c r="AN109" s="387" t="str">
        <f t="shared" si="81"/>
        <v xml:space="preserve"> </v>
      </c>
      <c r="AO109" s="390"/>
      <c r="AP109" s="390">
        <f t="shared" si="94"/>
        <v>0</v>
      </c>
      <c r="AQ109" s="393" t="str">
        <f t="shared" si="80"/>
        <v xml:space="preserve"> </v>
      </c>
      <c r="AR109" s="389"/>
      <c r="AS109" s="390"/>
      <c r="AT109" s="390">
        <f t="shared" si="63"/>
        <v>0</v>
      </c>
      <c r="AU109" s="390"/>
      <c r="AV109" s="387">
        <f t="shared" si="84"/>
        <v>0</v>
      </c>
      <c r="AW109" s="390" t="str">
        <f t="shared" si="41"/>
        <v xml:space="preserve"> </v>
      </c>
      <c r="AX109" s="390"/>
      <c r="AY109" s="387">
        <f t="shared" si="99"/>
        <v>5.0999999999999996</v>
      </c>
      <c r="AZ109" s="388" t="str">
        <f t="shared" si="100"/>
        <v xml:space="preserve"> </v>
      </c>
    </row>
    <row r="110" spans="1:52" s="9" customFormat="1" ht="19.5" customHeight="1">
      <c r="A110" s="94" t="s">
        <v>75</v>
      </c>
      <c r="B110" s="357" t="s">
        <v>73</v>
      </c>
      <c r="C110" s="382">
        <f>L110+AR110-C111</f>
        <v>592.1</v>
      </c>
      <c r="D110" s="93">
        <f>M110+AS110-D111</f>
        <v>312.40000000000003</v>
      </c>
      <c r="E110" s="93">
        <f t="shared" si="103"/>
        <v>309.8</v>
      </c>
      <c r="F110" s="93">
        <f t="shared" si="60"/>
        <v>2.6</v>
      </c>
      <c r="G110" s="93">
        <f t="shared" si="58"/>
        <v>-279.7</v>
      </c>
      <c r="H110" s="93">
        <f t="shared" si="59"/>
        <v>52.761357878736703</v>
      </c>
      <c r="I110" s="93">
        <f t="shared" si="82"/>
        <v>0</v>
      </c>
      <c r="J110" s="93">
        <f t="shared" si="76"/>
        <v>312.40000000000003</v>
      </c>
      <c r="K110" s="232" t="str">
        <f t="shared" si="77"/>
        <v xml:space="preserve"> </v>
      </c>
      <c r="L110" s="225">
        <f t="shared" si="88"/>
        <v>582.1</v>
      </c>
      <c r="M110" s="92">
        <f t="shared" si="98"/>
        <v>307.3</v>
      </c>
      <c r="N110" s="92">
        <f t="shared" si="68"/>
        <v>304.7</v>
      </c>
      <c r="O110" s="92">
        <f t="shared" si="61"/>
        <v>2.6</v>
      </c>
      <c r="P110" s="92">
        <f t="shared" si="70"/>
        <v>-274.8</v>
      </c>
      <c r="Q110" s="92">
        <f t="shared" si="71"/>
        <v>52.791616560728393</v>
      </c>
      <c r="R110" s="93">
        <f t="shared" si="95"/>
        <v>0</v>
      </c>
      <c r="S110" s="132">
        <f t="shared" si="96"/>
        <v>307.3</v>
      </c>
      <c r="T110" s="232" t="str">
        <f t="shared" si="89"/>
        <v xml:space="preserve"> </v>
      </c>
      <c r="U110" s="669">
        <v>582.1</v>
      </c>
      <c r="V110" s="661">
        <v>307.3</v>
      </c>
      <c r="W110" s="681">
        <f t="shared" si="62"/>
        <v>304.7</v>
      </c>
      <c r="X110" s="92">
        <v>2.6</v>
      </c>
      <c r="Y110" s="92">
        <f t="shared" si="75"/>
        <v>-274.8</v>
      </c>
      <c r="Z110" s="92">
        <f t="shared" si="74"/>
        <v>52.791616560728393</v>
      </c>
      <c r="AA110" s="92"/>
      <c r="AB110" s="92">
        <f t="shared" si="90"/>
        <v>307.3</v>
      </c>
      <c r="AC110" s="280" t="str">
        <f t="shared" si="91"/>
        <v xml:space="preserve"> </v>
      </c>
      <c r="AD110" s="225"/>
      <c r="AE110" s="92"/>
      <c r="AF110" s="92">
        <f t="shared" si="86"/>
        <v>0</v>
      </c>
      <c r="AG110" s="92" t="str">
        <f t="shared" si="87"/>
        <v xml:space="preserve"> </v>
      </c>
      <c r="AH110" s="92"/>
      <c r="AI110" s="92">
        <f t="shared" si="92"/>
        <v>0</v>
      </c>
      <c r="AJ110" s="280" t="str">
        <f t="shared" si="93"/>
        <v xml:space="preserve"> </v>
      </c>
      <c r="AK110" s="225"/>
      <c r="AL110" s="92"/>
      <c r="AM110" s="92">
        <f t="shared" si="97"/>
        <v>0</v>
      </c>
      <c r="AN110" s="93" t="str">
        <f t="shared" si="81"/>
        <v xml:space="preserve"> </v>
      </c>
      <c r="AO110" s="92"/>
      <c r="AP110" s="92">
        <f t="shared" si="94"/>
        <v>0</v>
      </c>
      <c r="AQ110" s="303" t="str">
        <f t="shared" si="80"/>
        <v xml:space="preserve"> </v>
      </c>
      <c r="AR110" s="231">
        <v>10</v>
      </c>
      <c r="AS110" s="186">
        <v>5.0999999999999996</v>
      </c>
      <c r="AT110" s="186">
        <f t="shared" si="63"/>
        <v>5.0999999999999996</v>
      </c>
      <c r="AU110" s="186"/>
      <c r="AV110" s="187">
        <f t="shared" si="84"/>
        <v>-4.9000000000000004</v>
      </c>
      <c r="AW110" s="186">
        <f t="shared" si="41"/>
        <v>51</v>
      </c>
      <c r="AX110" s="92"/>
      <c r="AY110" s="93">
        <f t="shared" si="99"/>
        <v>0</v>
      </c>
      <c r="AZ110" s="232" t="str">
        <f t="shared" si="100"/>
        <v xml:space="preserve"> </v>
      </c>
    </row>
    <row r="111" spans="1:52" s="394" customFormat="1" ht="21.75" customHeight="1">
      <c r="A111" s="384" t="s">
        <v>219</v>
      </c>
      <c r="B111" s="385" t="s">
        <v>216</v>
      </c>
      <c r="C111" s="397">
        <f t="shared" si="101"/>
        <v>0</v>
      </c>
      <c r="D111" s="387">
        <f t="shared" si="102"/>
        <v>0</v>
      </c>
      <c r="E111" s="387">
        <f t="shared" si="103"/>
        <v>0</v>
      </c>
      <c r="F111" s="387">
        <f t="shared" ref="F111:F131" si="104">O111+AU111</f>
        <v>0</v>
      </c>
      <c r="G111" s="387">
        <f t="shared" si="58"/>
        <v>0</v>
      </c>
      <c r="H111" s="387" t="str">
        <f t="shared" si="59"/>
        <v xml:space="preserve"> </v>
      </c>
      <c r="I111" s="387">
        <f t="shared" si="82"/>
        <v>0</v>
      </c>
      <c r="J111" s="387">
        <f t="shared" si="76"/>
        <v>0</v>
      </c>
      <c r="K111" s="388" t="str">
        <f t="shared" si="77"/>
        <v xml:space="preserve"> </v>
      </c>
      <c r="L111" s="389">
        <f t="shared" si="88"/>
        <v>0</v>
      </c>
      <c r="M111" s="390">
        <f t="shared" si="98"/>
        <v>0</v>
      </c>
      <c r="N111" s="390">
        <f t="shared" si="68"/>
        <v>0</v>
      </c>
      <c r="O111" s="390">
        <f t="shared" si="61"/>
        <v>0</v>
      </c>
      <c r="P111" s="390">
        <f t="shared" si="70"/>
        <v>0</v>
      </c>
      <c r="Q111" s="390" t="str">
        <f t="shared" si="71"/>
        <v xml:space="preserve"> </v>
      </c>
      <c r="R111" s="387">
        <f t="shared" si="95"/>
        <v>0</v>
      </c>
      <c r="S111" s="391">
        <f t="shared" si="96"/>
        <v>0</v>
      </c>
      <c r="T111" s="388" t="str">
        <f t="shared" si="89"/>
        <v xml:space="preserve"> </v>
      </c>
      <c r="U111" s="670"/>
      <c r="V111" s="662"/>
      <c r="W111" s="682">
        <f t="shared" si="62"/>
        <v>0</v>
      </c>
      <c r="X111" s="390"/>
      <c r="Y111" s="390">
        <f t="shared" si="75"/>
        <v>0</v>
      </c>
      <c r="Z111" s="390" t="str">
        <f t="shared" si="74"/>
        <v xml:space="preserve"> </v>
      </c>
      <c r="AA111" s="390"/>
      <c r="AB111" s="390">
        <f t="shared" si="90"/>
        <v>0</v>
      </c>
      <c r="AC111" s="392" t="str">
        <f t="shared" si="91"/>
        <v xml:space="preserve"> </v>
      </c>
      <c r="AD111" s="389"/>
      <c r="AE111" s="390"/>
      <c r="AF111" s="390">
        <f t="shared" si="86"/>
        <v>0</v>
      </c>
      <c r="AG111" s="390" t="str">
        <f t="shared" si="87"/>
        <v xml:space="preserve"> </v>
      </c>
      <c r="AH111" s="390"/>
      <c r="AI111" s="390">
        <f t="shared" si="92"/>
        <v>0</v>
      </c>
      <c r="AJ111" s="392" t="str">
        <f t="shared" si="93"/>
        <v xml:space="preserve"> </v>
      </c>
      <c r="AK111" s="389"/>
      <c r="AL111" s="390"/>
      <c r="AM111" s="390">
        <f t="shared" si="97"/>
        <v>0</v>
      </c>
      <c r="AN111" s="387" t="str">
        <f t="shared" si="81"/>
        <v xml:space="preserve"> </v>
      </c>
      <c r="AO111" s="390"/>
      <c r="AP111" s="390">
        <f t="shared" si="94"/>
        <v>0</v>
      </c>
      <c r="AQ111" s="393" t="str">
        <f t="shared" si="80"/>
        <v xml:space="preserve"> </v>
      </c>
      <c r="AR111" s="389"/>
      <c r="AS111" s="390"/>
      <c r="AT111" s="390">
        <f t="shared" si="63"/>
        <v>0</v>
      </c>
      <c r="AU111" s="390"/>
      <c r="AV111" s="387">
        <f t="shared" si="84"/>
        <v>0</v>
      </c>
      <c r="AW111" s="390" t="str">
        <f t="shared" si="41"/>
        <v xml:space="preserve"> </v>
      </c>
      <c r="AX111" s="390"/>
      <c r="AY111" s="387">
        <f t="shared" si="99"/>
        <v>5.9</v>
      </c>
      <c r="AZ111" s="388" t="str">
        <f t="shared" si="100"/>
        <v xml:space="preserve"> </v>
      </c>
    </row>
    <row r="112" spans="1:52" s="9" customFormat="1" ht="20.25" customHeight="1">
      <c r="A112" s="94" t="s">
        <v>76</v>
      </c>
      <c r="B112" s="357" t="s">
        <v>77</v>
      </c>
      <c r="C112" s="382">
        <f>L112+AR112-C113</f>
        <v>3587.4</v>
      </c>
      <c r="D112" s="93">
        <f>M112+AS112-D113</f>
        <v>1925.7</v>
      </c>
      <c r="E112" s="93">
        <f>N112+AT112-E113</f>
        <v>1879</v>
      </c>
      <c r="F112" s="93">
        <f t="shared" si="104"/>
        <v>46.7</v>
      </c>
      <c r="G112" s="93">
        <f t="shared" si="58"/>
        <v>-1661.7</v>
      </c>
      <c r="H112" s="93">
        <f t="shared" si="59"/>
        <v>53.679545074427161</v>
      </c>
      <c r="I112" s="93">
        <f t="shared" si="82"/>
        <v>0</v>
      </c>
      <c r="J112" s="93">
        <f t="shared" si="76"/>
        <v>1925.7</v>
      </c>
      <c r="K112" s="232" t="str">
        <f t="shared" si="77"/>
        <v xml:space="preserve"> </v>
      </c>
      <c r="L112" s="225">
        <f t="shared" si="88"/>
        <v>3562.4</v>
      </c>
      <c r="M112" s="92">
        <f t="shared" si="98"/>
        <v>1919.8</v>
      </c>
      <c r="N112" s="92">
        <f t="shared" si="68"/>
        <v>1873.1</v>
      </c>
      <c r="O112" s="92">
        <f t="shared" si="61"/>
        <v>46.7</v>
      </c>
      <c r="P112" s="92">
        <f t="shared" si="70"/>
        <v>-1642.6000000000001</v>
      </c>
      <c r="Q112" s="92">
        <f t="shared" si="71"/>
        <v>53.890635526611277</v>
      </c>
      <c r="R112" s="93">
        <f t="shared" si="95"/>
        <v>0</v>
      </c>
      <c r="S112" s="132">
        <f t="shared" si="96"/>
        <v>1919.8</v>
      </c>
      <c r="T112" s="232" t="str">
        <f t="shared" si="89"/>
        <v xml:space="preserve"> </v>
      </c>
      <c r="U112" s="669">
        <v>3562.4</v>
      </c>
      <c r="V112" s="661">
        <v>1919.8</v>
      </c>
      <c r="W112" s="681">
        <f t="shared" si="62"/>
        <v>1873.1</v>
      </c>
      <c r="X112" s="92">
        <v>46.7</v>
      </c>
      <c r="Y112" s="92">
        <f t="shared" si="75"/>
        <v>-1642.6000000000001</v>
      </c>
      <c r="Z112" s="92">
        <f t="shared" si="74"/>
        <v>53.890635526611277</v>
      </c>
      <c r="AA112" s="92"/>
      <c r="AB112" s="92">
        <f t="shared" si="90"/>
        <v>1919.8</v>
      </c>
      <c r="AC112" s="280" t="str">
        <f t="shared" si="91"/>
        <v xml:space="preserve"> </v>
      </c>
      <c r="AD112" s="225"/>
      <c r="AE112" s="92"/>
      <c r="AF112" s="92">
        <f t="shared" si="86"/>
        <v>0</v>
      </c>
      <c r="AG112" s="92" t="str">
        <f t="shared" si="87"/>
        <v xml:space="preserve"> </v>
      </c>
      <c r="AH112" s="92"/>
      <c r="AI112" s="92">
        <f t="shared" si="92"/>
        <v>0</v>
      </c>
      <c r="AJ112" s="280" t="str">
        <f t="shared" si="93"/>
        <v xml:space="preserve"> </v>
      </c>
      <c r="AK112" s="225"/>
      <c r="AL112" s="92"/>
      <c r="AM112" s="92">
        <f t="shared" si="97"/>
        <v>0</v>
      </c>
      <c r="AN112" s="93" t="str">
        <f t="shared" si="81"/>
        <v xml:space="preserve"> </v>
      </c>
      <c r="AO112" s="92"/>
      <c r="AP112" s="92">
        <f t="shared" si="94"/>
        <v>0</v>
      </c>
      <c r="AQ112" s="303" t="str">
        <f t="shared" si="80"/>
        <v xml:space="preserve"> </v>
      </c>
      <c r="AR112" s="231">
        <v>25</v>
      </c>
      <c r="AS112" s="186">
        <v>5.9</v>
      </c>
      <c r="AT112" s="186">
        <f t="shared" si="63"/>
        <v>5.9</v>
      </c>
      <c r="AU112" s="186"/>
      <c r="AV112" s="187">
        <f t="shared" si="84"/>
        <v>-19.100000000000001</v>
      </c>
      <c r="AW112" s="186">
        <f t="shared" si="41"/>
        <v>23.6</v>
      </c>
      <c r="AX112" s="92"/>
      <c r="AY112" s="93">
        <f t="shared" si="99"/>
        <v>0</v>
      </c>
      <c r="AZ112" s="232" t="str">
        <f t="shared" si="100"/>
        <v xml:space="preserve"> </v>
      </c>
    </row>
    <row r="113" spans="1:54" s="394" customFormat="1" ht="21.75" customHeight="1">
      <c r="A113" s="384" t="s">
        <v>219</v>
      </c>
      <c r="B113" s="385" t="s">
        <v>216</v>
      </c>
      <c r="C113" s="397">
        <f t="shared" si="101"/>
        <v>0</v>
      </c>
      <c r="D113" s="387">
        <f t="shared" si="102"/>
        <v>0</v>
      </c>
      <c r="E113" s="387">
        <f t="shared" si="103"/>
        <v>0</v>
      </c>
      <c r="F113" s="387">
        <f t="shared" si="104"/>
        <v>0</v>
      </c>
      <c r="G113" s="387">
        <f t="shared" si="58"/>
        <v>0</v>
      </c>
      <c r="H113" s="387" t="str">
        <f t="shared" si="59"/>
        <v xml:space="preserve"> </v>
      </c>
      <c r="I113" s="387">
        <f t="shared" si="82"/>
        <v>0</v>
      </c>
      <c r="J113" s="387">
        <f t="shared" si="76"/>
        <v>0</v>
      </c>
      <c r="K113" s="388" t="str">
        <f t="shared" si="77"/>
        <v xml:space="preserve"> </v>
      </c>
      <c r="L113" s="389">
        <f t="shared" si="88"/>
        <v>0</v>
      </c>
      <c r="M113" s="390">
        <f t="shared" si="98"/>
        <v>0</v>
      </c>
      <c r="N113" s="390">
        <f t="shared" si="68"/>
        <v>0</v>
      </c>
      <c r="O113" s="390">
        <f t="shared" si="61"/>
        <v>0</v>
      </c>
      <c r="P113" s="390">
        <f t="shared" si="70"/>
        <v>0</v>
      </c>
      <c r="Q113" s="390" t="str">
        <f t="shared" si="71"/>
        <v xml:space="preserve"> </v>
      </c>
      <c r="R113" s="387">
        <f t="shared" si="95"/>
        <v>0</v>
      </c>
      <c r="S113" s="391">
        <f t="shared" si="96"/>
        <v>0</v>
      </c>
      <c r="T113" s="388" t="str">
        <f t="shared" si="89"/>
        <v xml:space="preserve"> </v>
      </c>
      <c r="U113" s="670"/>
      <c r="V113" s="662"/>
      <c r="W113" s="682">
        <f t="shared" si="62"/>
        <v>0</v>
      </c>
      <c r="X113" s="390"/>
      <c r="Y113" s="390">
        <f t="shared" si="75"/>
        <v>0</v>
      </c>
      <c r="Z113" s="390" t="str">
        <f t="shared" si="74"/>
        <v xml:space="preserve"> </v>
      </c>
      <c r="AA113" s="390"/>
      <c r="AB113" s="390">
        <f t="shared" si="90"/>
        <v>0</v>
      </c>
      <c r="AC113" s="392" t="str">
        <f t="shared" si="91"/>
        <v xml:space="preserve"> </v>
      </c>
      <c r="AD113" s="389"/>
      <c r="AE113" s="390"/>
      <c r="AF113" s="390">
        <f t="shared" si="86"/>
        <v>0</v>
      </c>
      <c r="AG113" s="390" t="str">
        <f t="shared" si="87"/>
        <v xml:space="preserve"> </v>
      </c>
      <c r="AH113" s="390"/>
      <c r="AI113" s="390">
        <f t="shared" si="92"/>
        <v>0</v>
      </c>
      <c r="AJ113" s="392" t="str">
        <f t="shared" si="93"/>
        <v xml:space="preserve"> </v>
      </c>
      <c r="AK113" s="389"/>
      <c r="AL113" s="390"/>
      <c r="AM113" s="390">
        <f t="shared" si="97"/>
        <v>0</v>
      </c>
      <c r="AN113" s="387" t="str">
        <f t="shared" si="81"/>
        <v xml:space="preserve"> </v>
      </c>
      <c r="AO113" s="390"/>
      <c r="AP113" s="390">
        <f t="shared" si="94"/>
        <v>0</v>
      </c>
      <c r="AQ113" s="393" t="str">
        <f t="shared" si="80"/>
        <v xml:space="preserve"> </v>
      </c>
      <c r="AR113" s="389"/>
      <c r="AS113" s="390"/>
      <c r="AT113" s="390">
        <f t="shared" si="63"/>
        <v>0</v>
      </c>
      <c r="AU113" s="390"/>
      <c r="AV113" s="387">
        <f t="shared" si="84"/>
        <v>0</v>
      </c>
      <c r="AW113" s="390" t="str">
        <f t="shared" si="41"/>
        <v xml:space="preserve"> </v>
      </c>
      <c r="AX113" s="390"/>
      <c r="AY113" s="387">
        <f t="shared" si="99"/>
        <v>410.5</v>
      </c>
      <c r="AZ113" s="388" t="str">
        <f t="shared" si="100"/>
        <v xml:space="preserve"> </v>
      </c>
    </row>
    <row r="114" spans="1:54" s="9" customFormat="1" ht="20.25" customHeight="1">
      <c r="A114" s="94" t="s">
        <v>71</v>
      </c>
      <c r="B114" s="357" t="s">
        <v>78</v>
      </c>
      <c r="C114" s="382">
        <f>L114+AR114-C115</f>
        <v>6487.3</v>
      </c>
      <c r="D114" s="93">
        <f>M114+AS114-D115</f>
        <v>2467.9</v>
      </c>
      <c r="E114" s="93">
        <f>N114+AT114-E115</f>
        <v>1914.6000000000001</v>
      </c>
      <c r="F114" s="93">
        <f t="shared" si="104"/>
        <v>553.29999999999995</v>
      </c>
      <c r="G114" s="93">
        <f t="shared" si="58"/>
        <v>-4019.4</v>
      </c>
      <c r="H114" s="93">
        <f t="shared" si="59"/>
        <v>38.042020563254361</v>
      </c>
      <c r="I114" s="93">
        <f t="shared" si="82"/>
        <v>0</v>
      </c>
      <c r="J114" s="93">
        <f t="shared" si="76"/>
        <v>2467.9</v>
      </c>
      <c r="K114" s="232" t="str">
        <f t="shared" si="77"/>
        <v xml:space="preserve"> </v>
      </c>
      <c r="L114" s="225">
        <f t="shared" si="88"/>
        <v>5607.5</v>
      </c>
      <c r="M114" s="92">
        <f t="shared" si="98"/>
        <v>2057.4</v>
      </c>
      <c r="N114" s="92">
        <f t="shared" si="68"/>
        <v>1542.9</v>
      </c>
      <c r="O114" s="92">
        <f t="shared" si="61"/>
        <v>514.5</v>
      </c>
      <c r="P114" s="92">
        <f t="shared" si="70"/>
        <v>-3550.1</v>
      </c>
      <c r="Q114" s="92">
        <f t="shared" si="71"/>
        <v>36.690147124386982</v>
      </c>
      <c r="R114" s="93">
        <f t="shared" si="95"/>
        <v>0</v>
      </c>
      <c r="S114" s="132">
        <f t="shared" si="96"/>
        <v>2057.4</v>
      </c>
      <c r="T114" s="232" t="str">
        <f t="shared" si="89"/>
        <v xml:space="preserve"> </v>
      </c>
      <c r="U114" s="669">
        <v>5607.5</v>
      </c>
      <c r="V114" s="661">
        <v>2057.4</v>
      </c>
      <c r="W114" s="681">
        <f t="shared" si="62"/>
        <v>1542.9</v>
      </c>
      <c r="X114" s="92">
        <v>514.5</v>
      </c>
      <c r="Y114" s="92">
        <f t="shared" si="75"/>
        <v>-3550.1</v>
      </c>
      <c r="Z114" s="92">
        <f t="shared" si="74"/>
        <v>36.690147124386982</v>
      </c>
      <c r="AA114" s="92"/>
      <c r="AB114" s="92">
        <f t="shared" si="90"/>
        <v>2057.4</v>
      </c>
      <c r="AC114" s="280" t="str">
        <f t="shared" si="91"/>
        <v xml:space="preserve"> </v>
      </c>
      <c r="AD114" s="225"/>
      <c r="AE114" s="92"/>
      <c r="AF114" s="92">
        <f t="shared" si="86"/>
        <v>0</v>
      </c>
      <c r="AG114" s="92" t="str">
        <f t="shared" si="87"/>
        <v xml:space="preserve"> </v>
      </c>
      <c r="AH114" s="92"/>
      <c r="AI114" s="92">
        <f t="shared" si="92"/>
        <v>0</v>
      </c>
      <c r="AJ114" s="280" t="str">
        <f t="shared" si="93"/>
        <v xml:space="preserve"> </v>
      </c>
      <c r="AK114" s="225"/>
      <c r="AL114" s="92"/>
      <c r="AM114" s="92">
        <f t="shared" si="97"/>
        <v>0</v>
      </c>
      <c r="AN114" s="93" t="str">
        <f t="shared" si="81"/>
        <v xml:space="preserve"> </v>
      </c>
      <c r="AO114" s="92"/>
      <c r="AP114" s="92">
        <f t="shared" si="94"/>
        <v>0</v>
      </c>
      <c r="AQ114" s="303" t="str">
        <f t="shared" si="80"/>
        <v xml:space="preserve"> </v>
      </c>
      <c r="AR114" s="231">
        <v>879.8</v>
      </c>
      <c r="AS114" s="186">
        <v>410.5</v>
      </c>
      <c r="AT114" s="186">
        <f t="shared" si="63"/>
        <v>371.7</v>
      </c>
      <c r="AU114" s="186">
        <v>38.799999999999997</v>
      </c>
      <c r="AV114" s="188">
        <f t="shared" si="84"/>
        <v>-469.29999999999995</v>
      </c>
      <c r="AW114" s="186">
        <f t="shared" si="41"/>
        <v>46.658331438963401</v>
      </c>
      <c r="AX114" s="92"/>
      <c r="AY114" s="93">
        <f t="shared" si="99"/>
        <v>0</v>
      </c>
      <c r="AZ114" s="232" t="str">
        <f t="shared" si="100"/>
        <v xml:space="preserve"> </v>
      </c>
      <c r="BB114" s="674"/>
    </row>
    <row r="115" spans="1:54" s="394" customFormat="1" ht="21.75" customHeight="1">
      <c r="A115" s="384" t="s">
        <v>219</v>
      </c>
      <c r="B115" s="385" t="s">
        <v>216</v>
      </c>
      <c r="C115" s="397">
        <f t="shared" si="101"/>
        <v>0</v>
      </c>
      <c r="D115" s="387">
        <f t="shared" si="102"/>
        <v>0</v>
      </c>
      <c r="E115" s="387">
        <f t="shared" si="103"/>
        <v>0</v>
      </c>
      <c r="F115" s="387">
        <f t="shared" si="104"/>
        <v>0</v>
      </c>
      <c r="G115" s="387">
        <f t="shared" si="58"/>
        <v>0</v>
      </c>
      <c r="H115" s="387" t="str">
        <f t="shared" si="59"/>
        <v xml:space="preserve"> </v>
      </c>
      <c r="I115" s="387">
        <f t="shared" si="82"/>
        <v>0</v>
      </c>
      <c r="J115" s="387">
        <f t="shared" si="76"/>
        <v>0</v>
      </c>
      <c r="K115" s="388" t="str">
        <f t="shared" si="77"/>
        <v xml:space="preserve"> </v>
      </c>
      <c r="L115" s="389">
        <f t="shared" si="88"/>
        <v>0</v>
      </c>
      <c r="M115" s="390">
        <f t="shared" si="98"/>
        <v>0</v>
      </c>
      <c r="N115" s="390">
        <f t="shared" si="68"/>
        <v>0</v>
      </c>
      <c r="O115" s="390">
        <f t="shared" si="61"/>
        <v>0</v>
      </c>
      <c r="P115" s="390">
        <f t="shared" si="70"/>
        <v>0</v>
      </c>
      <c r="Q115" s="390" t="str">
        <f t="shared" si="71"/>
        <v xml:space="preserve"> </v>
      </c>
      <c r="R115" s="387">
        <f t="shared" si="95"/>
        <v>0</v>
      </c>
      <c r="S115" s="391">
        <f t="shared" si="96"/>
        <v>0</v>
      </c>
      <c r="T115" s="388" t="str">
        <f t="shared" si="89"/>
        <v xml:space="preserve"> </v>
      </c>
      <c r="U115" s="670"/>
      <c r="V115" s="662"/>
      <c r="W115" s="682">
        <f t="shared" si="62"/>
        <v>0</v>
      </c>
      <c r="X115" s="390"/>
      <c r="Y115" s="390">
        <f t="shared" si="75"/>
        <v>0</v>
      </c>
      <c r="Z115" s="390" t="str">
        <f t="shared" si="74"/>
        <v xml:space="preserve"> </v>
      </c>
      <c r="AA115" s="390"/>
      <c r="AB115" s="390">
        <f t="shared" si="90"/>
        <v>0</v>
      </c>
      <c r="AC115" s="392" t="str">
        <f t="shared" si="91"/>
        <v xml:space="preserve"> </v>
      </c>
      <c r="AD115" s="389"/>
      <c r="AE115" s="390"/>
      <c r="AF115" s="390">
        <f t="shared" si="86"/>
        <v>0</v>
      </c>
      <c r="AG115" s="390" t="str">
        <f t="shared" si="87"/>
        <v xml:space="preserve"> </v>
      </c>
      <c r="AH115" s="390"/>
      <c r="AI115" s="390">
        <f t="shared" si="92"/>
        <v>0</v>
      </c>
      <c r="AJ115" s="392" t="str">
        <f t="shared" si="93"/>
        <v xml:space="preserve"> </v>
      </c>
      <c r="AK115" s="389"/>
      <c r="AL115" s="390"/>
      <c r="AM115" s="390">
        <f t="shared" si="97"/>
        <v>0</v>
      </c>
      <c r="AN115" s="387" t="str">
        <f t="shared" si="81"/>
        <v xml:space="preserve"> </v>
      </c>
      <c r="AO115" s="390"/>
      <c r="AP115" s="390">
        <f t="shared" si="94"/>
        <v>0</v>
      </c>
      <c r="AQ115" s="393" t="str">
        <f t="shared" si="80"/>
        <v xml:space="preserve"> </v>
      </c>
      <c r="AR115" s="389"/>
      <c r="AS115" s="390"/>
      <c r="AT115" s="390">
        <f t="shared" si="63"/>
        <v>0</v>
      </c>
      <c r="AU115" s="390"/>
      <c r="AV115" s="387"/>
      <c r="AW115" s="390" t="str">
        <f t="shared" si="41"/>
        <v xml:space="preserve"> </v>
      </c>
      <c r="AX115" s="390"/>
      <c r="AY115" s="387">
        <f t="shared" si="99"/>
        <v>12.1</v>
      </c>
      <c r="AZ115" s="388" t="str">
        <f t="shared" si="100"/>
        <v xml:space="preserve"> </v>
      </c>
    </row>
    <row r="116" spans="1:54" s="9" customFormat="1" ht="22.5" customHeight="1">
      <c r="A116" s="94" t="s">
        <v>80</v>
      </c>
      <c r="B116" s="357" t="s">
        <v>79</v>
      </c>
      <c r="C116" s="382">
        <f>L116+AR116-C117</f>
        <v>268.8</v>
      </c>
      <c r="D116" s="93">
        <f>M116+AS116-D117</f>
        <v>91</v>
      </c>
      <c r="E116" s="93">
        <f>N116+AT116-E117</f>
        <v>61.5</v>
      </c>
      <c r="F116" s="93">
        <f t="shared" si="104"/>
        <v>29.5</v>
      </c>
      <c r="G116" s="93">
        <f t="shared" si="58"/>
        <v>-177.8</v>
      </c>
      <c r="H116" s="93">
        <f t="shared" si="59"/>
        <v>33.854166666666664</v>
      </c>
      <c r="I116" s="93">
        <f t="shared" si="82"/>
        <v>0</v>
      </c>
      <c r="J116" s="93">
        <f t="shared" si="76"/>
        <v>91</v>
      </c>
      <c r="K116" s="232" t="str">
        <f t="shared" si="77"/>
        <v xml:space="preserve"> </v>
      </c>
      <c r="L116" s="225">
        <f t="shared" si="88"/>
        <v>259.8</v>
      </c>
      <c r="M116" s="92">
        <f t="shared" si="98"/>
        <v>82.7</v>
      </c>
      <c r="N116" s="92">
        <f t="shared" si="68"/>
        <v>53.2</v>
      </c>
      <c r="O116" s="92">
        <f t="shared" si="61"/>
        <v>29.5</v>
      </c>
      <c r="P116" s="92">
        <f t="shared" si="70"/>
        <v>-177.10000000000002</v>
      </c>
      <c r="Q116" s="92">
        <f t="shared" si="71"/>
        <v>31.832178598922244</v>
      </c>
      <c r="R116" s="93">
        <f t="shared" si="95"/>
        <v>0</v>
      </c>
      <c r="S116" s="132">
        <f t="shared" si="96"/>
        <v>82.7</v>
      </c>
      <c r="T116" s="232" t="str">
        <f t="shared" si="89"/>
        <v xml:space="preserve"> </v>
      </c>
      <c r="U116" s="669">
        <v>259.8</v>
      </c>
      <c r="V116" s="661">
        <v>82.7</v>
      </c>
      <c r="W116" s="681">
        <f t="shared" si="62"/>
        <v>53.2</v>
      </c>
      <c r="X116" s="92">
        <v>29.5</v>
      </c>
      <c r="Y116" s="92">
        <f t="shared" si="75"/>
        <v>-177.10000000000002</v>
      </c>
      <c r="Z116" s="92">
        <f t="shared" si="74"/>
        <v>31.832178598922244</v>
      </c>
      <c r="AA116" s="92"/>
      <c r="AB116" s="92">
        <f t="shared" si="90"/>
        <v>82.7</v>
      </c>
      <c r="AC116" s="280" t="str">
        <f t="shared" si="91"/>
        <v xml:space="preserve"> </v>
      </c>
      <c r="AD116" s="225"/>
      <c r="AE116" s="92"/>
      <c r="AF116" s="92">
        <f t="shared" si="86"/>
        <v>0</v>
      </c>
      <c r="AG116" s="92" t="str">
        <f t="shared" si="87"/>
        <v xml:space="preserve"> </v>
      </c>
      <c r="AH116" s="92"/>
      <c r="AI116" s="92">
        <f t="shared" si="92"/>
        <v>0</v>
      </c>
      <c r="AJ116" s="280" t="str">
        <f t="shared" si="93"/>
        <v xml:space="preserve"> </v>
      </c>
      <c r="AK116" s="225"/>
      <c r="AL116" s="92"/>
      <c r="AM116" s="92">
        <f t="shared" si="97"/>
        <v>0</v>
      </c>
      <c r="AN116" s="93" t="str">
        <f t="shared" si="81"/>
        <v xml:space="preserve"> </v>
      </c>
      <c r="AO116" s="92"/>
      <c r="AP116" s="92">
        <f t="shared" si="94"/>
        <v>0</v>
      </c>
      <c r="AQ116" s="303" t="str">
        <f t="shared" si="80"/>
        <v xml:space="preserve"> </v>
      </c>
      <c r="AR116" s="231">
        <v>26.1</v>
      </c>
      <c r="AS116" s="186">
        <v>12.1</v>
      </c>
      <c r="AT116" s="186">
        <f t="shared" si="63"/>
        <v>12.1</v>
      </c>
      <c r="AU116" s="186"/>
      <c r="AV116" s="186">
        <f t="shared" si="84"/>
        <v>-14.000000000000002</v>
      </c>
      <c r="AW116" s="186">
        <f t="shared" si="41"/>
        <v>46.360153256704976</v>
      </c>
      <c r="AX116" s="92"/>
      <c r="AY116" s="93">
        <f t="shared" si="99"/>
        <v>0</v>
      </c>
      <c r="AZ116" s="232" t="str">
        <f t="shared" si="100"/>
        <v xml:space="preserve"> </v>
      </c>
    </row>
    <row r="117" spans="1:54" s="394" customFormat="1" ht="21.75" customHeight="1">
      <c r="A117" s="384" t="s">
        <v>219</v>
      </c>
      <c r="B117" s="385" t="s">
        <v>216</v>
      </c>
      <c r="C117" s="397">
        <f t="shared" si="101"/>
        <v>17.100000000000001</v>
      </c>
      <c r="D117" s="387">
        <f t="shared" si="102"/>
        <v>3.8</v>
      </c>
      <c r="E117" s="387">
        <f t="shared" si="103"/>
        <v>3.8</v>
      </c>
      <c r="F117" s="387">
        <f t="shared" si="104"/>
        <v>0</v>
      </c>
      <c r="G117" s="387">
        <f t="shared" si="58"/>
        <v>-13.3</v>
      </c>
      <c r="H117" s="387">
        <f t="shared" si="59"/>
        <v>22.222222222222218</v>
      </c>
      <c r="I117" s="387">
        <f t="shared" si="82"/>
        <v>0</v>
      </c>
      <c r="J117" s="387">
        <f t="shared" si="76"/>
        <v>3.8</v>
      </c>
      <c r="K117" s="388" t="str">
        <f t="shared" si="77"/>
        <v xml:space="preserve"> </v>
      </c>
      <c r="L117" s="389">
        <f t="shared" si="88"/>
        <v>17.100000000000001</v>
      </c>
      <c r="M117" s="390">
        <f t="shared" si="98"/>
        <v>3.8</v>
      </c>
      <c r="N117" s="390">
        <f t="shared" si="68"/>
        <v>3.8</v>
      </c>
      <c r="O117" s="390">
        <f t="shared" si="61"/>
        <v>0</v>
      </c>
      <c r="P117" s="390">
        <f t="shared" si="70"/>
        <v>-13.3</v>
      </c>
      <c r="Q117" s="390">
        <f t="shared" si="71"/>
        <v>22.222222222222218</v>
      </c>
      <c r="R117" s="387">
        <f t="shared" si="95"/>
        <v>0</v>
      </c>
      <c r="S117" s="391">
        <f t="shared" si="96"/>
        <v>3.8</v>
      </c>
      <c r="T117" s="388" t="str">
        <f t="shared" si="89"/>
        <v xml:space="preserve"> </v>
      </c>
      <c r="U117" s="670">
        <v>17.100000000000001</v>
      </c>
      <c r="V117" s="662">
        <v>3.8</v>
      </c>
      <c r="W117" s="682">
        <f t="shared" si="62"/>
        <v>3.8</v>
      </c>
      <c r="X117" s="390"/>
      <c r="Y117" s="390">
        <f t="shared" si="75"/>
        <v>-13.3</v>
      </c>
      <c r="Z117" s="390">
        <f t="shared" si="74"/>
        <v>22.222222222222218</v>
      </c>
      <c r="AA117" s="390"/>
      <c r="AB117" s="390">
        <f t="shared" si="90"/>
        <v>3.8</v>
      </c>
      <c r="AC117" s="392" t="str">
        <f t="shared" si="91"/>
        <v xml:space="preserve"> </v>
      </c>
      <c r="AD117" s="389"/>
      <c r="AE117" s="390"/>
      <c r="AF117" s="390">
        <f t="shared" si="86"/>
        <v>0</v>
      </c>
      <c r="AG117" s="390" t="str">
        <f t="shared" si="87"/>
        <v xml:space="preserve"> </v>
      </c>
      <c r="AH117" s="390"/>
      <c r="AI117" s="390">
        <f t="shared" si="92"/>
        <v>0</v>
      </c>
      <c r="AJ117" s="392" t="str">
        <f t="shared" si="93"/>
        <v xml:space="preserve"> </v>
      </c>
      <c r="AK117" s="389"/>
      <c r="AL117" s="390"/>
      <c r="AM117" s="390">
        <f t="shared" si="97"/>
        <v>0</v>
      </c>
      <c r="AN117" s="387" t="str">
        <f t="shared" si="81"/>
        <v xml:space="preserve"> </v>
      </c>
      <c r="AO117" s="390"/>
      <c r="AP117" s="390">
        <f t="shared" si="94"/>
        <v>0</v>
      </c>
      <c r="AQ117" s="393" t="str">
        <f t="shared" si="80"/>
        <v xml:space="preserve"> </v>
      </c>
      <c r="AR117" s="389"/>
      <c r="AS117" s="390"/>
      <c r="AT117" s="390">
        <f t="shared" si="63"/>
        <v>0</v>
      </c>
      <c r="AU117" s="390"/>
      <c r="AV117" s="387"/>
      <c r="AW117" s="390"/>
      <c r="AX117" s="390"/>
      <c r="AY117" s="387">
        <f t="shared" si="99"/>
        <v>550.4</v>
      </c>
      <c r="AZ117" s="388" t="str">
        <f t="shared" si="100"/>
        <v xml:space="preserve"> </v>
      </c>
    </row>
    <row r="118" spans="1:54" s="9" customFormat="1" ht="32.25" customHeight="1">
      <c r="A118" s="94" t="s">
        <v>82</v>
      </c>
      <c r="B118" s="357" t="s">
        <v>81</v>
      </c>
      <c r="C118" s="382">
        <f>L118+AR118-C119</f>
        <v>1597.3</v>
      </c>
      <c r="D118" s="93">
        <f>M118+AS118-D119</f>
        <v>616.19999999999993</v>
      </c>
      <c r="E118" s="93">
        <f>N118+AT118-E119</f>
        <v>476.5</v>
      </c>
      <c r="F118" s="93">
        <f t="shared" si="104"/>
        <v>139.69999999999999</v>
      </c>
      <c r="G118" s="93">
        <f t="shared" si="58"/>
        <v>-981.1</v>
      </c>
      <c r="H118" s="93">
        <f t="shared" si="59"/>
        <v>38.577599699492893</v>
      </c>
      <c r="I118" s="93">
        <f t="shared" si="82"/>
        <v>0</v>
      </c>
      <c r="J118" s="93">
        <f t="shared" si="76"/>
        <v>616.19999999999993</v>
      </c>
      <c r="K118" s="232" t="str">
        <f t="shared" si="77"/>
        <v xml:space="preserve"> </v>
      </c>
      <c r="L118" s="225">
        <f t="shared" si="88"/>
        <v>484.8</v>
      </c>
      <c r="M118" s="92">
        <f t="shared" si="98"/>
        <v>190.4</v>
      </c>
      <c r="N118" s="92">
        <f t="shared" si="68"/>
        <v>127.9</v>
      </c>
      <c r="O118" s="92">
        <f t="shared" si="61"/>
        <v>62.5</v>
      </c>
      <c r="P118" s="92">
        <f t="shared" si="70"/>
        <v>-294.39999999999998</v>
      </c>
      <c r="Q118" s="92">
        <f t="shared" si="71"/>
        <v>39.273927392739274</v>
      </c>
      <c r="R118" s="93">
        <f t="shared" si="95"/>
        <v>0</v>
      </c>
      <c r="S118" s="132">
        <f t="shared" si="96"/>
        <v>190.4</v>
      </c>
      <c r="T118" s="232" t="str">
        <f t="shared" si="89"/>
        <v xml:space="preserve"> </v>
      </c>
      <c r="U118" s="669">
        <v>484.8</v>
      </c>
      <c r="V118" s="661">
        <v>190.4</v>
      </c>
      <c r="W118" s="681">
        <f t="shared" si="62"/>
        <v>127.9</v>
      </c>
      <c r="X118" s="92">
        <v>62.5</v>
      </c>
      <c r="Y118" s="92">
        <f t="shared" si="75"/>
        <v>-294.39999999999998</v>
      </c>
      <c r="Z118" s="92">
        <f t="shared" si="74"/>
        <v>39.273927392739274</v>
      </c>
      <c r="AA118" s="92"/>
      <c r="AB118" s="92">
        <f t="shared" si="90"/>
        <v>190.4</v>
      </c>
      <c r="AC118" s="280" t="str">
        <f t="shared" si="91"/>
        <v xml:space="preserve"> </v>
      </c>
      <c r="AD118" s="225"/>
      <c r="AE118" s="92"/>
      <c r="AF118" s="92">
        <f t="shared" si="86"/>
        <v>0</v>
      </c>
      <c r="AG118" s="92" t="str">
        <f t="shared" si="87"/>
        <v xml:space="preserve"> </v>
      </c>
      <c r="AH118" s="92"/>
      <c r="AI118" s="92">
        <f t="shared" si="92"/>
        <v>0</v>
      </c>
      <c r="AJ118" s="280" t="str">
        <f t="shared" si="93"/>
        <v xml:space="preserve"> </v>
      </c>
      <c r="AK118" s="225"/>
      <c r="AL118" s="92"/>
      <c r="AM118" s="92">
        <f t="shared" si="97"/>
        <v>0</v>
      </c>
      <c r="AN118" s="93" t="str">
        <f t="shared" si="81"/>
        <v xml:space="preserve"> </v>
      </c>
      <c r="AO118" s="92"/>
      <c r="AP118" s="92">
        <f t="shared" si="94"/>
        <v>0</v>
      </c>
      <c r="AQ118" s="303" t="str">
        <f t="shared" si="80"/>
        <v xml:space="preserve"> </v>
      </c>
      <c r="AR118" s="231">
        <v>1262.0999999999999</v>
      </c>
      <c r="AS118" s="186">
        <v>550.4</v>
      </c>
      <c r="AT118" s="186">
        <f t="shared" si="63"/>
        <v>473.2</v>
      </c>
      <c r="AU118" s="186">
        <v>77.2</v>
      </c>
      <c r="AV118" s="189">
        <f t="shared" si="84"/>
        <v>-711.69999999999993</v>
      </c>
      <c r="AW118" s="186">
        <f t="shared" si="41"/>
        <v>43.609856588225973</v>
      </c>
      <c r="AX118" s="92"/>
      <c r="AY118" s="93">
        <f t="shared" si="99"/>
        <v>1.1000000000000001</v>
      </c>
      <c r="AZ118" s="232" t="str">
        <f t="shared" si="100"/>
        <v xml:space="preserve"> </v>
      </c>
    </row>
    <row r="119" spans="1:54" s="394" customFormat="1" ht="21.75" customHeight="1">
      <c r="A119" s="384" t="s">
        <v>219</v>
      </c>
      <c r="B119" s="385" t="s">
        <v>216</v>
      </c>
      <c r="C119" s="397">
        <f t="shared" si="101"/>
        <v>149.6</v>
      </c>
      <c r="D119" s="387">
        <f t="shared" si="102"/>
        <v>124.6</v>
      </c>
      <c r="E119" s="387">
        <f t="shared" si="103"/>
        <v>124.6</v>
      </c>
      <c r="F119" s="387">
        <f t="shared" si="104"/>
        <v>0</v>
      </c>
      <c r="G119" s="387">
        <f t="shared" si="58"/>
        <v>-25</v>
      </c>
      <c r="H119" s="387">
        <f t="shared" si="59"/>
        <v>83.288770053475929</v>
      </c>
      <c r="I119" s="387">
        <f t="shared" si="82"/>
        <v>0</v>
      </c>
      <c r="J119" s="387">
        <f t="shared" si="76"/>
        <v>124.6</v>
      </c>
      <c r="K119" s="388" t="str">
        <f t="shared" si="77"/>
        <v xml:space="preserve"> </v>
      </c>
      <c r="L119" s="395">
        <f t="shared" si="88"/>
        <v>148.5</v>
      </c>
      <c r="M119" s="390">
        <f t="shared" si="98"/>
        <v>123.5</v>
      </c>
      <c r="N119" s="390">
        <f t="shared" si="68"/>
        <v>123.5</v>
      </c>
      <c r="O119" s="390">
        <f t="shared" si="61"/>
        <v>0</v>
      </c>
      <c r="P119" s="390">
        <f t="shared" si="70"/>
        <v>-25</v>
      </c>
      <c r="Q119" s="390">
        <f t="shared" si="71"/>
        <v>83.16498316498317</v>
      </c>
      <c r="R119" s="387">
        <f t="shared" si="95"/>
        <v>0</v>
      </c>
      <c r="S119" s="391">
        <f t="shared" si="96"/>
        <v>123.5</v>
      </c>
      <c r="T119" s="388" t="str">
        <f t="shared" si="89"/>
        <v xml:space="preserve"> </v>
      </c>
      <c r="U119" s="714">
        <v>148.5</v>
      </c>
      <c r="V119" s="662">
        <v>123.5</v>
      </c>
      <c r="W119" s="682">
        <f t="shared" si="62"/>
        <v>123.5</v>
      </c>
      <c r="X119" s="390"/>
      <c r="Y119" s="390">
        <f t="shared" si="75"/>
        <v>-25</v>
      </c>
      <c r="Z119" s="390">
        <f t="shared" si="74"/>
        <v>83.16498316498317</v>
      </c>
      <c r="AA119" s="390"/>
      <c r="AB119" s="390">
        <f t="shared" si="90"/>
        <v>123.5</v>
      </c>
      <c r="AC119" s="392" t="str">
        <f t="shared" si="91"/>
        <v xml:space="preserve"> </v>
      </c>
      <c r="AD119" s="389"/>
      <c r="AE119" s="390"/>
      <c r="AF119" s="390">
        <f t="shared" si="86"/>
        <v>0</v>
      </c>
      <c r="AG119" s="390" t="str">
        <f t="shared" si="87"/>
        <v xml:space="preserve"> </v>
      </c>
      <c r="AH119" s="390"/>
      <c r="AI119" s="390">
        <f t="shared" si="92"/>
        <v>0</v>
      </c>
      <c r="AJ119" s="392" t="str">
        <f t="shared" si="93"/>
        <v xml:space="preserve"> </v>
      </c>
      <c r="AK119" s="389"/>
      <c r="AL119" s="390"/>
      <c r="AM119" s="390">
        <f t="shared" si="97"/>
        <v>0</v>
      </c>
      <c r="AN119" s="387" t="str">
        <f t="shared" si="81"/>
        <v xml:space="preserve"> </v>
      </c>
      <c r="AO119" s="390"/>
      <c r="AP119" s="390">
        <f t="shared" si="94"/>
        <v>0</v>
      </c>
      <c r="AQ119" s="393" t="str">
        <f t="shared" si="80"/>
        <v xml:space="preserve"> </v>
      </c>
      <c r="AR119" s="389">
        <v>1.1000000000000001</v>
      </c>
      <c r="AS119" s="390">
        <v>1.1000000000000001</v>
      </c>
      <c r="AT119" s="390">
        <f t="shared" si="63"/>
        <v>1.1000000000000001</v>
      </c>
      <c r="AU119" s="390"/>
      <c r="AV119" s="387">
        <f t="shared" si="84"/>
        <v>0</v>
      </c>
      <c r="AW119" s="390">
        <f t="shared" si="41"/>
        <v>100</v>
      </c>
      <c r="AX119" s="390"/>
      <c r="AY119" s="387">
        <f t="shared" si="99"/>
        <v>29</v>
      </c>
      <c r="AZ119" s="388" t="str">
        <f t="shared" si="100"/>
        <v xml:space="preserve"> </v>
      </c>
    </row>
    <row r="120" spans="1:54" s="9" customFormat="1" ht="23.25" customHeight="1">
      <c r="A120" s="94" t="s">
        <v>83</v>
      </c>
      <c r="B120" s="357" t="s">
        <v>84</v>
      </c>
      <c r="C120" s="382">
        <f>L120+AR120-C121</f>
        <v>6775.4000000000015</v>
      </c>
      <c r="D120" s="93">
        <f>M120+AS120-D121</f>
        <v>3620.5999999999995</v>
      </c>
      <c r="E120" s="93">
        <f>N120+AT120-E121</f>
        <v>3592.2</v>
      </c>
      <c r="F120" s="93">
        <f t="shared" si="104"/>
        <v>28.4</v>
      </c>
      <c r="G120" s="93">
        <f t="shared" si="58"/>
        <v>-3154.800000000002</v>
      </c>
      <c r="H120" s="93">
        <f t="shared" si="59"/>
        <v>53.43743542816658</v>
      </c>
      <c r="I120" s="93">
        <f t="shared" si="82"/>
        <v>0</v>
      </c>
      <c r="J120" s="93">
        <f t="shared" si="76"/>
        <v>3620.5999999999995</v>
      </c>
      <c r="K120" s="232" t="str">
        <f t="shared" si="77"/>
        <v xml:space="preserve"> </v>
      </c>
      <c r="L120" s="396">
        <f>U120+AD120+AK120-L122</f>
        <v>6674.8000000000011</v>
      </c>
      <c r="M120" s="92">
        <f>V120+AE120+AL120-M122</f>
        <v>3591.5999999999995</v>
      </c>
      <c r="N120" s="92">
        <f>W120+AE120+AL120-N122</f>
        <v>3563.2</v>
      </c>
      <c r="O120" s="92">
        <f t="shared" si="61"/>
        <v>28.4</v>
      </c>
      <c r="P120" s="92">
        <f t="shared" si="70"/>
        <v>-3083.2000000000016</v>
      </c>
      <c r="Q120" s="92">
        <f t="shared" si="71"/>
        <v>53.808353808353793</v>
      </c>
      <c r="R120" s="93">
        <f t="shared" si="95"/>
        <v>0</v>
      </c>
      <c r="S120" s="132">
        <f t="shared" si="96"/>
        <v>3591.5999999999995</v>
      </c>
      <c r="T120" s="232" t="str">
        <f t="shared" si="89"/>
        <v xml:space="preserve"> </v>
      </c>
      <c r="U120" s="669">
        <v>3408.2</v>
      </c>
      <c r="V120" s="661">
        <v>1744.5</v>
      </c>
      <c r="W120" s="681">
        <f t="shared" si="62"/>
        <v>1716.1</v>
      </c>
      <c r="X120" s="92">
        <v>28.4</v>
      </c>
      <c r="Y120" s="92">
        <f t="shared" si="75"/>
        <v>-1663.6999999999998</v>
      </c>
      <c r="Z120" s="92">
        <f t="shared" si="74"/>
        <v>51.185376445044305</v>
      </c>
      <c r="AA120" s="92"/>
      <c r="AB120" s="92">
        <f t="shared" si="90"/>
        <v>1744.5</v>
      </c>
      <c r="AC120" s="280" t="str">
        <f t="shared" si="91"/>
        <v xml:space="preserve"> </v>
      </c>
      <c r="AD120" s="225"/>
      <c r="AE120" s="92"/>
      <c r="AF120" s="92">
        <f t="shared" si="86"/>
        <v>0</v>
      </c>
      <c r="AG120" s="92" t="str">
        <f t="shared" si="87"/>
        <v xml:space="preserve"> </v>
      </c>
      <c r="AH120" s="92"/>
      <c r="AI120" s="92">
        <f t="shared" si="92"/>
        <v>0</v>
      </c>
      <c r="AJ120" s="280" t="str">
        <f t="shared" si="93"/>
        <v xml:space="preserve"> </v>
      </c>
      <c r="AK120" s="225">
        <v>5838.5</v>
      </c>
      <c r="AL120" s="92">
        <v>3201.9</v>
      </c>
      <c r="AM120" s="92">
        <f t="shared" si="97"/>
        <v>-2636.6</v>
      </c>
      <c r="AN120" s="93">
        <f t="shared" si="81"/>
        <v>54.841140703947936</v>
      </c>
      <c r="AO120" s="92"/>
      <c r="AP120" s="92">
        <f t="shared" si="94"/>
        <v>3201.9</v>
      </c>
      <c r="AQ120" s="303" t="str">
        <f t="shared" si="80"/>
        <v xml:space="preserve"> </v>
      </c>
      <c r="AR120" s="231">
        <v>100.6</v>
      </c>
      <c r="AS120" s="186">
        <v>29</v>
      </c>
      <c r="AT120" s="186">
        <f t="shared" si="63"/>
        <v>29</v>
      </c>
      <c r="AU120" s="186"/>
      <c r="AV120" s="189">
        <f t="shared" si="84"/>
        <v>-71.599999999999994</v>
      </c>
      <c r="AW120" s="186">
        <f t="shared" si="41"/>
        <v>28.827037773359841</v>
      </c>
      <c r="AX120" s="92"/>
      <c r="AY120" s="93">
        <f t="shared" si="99"/>
        <v>0</v>
      </c>
      <c r="AZ120" s="232" t="str">
        <f t="shared" si="100"/>
        <v xml:space="preserve"> </v>
      </c>
    </row>
    <row r="121" spans="1:54" s="394" customFormat="1" ht="21.75" customHeight="1">
      <c r="A121" s="384" t="s">
        <v>219</v>
      </c>
      <c r="B121" s="385" t="s">
        <v>216</v>
      </c>
      <c r="C121" s="397">
        <f t="shared" si="101"/>
        <v>0</v>
      </c>
      <c r="D121" s="387">
        <f t="shared" si="102"/>
        <v>0</v>
      </c>
      <c r="E121" s="387">
        <f t="shared" si="103"/>
        <v>0</v>
      </c>
      <c r="F121" s="387">
        <f t="shared" si="104"/>
        <v>0</v>
      </c>
      <c r="G121" s="387">
        <f t="shared" si="58"/>
        <v>0</v>
      </c>
      <c r="H121" s="387" t="str">
        <f t="shared" si="59"/>
        <v xml:space="preserve"> </v>
      </c>
      <c r="I121" s="387">
        <f t="shared" si="82"/>
        <v>0</v>
      </c>
      <c r="J121" s="387">
        <f t="shared" si="76"/>
        <v>0</v>
      </c>
      <c r="K121" s="388" t="str">
        <f t="shared" si="77"/>
        <v xml:space="preserve"> </v>
      </c>
      <c r="L121" s="395">
        <f t="shared" si="88"/>
        <v>0</v>
      </c>
      <c r="M121" s="390">
        <f t="shared" si="98"/>
        <v>0</v>
      </c>
      <c r="N121" s="390">
        <f t="shared" si="68"/>
        <v>0</v>
      </c>
      <c r="O121" s="390">
        <f t="shared" si="61"/>
        <v>0</v>
      </c>
      <c r="P121" s="390">
        <f t="shared" si="70"/>
        <v>0</v>
      </c>
      <c r="Q121" s="390" t="str">
        <f t="shared" si="71"/>
        <v xml:space="preserve"> </v>
      </c>
      <c r="R121" s="387">
        <f t="shared" si="95"/>
        <v>0</v>
      </c>
      <c r="S121" s="391">
        <f t="shared" si="96"/>
        <v>0</v>
      </c>
      <c r="T121" s="388" t="str">
        <f t="shared" si="89"/>
        <v xml:space="preserve"> </v>
      </c>
      <c r="U121" s="670"/>
      <c r="V121" s="662"/>
      <c r="W121" s="682">
        <f t="shared" si="62"/>
        <v>0</v>
      </c>
      <c r="X121" s="390"/>
      <c r="Y121" s="390">
        <f t="shared" si="75"/>
        <v>0</v>
      </c>
      <c r="Z121" s="390" t="str">
        <f t="shared" si="74"/>
        <v xml:space="preserve"> </v>
      </c>
      <c r="AA121" s="390"/>
      <c r="AB121" s="390">
        <f t="shared" si="90"/>
        <v>0</v>
      </c>
      <c r="AC121" s="392" t="str">
        <f t="shared" si="91"/>
        <v xml:space="preserve"> </v>
      </c>
      <c r="AD121" s="389"/>
      <c r="AE121" s="390"/>
      <c r="AF121" s="390">
        <f t="shared" si="86"/>
        <v>0</v>
      </c>
      <c r="AG121" s="390" t="str">
        <f t="shared" si="87"/>
        <v xml:space="preserve"> </v>
      </c>
      <c r="AH121" s="390"/>
      <c r="AI121" s="390">
        <f t="shared" si="92"/>
        <v>0</v>
      </c>
      <c r="AJ121" s="392" t="str">
        <f t="shared" si="93"/>
        <v xml:space="preserve"> </v>
      </c>
      <c r="AK121" s="389"/>
      <c r="AL121" s="390"/>
      <c r="AM121" s="390">
        <f t="shared" si="97"/>
        <v>0</v>
      </c>
      <c r="AN121" s="387" t="str">
        <f t="shared" si="81"/>
        <v xml:space="preserve"> </v>
      </c>
      <c r="AO121" s="390"/>
      <c r="AP121" s="390">
        <f t="shared" si="94"/>
        <v>0</v>
      </c>
      <c r="AQ121" s="393" t="str">
        <f t="shared" si="80"/>
        <v xml:space="preserve"> </v>
      </c>
      <c r="AR121" s="389"/>
      <c r="AS121" s="390"/>
      <c r="AT121" s="390">
        <f t="shared" si="63"/>
        <v>0</v>
      </c>
      <c r="AU121" s="390"/>
      <c r="AV121" s="387"/>
      <c r="AW121" s="390"/>
      <c r="AX121" s="390"/>
      <c r="AY121" s="387">
        <f t="shared" si="99"/>
        <v>0</v>
      </c>
      <c r="AZ121" s="388" t="str">
        <f t="shared" si="100"/>
        <v xml:space="preserve"> </v>
      </c>
    </row>
    <row r="122" spans="1:54" s="394" customFormat="1" ht="21.75" customHeight="1">
      <c r="A122" s="384" t="s">
        <v>218</v>
      </c>
      <c r="B122" s="385" t="s">
        <v>217</v>
      </c>
      <c r="C122" s="397">
        <f t="shared" si="101"/>
        <v>2571.9</v>
      </c>
      <c r="D122" s="387">
        <f t="shared" si="102"/>
        <v>1354.8</v>
      </c>
      <c r="E122" s="387">
        <f t="shared" si="103"/>
        <v>1354.8</v>
      </c>
      <c r="F122" s="387">
        <f t="shared" si="104"/>
        <v>0</v>
      </c>
      <c r="G122" s="387">
        <f t="shared" si="58"/>
        <v>-1217.1000000000001</v>
      </c>
      <c r="H122" s="387">
        <f t="shared" si="59"/>
        <v>52.677009214977254</v>
      </c>
      <c r="I122" s="387">
        <f t="shared" si="82"/>
        <v>0</v>
      </c>
      <c r="J122" s="387">
        <f t="shared" si="76"/>
        <v>1354.8</v>
      </c>
      <c r="K122" s="388" t="str">
        <f t="shared" si="77"/>
        <v xml:space="preserve"> </v>
      </c>
      <c r="L122" s="395">
        <f>U122+AD122+AK122</f>
        <v>2571.9</v>
      </c>
      <c r="M122" s="390">
        <f>V122+AE122+AL122</f>
        <v>1354.8</v>
      </c>
      <c r="N122" s="390">
        <f t="shared" si="68"/>
        <v>1354.8</v>
      </c>
      <c r="O122" s="390">
        <f t="shared" si="61"/>
        <v>0</v>
      </c>
      <c r="P122" s="390">
        <f t="shared" si="70"/>
        <v>-1217.1000000000001</v>
      </c>
      <c r="Q122" s="390">
        <f t="shared" si="71"/>
        <v>52.677009214977254</v>
      </c>
      <c r="R122" s="387">
        <f>AA122+AH122+AO122</f>
        <v>0</v>
      </c>
      <c r="S122" s="391">
        <f>M122-R122</f>
        <v>1354.8</v>
      </c>
      <c r="T122" s="388" t="str">
        <f>IF(R122&lt;&gt;0,IF(M122/R122*100&lt;0,"&lt;0",IF(M122/R122*100&gt;200,"&gt;200",M122/R122*100))," ")</f>
        <v xml:space="preserve"> </v>
      </c>
      <c r="U122" s="670">
        <v>2571.9</v>
      </c>
      <c r="V122" s="721">
        <v>1354.8</v>
      </c>
      <c r="W122" s="682">
        <f t="shared" si="62"/>
        <v>1354.8</v>
      </c>
      <c r="X122" s="390"/>
      <c r="Y122" s="390">
        <f t="shared" si="75"/>
        <v>-1217.1000000000001</v>
      </c>
      <c r="Z122" s="390">
        <f t="shared" si="74"/>
        <v>52.677009214977254</v>
      </c>
      <c r="AA122" s="390"/>
      <c r="AB122" s="390">
        <f>V122-AA122</f>
        <v>1354.8</v>
      </c>
      <c r="AC122" s="392" t="str">
        <f>IF(AA122&lt;&gt;0,IF(V122/AA122*100&lt;0,"&lt;0",IF(V122/AA122*100&gt;200,"&gt;200",V122/AA122*100))," ")</f>
        <v xml:space="preserve"> </v>
      </c>
      <c r="AD122" s="389"/>
      <c r="AE122" s="390"/>
      <c r="AF122" s="390">
        <f>AE122-AD122</f>
        <v>0</v>
      </c>
      <c r="AG122" s="390" t="str">
        <f>IF(AD122&lt;&gt;0,IF(AE122/AD122*100&lt;0,"&lt;0",IF(AE122/AD122*100&gt;200,"&gt;200",AE122/AD122*100))," ")</f>
        <v xml:space="preserve"> </v>
      </c>
      <c r="AH122" s="390"/>
      <c r="AI122" s="390">
        <f>AE122-AH122</f>
        <v>0</v>
      </c>
      <c r="AJ122" s="392" t="str">
        <f>IF(AH122&lt;&gt;0,IF(AE122/AH122*100&lt;0,"&lt;0",IF(AE122/AH122*100&gt;200,"&gt;200",AE122/AH122*100))," ")</f>
        <v xml:space="preserve"> </v>
      </c>
      <c r="AK122" s="389"/>
      <c r="AL122" s="390"/>
      <c r="AM122" s="390">
        <f>AL122-AK122</f>
        <v>0</v>
      </c>
      <c r="AN122" s="387" t="str">
        <f>IF(AK122&lt;&gt;0,IF(AL122/AK122*100&lt;0,"&lt;0",IF(AL122/AK122*100&gt;200,"&gt;200",AL122/AK122*100))," ")</f>
        <v xml:space="preserve"> </v>
      </c>
      <c r="AO122" s="390"/>
      <c r="AP122" s="390">
        <f>AL122-AO122</f>
        <v>0</v>
      </c>
      <c r="AQ122" s="393" t="str">
        <f>IF(AO122&lt;&gt;0,IF(AL122/AO122*100&lt;0,"&lt;0",IF(AL122/AO122*100&gt;200,"&gt;200",AL122/AO122*100))," ")</f>
        <v xml:space="preserve"> </v>
      </c>
      <c r="AR122" s="389"/>
      <c r="AS122" s="390"/>
      <c r="AT122" s="390">
        <f t="shared" si="63"/>
        <v>0</v>
      </c>
      <c r="AU122" s="390"/>
      <c r="AV122" s="387"/>
      <c r="AW122" s="390"/>
      <c r="AX122" s="390"/>
      <c r="AY122" s="387">
        <f t="shared" si="99"/>
        <v>409.5</v>
      </c>
      <c r="AZ122" s="388" t="str">
        <f t="shared" si="100"/>
        <v xml:space="preserve"> </v>
      </c>
    </row>
    <row r="123" spans="1:54" s="9" customFormat="1" ht="21" customHeight="1">
      <c r="A123" s="94" t="s">
        <v>86</v>
      </c>
      <c r="B123" s="357" t="s">
        <v>85</v>
      </c>
      <c r="C123" s="382">
        <f>L123+AR123-C124</f>
        <v>1340.8</v>
      </c>
      <c r="D123" s="93">
        <f>M123+AS123-D124</f>
        <v>705.3</v>
      </c>
      <c r="E123" s="93">
        <f>N123+AT123-E124</f>
        <v>703.19999999999993</v>
      </c>
      <c r="F123" s="93">
        <f t="shared" si="104"/>
        <v>2.1</v>
      </c>
      <c r="G123" s="93">
        <f t="shared" si="58"/>
        <v>-635.5</v>
      </c>
      <c r="H123" s="93">
        <f t="shared" si="59"/>
        <v>52.602923627684959</v>
      </c>
      <c r="I123" s="93">
        <f t="shared" si="82"/>
        <v>0</v>
      </c>
      <c r="J123" s="93">
        <f t="shared" si="76"/>
        <v>705.3</v>
      </c>
      <c r="K123" s="232" t="str">
        <f t="shared" si="77"/>
        <v xml:space="preserve"> </v>
      </c>
      <c r="L123" s="396">
        <f t="shared" si="88"/>
        <v>682.9</v>
      </c>
      <c r="M123" s="92">
        <f t="shared" si="98"/>
        <v>403.4</v>
      </c>
      <c r="N123" s="92">
        <f t="shared" si="68"/>
        <v>403.4</v>
      </c>
      <c r="O123" s="92">
        <f t="shared" si="61"/>
        <v>0</v>
      </c>
      <c r="P123" s="92">
        <f t="shared" si="70"/>
        <v>-279.5</v>
      </c>
      <c r="Q123" s="92">
        <f t="shared" si="71"/>
        <v>59.071606384536537</v>
      </c>
      <c r="R123" s="93">
        <f t="shared" si="95"/>
        <v>0</v>
      </c>
      <c r="S123" s="132">
        <f t="shared" si="96"/>
        <v>403.4</v>
      </c>
      <c r="T123" s="232" t="str">
        <f t="shared" si="89"/>
        <v xml:space="preserve"> </v>
      </c>
      <c r="U123" s="669">
        <v>682.9</v>
      </c>
      <c r="V123" s="661">
        <v>403.4</v>
      </c>
      <c r="W123" s="681">
        <f t="shared" si="62"/>
        <v>403.4</v>
      </c>
      <c r="X123" s="92"/>
      <c r="Y123" s="92">
        <f t="shared" si="75"/>
        <v>-279.5</v>
      </c>
      <c r="Z123" s="92">
        <f t="shared" si="74"/>
        <v>59.071606384536537</v>
      </c>
      <c r="AA123" s="92"/>
      <c r="AB123" s="92">
        <f t="shared" si="90"/>
        <v>403.4</v>
      </c>
      <c r="AC123" s="280" t="str">
        <f t="shared" si="91"/>
        <v xml:space="preserve"> </v>
      </c>
      <c r="AD123" s="225"/>
      <c r="AE123" s="92"/>
      <c r="AF123" s="92">
        <f t="shared" si="86"/>
        <v>0</v>
      </c>
      <c r="AG123" s="92" t="str">
        <f t="shared" si="87"/>
        <v xml:space="preserve"> </v>
      </c>
      <c r="AH123" s="92"/>
      <c r="AI123" s="92">
        <f t="shared" si="92"/>
        <v>0</v>
      </c>
      <c r="AJ123" s="280" t="str">
        <f t="shared" si="93"/>
        <v xml:space="preserve"> </v>
      </c>
      <c r="AK123" s="225"/>
      <c r="AL123" s="92"/>
      <c r="AM123" s="92">
        <f t="shared" si="97"/>
        <v>0</v>
      </c>
      <c r="AN123" s="93" t="str">
        <f t="shared" si="81"/>
        <v xml:space="preserve"> </v>
      </c>
      <c r="AO123" s="92"/>
      <c r="AP123" s="92">
        <f t="shared" si="94"/>
        <v>0</v>
      </c>
      <c r="AQ123" s="303" t="str">
        <f t="shared" si="80"/>
        <v xml:space="preserve"> </v>
      </c>
      <c r="AR123" s="231">
        <v>812.1</v>
      </c>
      <c r="AS123" s="186">
        <v>409.5</v>
      </c>
      <c r="AT123" s="186">
        <f t="shared" si="63"/>
        <v>407.4</v>
      </c>
      <c r="AU123" s="186">
        <v>2.1</v>
      </c>
      <c r="AV123" s="189">
        <f t="shared" si="84"/>
        <v>-402.6</v>
      </c>
      <c r="AW123" s="186">
        <f t="shared" si="41"/>
        <v>50.42482452899889</v>
      </c>
      <c r="AX123" s="92"/>
      <c r="AY123" s="93">
        <f t="shared" si="99"/>
        <v>0</v>
      </c>
      <c r="AZ123" s="232" t="str">
        <f t="shared" si="100"/>
        <v xml:space="preserve"> </v>
      </c>
    </row>
    <row r="124" spans="1:54" s="394" customFormat="1" ht="21.75" customHeight="1">
      <c r="A124" s="384" t="s">
        <v>219</v>
      </c>
      <c r="B124" s="385" t="s">
        <v>216</v>
      </c>
      <c r="C124" s="397">
        <f t="shared" si="101"/>
        <v>154.19999999999999</v>
      </c>
      <c r="D124" s="387">
        <f t="shared" si="102"/>
        <v>107.6</v>
      </c>
      <c r="E124" s="387">
        <f t="shared" si="103"/>
        <v>107.6</v>
      </c>
      <c r="F124" s="387">
        <f t="shared" si="104"/>
        <v>0</v>
      </c>
      <c r="G124" s="387">
        <f t="shared" si="58"/>
        <v>-46.599999999999994</v>
      </c>
      <c r="H124" s="387">
        <f t="shared" si="59"/>
        <v>69.77950713359273</v>
      </c>
      <c r="I124" s="387">
        <f t="shared" si="82"/>
        <v>0</v>
      </c>
      <c r="J124" s="387">
        <f t="shared" si="76"/>
        <v>107.6</v>
      </c>
      <c r="K124" s="388" t="str">
        <f t="shared" si="77"/>
        <v xml:space="preserve"> </v>
      </c>
      <c r="L124" s="395">
        <f t="shared" si="88"/>
        <v>154.19999999999999</v>
      </c>
      <c r="M124" s="390">
        <f t="shared" si="98"/>
        <v>107.6</v>
      </c>
      <c r="N124" s="390">
        <f t="shared" si="68"/>
        <v>107.6</v>
      </c>
      <c r="O124" s="390">
        <f t="shared" si="61"/>
        <v>0</v>
      </c>
      <c r="P124" s="390">
        <f t="shared" si="70"/>
        <v>-46.599999999999994</v>
      </c>
      <c r="Q124" s="390">
        <f t="shared" si="71"/>
        <v>69.77950713359273</v>
      </c>
      <c r="R124" s="387">
        <f t="shared" si="95"/>
        <v>0</v>
      </c>
      <c r="S124" s="391">
        <f t="shared" si="96"/>
        <v>107.6</v>
      </c>
      <c r="T124" s="388" t="str">
        <f t="shared" si="89"/>
        <v xml:space="preserve"> </v>
      </c>
      <c r="U124" s="670">
        <v>154.19999999999999</v>
      </c>
      <c r="V124" s="662">
        <v>107.6</v>
      </c>
      <c r="W124" s="682">
        <f t="shared" si="62"/>
        <v>107.6</v>
      </c>
      <c r="X124" s="390"/>
      <c r="Y124" s="390">
        <f t="shared" si="75"/>
        <v>-46.599999999999994</v>
      </c>
      <c r="Z124" s="390">
        <f t="shared" si="74"/>
        <v>69.77950713359273</v>
      </c>
      <c r="AA124" s="390"/>
      <c r="AB124" s="390">
        <f t="shared" si="90"/>
        <v>107.6</v>
      </c>
      <c r="AC124" s="392" t="str">
        <f t="shared" si="91"/>
        <v xml:space="preserve"> </v>
      </c>
      <c r="AD124" s="389"/>
      <c r="AE124" s="390"/>
      <c r="AF124" s="390">
        <f t="shared" si="86"/>
        <v>0</v>
      </c>
      <c r="AG124" s="390" t="str">
        <f t="shared" si="87"/>
        <v xml:space="preserve"> </v>
      </c>
      <c r="AH124" s="390"/>
      <c r="AI124" s="390">
        <f t="shared" si="92"/>
        <v>0</v>
      </c>
      <c r="AJ124" s="392" t="str">
        <f t="shared" si="93"/>
        <v xml:space="preserve"> </v>
      </c>
      <c r="AK124" s="389"/>
      <c r="AL124" s="390"/>
      <c r="AM124" s="390">
        <f t="shared" si="97"/>
        <v>0</v>
      </c>
      <c r="AN124" s="387" t="str">
        <f t="shared" si="81"/>
        <v xml:space="preserve"> </v>
      </c>
      <c r="AO124" s="390"/>
      <c r="AP124" s="390">
        <f t="shared" si="94"/>
        <v>0</v>
      </c>
      <c r="AQ124" s="393" t="str">
        <f t="shared" si="80"/>
        <v xml:space="preserve"> </v>
      </c>
      <c r="AR124" s="389"/>
      <c r="AS124" s="390"/>
      <c r="AT124" s="390">
        <f t="shared" si="63"/>
        <v>0</v>
      </c>
      <c r="AU124" s="390"/>
      <c r="AV124" s="387">
        <f t="shared" si="84"/>
        <v>0</v>
      </c>
      <c r="AW124" s="390" t="str">
        <f t="shared" si="41"/>
        <v xml:space="preserve"> </v>
      </c>
      <c r="AX124" s="390"/>
      <c r="AY124" s="387">
        <f t="shared" si="99"/>
        <v>4125.2</v>
      </c>
      <c r="AZ124" s="388" t="str">
        <f t="shared" si="100"/>
        <v xml:space="preserve"> </v>
      </c>
    </row>
    <row r="125" spans="1:54" s="9" customFormat="1" ht="23.25" customHeight="1">
      <c r="A125" s="94" t="s">
        <v>88</v>
      </c>
      <c r="B125" s="357" t="s">
        <v>87</v>
      </c>
      <c r="C125" s="382">
        <f>L125+AR125-C126</f>
        <v>9571.6999999999989</v>
      </c>
      <c r="D125" s="93">
        <f>M125+AS125-D126</f>
        <v>5358.2999999999984</v>
      </c>
      <c r="E125" s="93">
        <f>N125+AT125-E126</f>
        <v>5298.2</v>
      </c>
      <c r="F125" s="93">
        <f t="shared" si="104"/>
        <v>60.1</v>
      </c>
      <c r="G125" s="93">
        <f t="shared" si="58"/>
        <v>-4213.4000000000005</v>
      </c>
      <c r="H125" s="93">
        <f t="shared" si="59"/>
        <v>55.980651294963266</v>
      </c>
      <c r="I125" s="93">
        <f t="shared" si="82"/>
        <v>0</v>
      </c>
      <c r="J125" s="93">
        <f t="shared" si="76"/>
        <v>5358.2999999999984</v>
      </c>
      <c r="K125" s="232" t="str">
        <f t="shared" si="77"/>
        <v xml:space="preserve"> </v>
      </c>
      <c r="L125" s="396">
        <f t="shared" si="88"/>
        <v>8789</v>
      </c>
      <c r="M125" s="92">
        <f t="shared" si="98"/>
        <v>5420.4</v>
      </c>
      <c r="N125" s="92">
        <f t="shared" si="68"/>
        <v>5360.2999999999993</v>
      </c>
      <c r="O125" s="92">
        <f t="shared" si="61"/>
        <v>60.1</v>
      </c>
      <c r="P125" s="92">
        <f t="shared" si="70"/>
        <v>-3368.6000000000004</v>
      </c>
      <c r="Q125" s="92">
        <f t="shared" si="71"/>
        <v>61.672545226988277</v>
      </c>
      <c r="R125" s="93">
        <f t="shared" si="95"/>
        <v>0</v>
      </c>
      <c r="S125" s="132">
        <f t="shared" si="96"/>
        <v>5420.4</v>
      </c>
      <c r="T125" s="232" t="str">
        <f t="shared" si="89"/>
        <v xml:space="preserve"> </v>
      </c>
      <c r="U125" s="669">
        <v>8789</v>
      </c>
      <c r="V125" s="722">
        <v>5420.4</v>
      </c>
      <c r="W125" s="681">
        <f t="shared" si="62"/>
        <v>5360.2999999999993</v>
      </c>
      <c r="X125" s="92">
        <v>60.1</v>
      </c>
      <c r="Y125" s="92">
        <f t="shared" si="75"/>
        <v>-3368.6000000000004</v>
      </c>
      <c r="Z125" s="92">
        <f t="shared" si="74"/>
        <v>61.672545226988277</v>
      </c>
      <c r="AA125" s="92"/>
      <c r="AB125" s="92">
        <f t="shared" si="90"/>
        <v>5420.4</v>
      </c>
      <c r="AC125" s="280" t="str">
        <f t="shared" si="91"/>
        <v xml:space="preserve"> </v>
      </c>
      <c r="AD125" s="225"/>
      <c r="AE125" s="92"/>
      <c r="AF125" s="92">
        <f t="shared" si="86"/>
        <v>0</v>
      </c>
      <c r="AG125" s="92" t="str">
        <f t="shared" si="87"/>
        <v xml:space="preserve"> </v>
      </c>
      <c r="AH125" s="92"/>
      <c r="AI125" s="92">
        <f t="shared" si="92"/>
        <v>0</v>
      </c>
      <c r="AJ125" s="280" t="str">
        <f t="shared" si="93"/>
        <v xml:space="preserve"> </v>
      </c>
      <c r="AK125" s="225"/>
      <c r="AL125" s="92"/>
      <c r="AM125" s="92">
        <f t="shared" si="97"/>
        <v>0</v>
      </c>
      <c r="AN125" s="93" t="str">
        <f t="shared" si="81"/>
        <v xml:space="preserve"> </v>
      </c>
      <c r="AO125" s="92"/>
      <c r="AP125" s="92">
        <f t="shared" si="94"/>
        <v>0</v>
      </c>
      <c r="AQ125" s="303" t="str">
        <f t="shared" si="80"/>
        <v xml:space="preserve"> </v>
      </c>
      <c r="AR125" s="231">
        <v>7068.8</v>
      </c>
      <c r="AS125" s="186">
        <v>4125.2</v>
      </c>
      <c r="AT125" s="186">
        <f t="shared" si="63"/>
        <v>4125.2</v>
      </c>
      <c r="AU125" s="186"/>
      <c r="AV125" s="187">
        <f t="shared" si="84"/>
        <v>-2943.6000000000004</v>
      </c>
      <c r="AW125" s="186">
        <f t="shared" ref="AW125:AW190" si="105">IF(AR125&lt;&gt;0,IF(AS125/AR125*100&lt;0,"&lt;0",IF(AS125/AR125*100&gt;200,"&gt;200",AS125/AR125*100))," ")</f>
        <v>58.357854232684467</v>
      </c>
      <c r="AX125" s="92"/>
      <c r="AY125" s="93">
        <f t="shared" si="99"/>
        <v>5.0999999999999996</v>
      </c>
      <c r="AZ125" s="232" t="str">
        <f t="shared" si="100"/>
        <v xml:space="preserve"> </v>
      </c>
    </row>
    <row r="126" spans="1:54" s="394" customFormat="1" ht="21.75" customHeight="1">
      <c r="A126" s="384" t="s">
        <v>219</v>
      </c>
      <c r="B126" s="385" t="s">
        <v>216</v>
      </c>
      <c r="C126" s="397">
        <f t="shared" si="101"/>
        <v>6286.1</v>
      </c>
      <c r="D126" s="387">
        <f t="shared" si="102"/>
        <v>4187.3</v>
      </c>
      <c r="E126" s="387">
        <f t="shared" si="103"/>
        <v>4187.3</v>
      </c>
      <c r="F126" s="387">
        <f t="shared" si="104"/>
        <v>0</v>
      </c>
      <c r="G126" s="387">
        <f t="shared" si="58"/>
        <v>-2098.8000000000002</v>
      </c>
      <c r="H126" s="387">
        <f t="shared" si="59"/>
        <v>66.612048806095999</v>
      </c>
      <c r="I126" s="387">
        <f t="shared" si="82"/>
        <v>0</v>
      </c>
      <c r="J126" s="387">
        <f t="shared" si="76"/>
        <v>4187.3</v>
      </c>
      <c r="K126" s="388" t="str">
        <f t="shared" si="77"/>
        <v xml:space="preserve"> </v>
      </c>
      <c r="L126" s="395">
        <f t="shared" si="88"/>
        <v>6281</v>
      </c>
      <c r="M126" s="390">
        <f t="shared" si="98"/>
        <v>4182.2</v>
      </c>
      <c r="N126" s="390">
        <f t="shared" si="68"/>
        <v>4182.2</v>
      </c>
      <c r="O126" s="390">
        <f t="shared" si="61"/>
        <v>0</v>
      </c>
      <c r="P126" s="390">
        <f t="shared" si="70"/>
        <v>-2098.8000000000002</v>
      </c>
      <c r="Q126" s="390">
        <f t="shared" si="71"/>
        <v>66.584938704028019</v>
      </c>
      <c r="R126" s="387">
        <f t="shared" si="95"/>
        <v>0</v>
      </c>
      <c r="S126" s="391">
        <f t="shared" si="96"/>
        <v>4182.2</v>
      </c>
      <c r="T126" s="388" t="str">
        <f t="shared" si="89"/>
        <v xml:space="preserve"> </v>
      </c>
      <c r="U126" s="670">
        <v>6281</v>
      </c>
      <c r="V126" s="662">
        <v>4182.2</v>
      </c>
      <c r="W126" s="682">
        <f t="shared" si="62"/>
        <v>4182.2</v>
      </c>
      <c r="X126" s="390"/>
      <c r="Y126" s="390">
        <f t="shared" si="75"/>
        <v>-2098.8000000000002</v>
      </c>
      <c r="Z126" s="390">
        <f t="shared" si="74"/>
        <v>66.584938704028019</v>
      </c>
      <c r="AA126" s="390"/>
      <c r="AB126" s="390">
        <f t="shared" si="90"/>
        <v>4182.2</v>
      </c>
      <c r="AC126" s="392" t="str">
        <f t="shared" si="91"/>
        <v xml:space="preserve"> </v>
      </c>
      <c r="AD126" s="389"/>
      <c r="AE126" s="390"/>
      <c r="AF126" s="390">
        <f t="shared" si="86"/>
        <v>0</v>
      </c>
      <c r="AG126" s="390" t="str">
        <f t="shared" si="87"/>
        <v xml:space="preserve"> </v>
      </c>
      <c r="AH126" s="390"/>
      <c r="AI126" s="390">
        <f t="shared" si="92"/>
        <v>0</v>
      </c>
      <c r="AJ126" s="392" t="str">
        <f t="shared" si="93"/>
        <v xml:space="preserve"> </v>
      </c>
      <c r="AK126" s="389"/>
      <c r="AL126" s="390"/>
      <c r="AM126" s="390">
        <f t="shared" si="97"/>
        <v>0</v>
      </c>
      <c r="AN126" s="387" t="str">
        <f t="shared" si="81"/>
        <v xml:space="preserve"> </v>
      </c>
      <c r="AO126" s="390"/>
      <c r="AP126" s="390">
        <f t="shared" si="94"/>
        <v>0</v>
      </c>
      <c r="AQ126" s="393" t="str">
        <f t="shared" si="80"/>
        <v xml:space="preserve"> </v>
      </c>
      <c r="AR126" s="389">
        <v>5.0999999999999996</v>
      </c>
      <c r="AS126" s="390">
        <v>5.0999999999999996</v>
      </c>
      <c r="AT126" s="390">
        <f t="shared" si="63"/>
        <v>5.0999999999999996</v>
      </c>
      <c r="AU126" s="390"/>
      <c r="AV126" s="387">
        <f t="shared" si="84"/>
        <v>0</v>
      </c>
      <c r="AW126" s="390">
        <f t="shared" si="105"/>
        <v>100</v>
      </c>
      <c r="AX126" s="390"/>
      <c r="AY126" s="387">
        <f t="shared" si="99"/>
        <v>573.70000000000005</v>
      </c>
      <c r="AZ126" s="388" t="str">
        <f t="shared" si="100"/>
        <v xml:space="preserve"> </v>
      </c>
    </row>
    <row r="127" spans="1:54" s="9" customFormat="1" ht="23.25" customHeight="1">
      <c r="A127" s="94" t="s">
        <v>90</v>
      </c>
      <c r="B127" s="357" t="s">
        <v>89</v>
      </c>
      <c r="C127" s="382">
        <f>L127+AR127-C128</f>
        <v>17455.7</v>
      </c>
      <c r="D127" s="93">
        <f>M127+AS127-D128</f>
        <v>11361.9</v>
      </c>
      <c r="E127" s="93">
        <f>N127+AT127-E128</f>
        <v>11358.2</v>
      </c>
      <c r="F127" s="93">
        <f t="shared" si="104"/>
        <v>3.6999999999999997</v>
      </c>
      <c r="G127" s="93">
        <f t="shared" si="58"/>
        <v>-6093.8000000000011</v>
      </c>
      <c r="H127" s="93">
        <f t="shared" si="59"/>
        <v>65.089913323441621</v>
      </c>
      <c r="I127" s="93">
        <f t="shared" si="82"/>
        <v>0</v>
      </c>
      <c r="J127" s="93">
        <f t="shared" si="76"/>
        <v>11361.9</v>
      </c>
      <c r="K127" s="232" t="str">
        <f t="shared" si="77"/>
        <v xml:space="preserve"> </v>
      </c>
      <c r="L127" s="396">
        <f>U127+AD127+AK127-L129</f>
        <v>16724.399999999998</v>
      </c>
      <c r="M127" s="92">
        <f>V127+AE127+AL127-M129</f>
        <v>10955.099999999999</v>
      </c>
      <c r="N127" s="92">
        <f>W127+AE127+AL127-N129</f>
        <v>10951.7</v>
      </c>
      <c r="O127" s="92">
        <f t="shared" si="61"/>
        <v>3.4</v>
      </c>
      <c r="P127" s="92">
        <f t="shared" si="70"/>
        <v>-5769.2999999999993</v>
      </c>
      <c r="Q127" s="92">
        <f t="shared" si="71"/>
        <v>65.503695199827789</v>
      </c>
      <c r="R127" s="93">
        <f t="shared" si="95"/>
        <v>0</v>
      </c>
      <c r="S127" s="132">
        <f t="shared" si="96"/>
        <v>10955.099999999999</v>
      </c>
      <c r="T127" s="232" t="str">
        <f t="shared" si="89"/>
        <v xml:space="preserve"> </v>
      </c>
      <c r="U127" s="669">
        <v>6486.5</v>
      </c>
      <c r="V127" s="661">
        <v>4635.5</v>
      </c>
      <c r="W127" s="681">
        <f t="shared" si="62"/>
        <v>4632.1000000000004</v>
      </c>
      <c r="X127" s="92">
        <v>3.4</v>
      </c>
      <c r="Y127" s="92">
        <f t="shared" si="75"/>
        <v>-1851</v>
      </c>
      <c r="Z127" s="92">
        <f t="shared" si="74"/>
        <v>71.46380945039698</v>
      </c>
      <c r="AA127" s="92"/>
      <c r="AB127" s="92">
        <f t="shared" si="90"/>
        <v>4635.5</v>
      </c>
      <c r="AC127" s="280" t="str">
        <f t="shared" si="91"/>
        <v xml:space="preserve"> </v>
      </c>
      <c r="AD127" s="225">
        <v>14976.1</v>
      </c>
      <c r="AE127" s="92">
        <v>9919.2999999999993</v>
      </c>
      <c r="AF127" s="92">
        <f t="shared" si="86"/>
        <v>-5056.8000000000011</v>
      </c>
      <c r="AG127" s="92">
        <f t="shared" si="87"/>
        <v>66.234199825054588</v>
      </c>
      <c r="AH127" s="92"/>
      <c r="AI127" s="92">
        <f t="shared" si="92"/>
        <v>9919.2999999999993</v>
      </c>
      <c r="AJ127" s="280" t="str">
        <f t="shared" si="93"/>
        <v xml:space="preserve"> </v>
      </c>
      <c r="AK127" s="225"/>
      <c r="AL127" s="92"/>
      <c r="AM127" s="92">
        <f t="shared" si="97"/>
        <v>0</v>
      </c>
      <c r="AN127" s="93" t="str">
        <f t="shared" si="81"/>
        <v xml:space="preserve"> </v>
      </c>
      <c r="AO127" s="92"/>
      <c r="AP127" s="92">
        <f t="shared" si="94"/>
        <v>0</v>
      </c>
      <c r="AQ127" s="303" t="str">
        <f t="shared" si="80"/>
        <v xml:space="preserve"> </v>
      </c>
      <c r="AR127" s="231">
        <v>987.9</v>
      </c>
      <c r="AS127" s="186">
        <v>573.70000000000005</v>
      </c>
      <c r="AT127" s="186">
        <f t="shared" si="63"/>
        <v>573.40000000000009</v>
      </c>
      <c r="AU127" s="186">
        <v>0.3</v>
      </c>
      <c r="AV127" s="188">
        <f t="shared" si="84"/>
        <v>-414.19999999999993</v>
      </c>
      <c r="AW127" s="186">
        <f t="shared" si="105"/>
        <v>58.072679420994035</v>
      </c>
      <c r="AX127" s="92"/>
      <c r="AY127" s="93">
        <f t="shared" si="99"/>
        <v>0</v>
      </c>
      <c r="AZ127" s="232" t="str">
        <f t="shared" si="100"/>
        <v xml:space="preserve"> </v>
      </c>
    </row>
    <row r="128" spans="1:54" s="394" customFormat="1" ht="21.75" customHeight="1">
      <c r="A128" s="384" t="s">
        <v>219</v>
      </c>
      <c r="B128" s="385" t="s">
        <v>216</v>
      </c>
      <c r="C128" s="386">
        <f t="shared" si="101"/>
        <v>256.60000000000002</v>
      </c>
      <c r="D128" s="387">
        <f t="shared" si="102"/>
        <v>166.9</v>
      </c>
      <c r="E128" s="387">
        <f t="shared" si="103"/>
        <v>166.9</v>
      </c>
      <c r="F128" s="387">
        <f t="shared" si="104"/>
        <v>0</v>
      </c>
      <c r="G128" s="387">
        <f t="shared" si="58"/>
        <v>-89.700000000000017</v>
      </c>
      <c r="H128" s="387">
        <f t="shared" si="59"/>
        <v>65.042868277474668</v>
      </c>
      <c r="I128" s="387">
        <f t="shared" si="82"/>
        <v>0</v>
      </c>
      <c r="J128" s="387">
        <f t="shared" si="76"/>
        <v>166.9</v>
      </c>
      <c r="K128" s="388" t="str">
        <f t="shared" si="77"/>
        <v xml:space="preserve"> </v>
      </c>
      <c r="L128" s="395">
        <f t="shared" si="88"/>
        <v>256.60000000000002</v>
      </c>
      <c r="M128" s="390">
        <f t="shared" si="98"/>
        <v>166.9</v>
      </c>
      <c r="N128" s="390">
        <f t="shared" si="68"/>
        <v>166.9</v>
      </c>
      <c r="O128" s="390">
        <f t="shared" si="61"/>
        <v>0</v>
      </c>
      <c r="P128" s="390">
        <f t="shared" si="70"/>
        <v>-89.700000000000017</v>
      </c>
      <c r="Q128" s="390">
        <f t="shared" si="71"/>
        <v>65.042868277474668</v>
      </c>
      <c r="R128" s="387">
        <f t="shared" si="95"/>
        <v>0</v>
      </c>
      <c r="S128" s="391">
        <f t="shared" si="96"/>
        <v>166.9</v>
      </c>
      <c r="T128" s="388" t="str">
        <f t="shared" si="89"/>
        <v xml:space="preserve"> </v>
      </c>
      <c r="U128" s="670">
        <v>256.60000000000002</v>
      </c>
      <c r="V128" s="662">
        <v>166.9</v>
      </c>
      <c r="W128" s="682">
        <f t="shared" si="62"/>
        <v>166.9</v>
      </c>
      <c r="X128" s="390"/>
      <c r="Y128" s="390">
        <f t="shared" si="75"/>
        <v>-89.700000000000017</v>
      </c>
      <c r="Z128" s="390">
        <f t="shared" si="74"/>
        <v>65.042868277474668</v>
      </c>
      <c r="AA128" s="390"/>
      <c r="AB128" s="390">
        <f t="shared" si="90"/>
        <v>166.9</v>
      </c>
      <c r="AC128" s="392" t="str">
        <f t="shared" si="91"/>
        <v xml:space="preserve"> </v>
      </c>
      <c r="AD128" s="389"/>
      <c r="AE128" s="390"/>
      <c r="AF128" s="390">
        <f t="shared" si="86"/>
        <v>0</v>
      </c>
      <c r="AG128" s="390" t="str">
        <f t="shared" si="87"/>
        <v xml:space="preserve"> </v>
      </c>
      <c r="AH128" s="390"/>
      <c r="AI128" s="390">
        <f t="shared" si="92"/>
        <v>0</v>
      </c>
      <c r="AJ128" s="392" t="str">
        <f t="shared" si="93"/>
        <v xml:space="preserve"> </v>
      </c>
      <c r="AK128" s="389"/>
      <c r="AL128" s="390"/>
      <c r="AM128" s="390">
        <f t="shared" si="97"/>
        <v>0</v>
      </c>
      <c r="AN128" s="387" t="str">
        <f t="shared" si="81"/>
        <v xml:space="preserve"> </v>
      </c>
      <c r="AO128" s="390"/>
      <c r="AP128" s="390">
        <f t="shared" si="94"/>
        <v>0</v>
      </c>
      <c r="AQ128" s="393" t="str">
        <f t="shared" si="80"/>
        <v xml:space="preserve"> </v>
      </c>
      <c r="AR128" s="389"/>
      <c r="AS128" s="390"/>
      <c r="AT128" s="390">
        <f t="shared" si="63"/>
        <v>0</v>
      </c>
      <c r="AU128" s="390"/>
      <c r="AV128" s="387"/>
      <c r="AW128" s="390"/>
      <c r="AX128" s="390"/>
      <c r="AY128" s="387">
        <f t="shared" si="99"/>
        <v>0</v>
      </c>
      <c r="AZ128" s="388" t="str">
        <f t="shared" si="100"/>
        <v xml:space="preserve"> </v>
      </c>
    </row>
    <row r="129" spans="1:52" s="394" customFormat="1" ht="21.75" customHeight="1">
      <c r="A129" s="384" t="s">
        <v>221</v>
      </c>
      <c r="B129" s="385" t="s">
        <v>220</v>
      </c>
      <c r="C129" s="386">
        <f t="shared" si="101"/>
        <v>4738.2</v>
      </c>
      <c r="D129" s="387">
        <f t="shared" si="102"/>
        <v>3599.7</v>
      </c>
      <c r="E129" s="387">
        <f t="shared" si="103"/>
        <v>3599.7</v>
      </c>
      <c r="F129" s="387">
        <f t="shared" si="104"/>
        <v>0</v>
      </c>
      <c r="G129" s="387">
        <f t="shared" si="58"/>
        <v>-1138.5</v>
      </c>
      <c r="H129" s="387">
        <f t="shared" si="59"/>
        <v>75.971888058756491</v>
      </c>
      <c r="I129" s="387">
        <f t="shared" si="82"/>
        <v>0</v>
      </c>
      <c r="J129" s="387">
        <f t="shared" si="76"/>
        <v>3599.7</v>
      </c>
      <c r="K129" s="388" t="str">
        <f t="shared" si="77"/>
        <v xml:space="preserve"> </v>
      </c>
      <c r="L129" s="389">
        <f t="shared" si="88"/>
        <v>4738.2</v>
      </c>
      <c r="M129" s="390">
        <f t="shared" si="98"/>
        <v>3599.7</v>
      </c>
      <c r="N129" s="390">
        <f t="shared" si="68"/>
        <v>3599.7</v>
      </c>
      <c r="O129" s="390">
        <f t="shared" si="61"/>
        <v>0</v>
      </c>
      <c r="P129" s="390">
        <f t="shared" si="70"/>
        <v>-1138.5</v>
      </c>
      <c r="Q129" s="390">
        <f t="shared" si="71"/>
        <v>75.971888058756491</v>
      </c>
      <c r="R129" s="387">
        <f t="shared" si="95"/>
        <v>0</v>
      </c>
      <c r="S129" s="391">
        <f t="shared" si="96"/>
        <v>3599.7</v>
      </c>
      <c r="T129" s="388" t="str">
        <f t="shared" si="89"/>
        <v xml:space="preserve"> </v>
      </c>
      <c r="U129" s="670">
        <v>4738.2</v>
      </c>
      <c r="V129" s="662">
        <v>3599.7</v>
      </c>
      <c r="W129" s="682">
        <f t="shared" si="62"/>
        <v>3599.7</v>
      </c>
      <c r="X129" s="390"/>
      <c r="Y129" s="390">
        <f t="shared" si="75"/>
        <v>-1138.5</v>
      </c>
      <c r="Z129" s="390">
        <f t="shared" si="74"/>
        <v>75.971888058756491</v>
      </c>
      <c r="AA129" s="390"/>
      <c r="AB129" s="390">
        <f t="shared" si="90"/>
        <v>3599.7</v>
      </c>
      <c r="AC129" s="392" t="str">
        <f t="shared" si="91"/>
        <v xml:space="preserve"> </v>
      </c>
      <c r="AD129" s="389"/>
      <c r="AE129" s="390"/>
      <c r="AF129" s="390">
        <f t="shared" si="86"/>
        <v>0</v>
      </c>
      <c r="AG129" s="390" t="str">
        <f t="shared" si="87"/>
        <v xml:space="preserve"> </v>
      </c>
      <c r="AH129" s="390"/>
      <c r="AI129" s="390">
        <f t="shared" si="92"/>
        <v>0</v>
      </c>
      <c r="AJ129" s="392" t="str">
        <f t="shared" si="93"/>
        <v xml:space="preserve"> </v>
      </c>
      <c r="AK129" s="389"/>
      <c r="AL129" s="390"/>
      <c r="AM129" s="390">
        <f t="shared" si="97"/>
        <v>0</v>
      </c>
      <c r="AN129" s="387" t="str">
        <f t="shared" si="81"/>
        <v xml:space="preserve"> </v>
      </c>
      <c r="AO129" s="390"/>
      <c r="AP129" s="390">
        <f t="shared" si="94"/>
        <v>0</v>
      </c>
      <c r="AQ129" s="393" t="str">
        <f t="shared" si="80"/>
        <v xml:space="preserve"> </v>
      </c>
      <c r="AR129" s="389"/>
      <c r="AS129" s="390"/>
      <c r="AT129" s="390">
        <f t="shared" si="63"/>
        <v>0</v>
      </c>
      <c r="AU129" s="390"/>
      <c r="AV129" s="387"/>
      <c r="AW129" s="390"/>
      <c r="AX129" s="390"/>
      <c r="AY129" s="387">
        <f t="shared" si="99"/>
        <v>797.50000000000091</v>
      </c>
      <c r="AZ129" s="388" t="str">
        <f t="shared" si="100"/>
        <v xml:space="preserve"> </v>
      </c>
    </row>
    <row r="130" spans="1:52" s="10" customFormat="1" ht="27" customHeight="1">
      <c r="A130" s="48" t="s">
        <v>259</v>
      </c>
      <c r="B130" s="359" t="s">
        <v>240</v>
      </c>
      <c r="C130" s="323">
        <f t="shared" si="101"/>
        <v>-4760.2000000000062</v>
      </c>
      <c r="D130" s="47">
        <f t="shared" si="102"/>
        <v>-1264.7999999999993</v>
      </c>
      <c r="E130" s="47">
        <f t="shared" si="103"/>
        <v>-576.09999999999923</v>
      </c>
      <c r="F130" s="47">
        <f t="shared" si="104"/>
        <v>-688.7</v>
      </c>
      <c r="G130" s="47">
        <f t="shared" si="58"/>
        <v>3495.4000000000069</v>
      </c>
      <c r="H130" s="47">
        <f t="shared" si="59"/>
        <v>26.570312171757436</v>
      </c>
      <c r="I130" s="47">
        <f t="shared" si="82"/>
        <v>0</v>
      </c>
      <c r="J130" s="47">
        <f t="shared" si="76"/>
        <v>-1264.7999999999993</v>
      </c>
      <c r="K130" s="218" t="str">
        <f t="shared" si="77"/>
        <v xml:space="preserve"> </v>
      </c>
      <c r="L130" s="203">
        <f t="shared" si="88"/>
        <v>-4207.0000000000055</v>
      </c>
      <c r="M130" s="46">
        <f t="shared" si="98"/>
        <v>-2062.3000000000002</v>
      </c>
      <c r="N130" s="46">
        <f t="shared" si="68"/>
        <v>-1409.8000000000002</v>
      </c>
      <c r="O130" s="46">
        <f t="shared" si="61"/>
        <v>-652.5</v>
      </c>
      <c r="P130" s="46">
        <f t="shared" si="70"/>
        <v>2144.7000000000053</v>
      </c>
      <c r="Q130" s="46">
        <f t="shared" si="71"/>
        <v>49.020679819348643</v>
      </c>
      <c r="R130" s="47">
        <f t="shared" si="95"/>
        <v>0</v>
      </c>
      <c r="S130" s="119">
        <f t="shared" si="96"/>
        <v>-2062.3000000000002</v>
      </c>
      <c r="T130" s="218" t="str">
        <f t="shared" si="89"/>
        <v xml:space="preserve"> </v>
      </c>
      <c r="U130" s="611">
        <f>U12-U77</f>
        <v>-4176.6000000000058</v>
      </c>
      <c r="V130" s="749">
        <f>V12-V77</f>
        <v>-2364.9000000000015</v>
      </c>
      <c r="W130" s="724">
        <f t="shared" si="62"/>
        <v>-1712.4000000000015</v>
      </c>
      <c r="X130" s="724">
        <f>X12-X77</f>
        <v>-652.5</v>
      </c>
      <c r="Y130" s="724">
        <f t="shared" si="75"/>
        <v>1811.7000000000044</v>
      </c>
      <c r="Z130" s="46">
        <f t="shared" si="74"/>
        <v>56.622611693722128</v>
      </c>
      <c r="AA130" s="46">
        <f>AA12-AA77</f>
        <v>0</v>
      </c>
      <c r="AB130" s="46">
        <f t="shared" si="90"/>
        <v>-2364.9000000000015</v>
      </c>
      <c r="AC130" s="204" t="str">
        <f t="shared" si="91"/>
        <v xml:space="preserve"> </v>
      </c>
      <c r="AD130" s="203">
        <f>AD12-AD77</f>
        <v>-30.399999999999636</v>
      </c>
      <c r="AE130" s="46">
        <f>AE12-AE77</f>
        <v>65.200000000000728</v>
      </c>
      <c r="AF130" s="46">
        <f t="shared" si="86"/>
        <v>95.600000000000364</v>
      </c>
      <c r="AG130" s="46" t="str">
        <f t="shared" si="87"/>
        <v>&lt;0</v>
      </c>
      <c r="AH130" s="46">
        <f>AH12-AH77</f>
        <v>0</v>
      </c>
      <c r="AI130" s="46">
        <f t="shared" si="92"/>
        <v>65.200000000000728</v>
      </c>
      <c r="AJ130" s="204" t="str">
        <f t="shared" si="93"/>
        <v xml:space="preserve"> </v>
      </c>
      <c r="AK130" s="203">
        <f>AK12-AK77</f>
        <v>0</v>
      </c>
      <c r="AL130" s="46">
        <f>AL12-AL77</f>
        <v>237.40000000000055</v>
      </c>
      <c r="AM130" s="46">
        <f t="shared" si="97"/>
        <v>237.40000000000055</v>
      </c>
      <c r="AN130" s="47" t="str">
        <f t="shared" si="81"/>
        <v xml:space="preserve"> </v>
      </c>
      <c r="AO130" s="46">
        <f>AO12-AO77</f>
        <v>0</v>
      </c>
      <c r="AP130" s="46">
        <f t="shared" si="94"/>
        <v>237.40000000000055</v>
      </c>
      <c r="AQ130" s="283" t="str">
        <f t="shared" si="80"/>
        <v xml:space="preserve"> </v>
      </c>
      <c r="AR130" s="572">
        <f>AR12-AR77</f>
        <v>-553.20000000000073</v>
      </c>
      <c r="AS130" s="573">
        <f>AS12-AS77</f>
        <v>797.50000000000091</v>
      </c>
      <c r="AT130" s="573">
        <f t="shared" si="63"/>
        <v>833.70000000000095</v>
      </c>
      <c r="AU130" s="573">
        <f>AU12-AU77</f>
        <v>-36.200000000000017</v>
      </c>
      <c r="AV130" s="574">
        <f t="shared" si="84"/>
        <v>1350.7000000000016</v>
      </c>
      <c r="AW130" s="46" t="str">
        <f t="shared" si="105"/>
        <v>&lt;0</v>
      </c>
      <c r="AX130" s="97">
        <f>AX12-AX77</f>
        <v>0</v>
      </c>
      <c r="AY130" s="47">
        <f t="shared" si="99"/>
        <v>-797.50000000000091</v>
      </c>
      <c r="AZ130" s="218" t="str">
        <f t="shared" si="100"/>
        <v xml:space="preserve"> </v>
      </c>
    </row>
    <row r="131" spans="1:52" ht="30" customHeight="1">
      <c r="A131" s="100" t="s">
        <v>215</v>
      </c>
      <c r="B131" s="360" t="s">
        <v>239</v>
      </c>
      <c r="C131" s="364">
        <f t="shared" si="101"/>
        <v>4760.2000000000062</v>
      </c>
      <c r="D131" s="99">
        <f t="shared" si="102"/>
        <v>1264.7999999999993</v>
      </c>
      <c r="E131" s="99">
        <f t="shared" si="103"/>
        <v>576.09999999999923</v>
      </c>
      <c r="F131" s="99">
        <f t="shared" si="104"/>
        <v>688.7</v>
      </c>
      <c r="G131" s="99">
        <f t="shared" si="58"/>
        <v>-3495.4000000000069</v>
      </c>
      <c r="H131" s="99">
        <f t="shared" si="59"/>
        <v>26.570312171757436</v>
      </c>
      <c r="I131" s="99">
        <f t="shared" si="82"/>
        <v>0</v>
      </c>
      <c r="J131" s="99">
        <f t="shared" si="76"/>
        <v>1264.7999999999993</v>
      </c>
      <c r="K131" s="234" t="str">
        <f t="shared" si="77"/>
        <v xml:space="preserve"> </v>
      </c>
      <c r="L131" s="550">
        <f t="shared" si="88"/>
        <v>4207.0000000000055</v>
      </c>
      <c r="M131" s="551">
        <f t="shared" si="98"/>
        <v>2062.3000000000002</v>
      </c>
      <c r="N131" s="551">
        <f t="shared" si="68"/>
        <v>1409.8000000000002</v>
      </c>
      <c r="O131" s="551">
        <f t="shared" si="61"/>
        <v>652.5</v>
      </c>
      <c r="P131" s="551">
        <f t="shared" si="70"/>
        <v>-2144.7000000000053</v>
      </c>
      <c r="Q131" s="551">
        <f t="shared" si="71"/>
        <v>49.020679819348643</v>
      </c>
      <c r="R131" s="99">
        <f t="shared" si="95"/>
        <v>0</v>
      </c>
      <c r="S131" s="133">
        <f t="shared" si="96"/>
        <v>2062.3000000000002</v>
      </c>
      <c r="T131" s="234" t="str">
        <f t="shared" si="89"/>
        <v xml:space="preserve"> </v>
      </c>
      <c r="U131" s="640">
        <f>-U130</f>
        <v>4176.6000000000058</v>
      </c>
      <c r="V131" s="750">
        <f>-V130</f>
        <v>2364.9000000000015</v>
      </c>
      <c r="W131" s="725">
        <f t="shared" si="62"/>
        <v>1712.4000000000015</v>
      </c>
      <c r="X131" s="725">
        <f>-X130</f>
        <v>652.5</v>
      </c>
      <c r="Y131" s="725">
        <f t="shared" si="75"/>
        <v>-1811.7000000000044</v>
      </c>
      <c r="Z131" s="551">
        <f t="shared" si="74"/>
        <v>56.622611693722128</v>
      </c>
      <c r="AA131" s="551">
        <f>-AA130</f>
        <v>0</v>
      </c>
      <c r="AB131" s="551">
        <f t="shared" si="90"/>
        <v>2364.9000000000015</v>
      </c>
      <c r="AC131" s="554" t="str">
        <f t="shared" si="91"/>
        <v xml:space="preserve"> </v>
      </c>
      <c r="AD131" s="550">
        <f>-AD130</f>
        <v>30.399999999999636</v>
      </c>
      <c r="AE131" s="551">
        <f>-AE130</f>
        <v>-65.200000000000728</v>
      </c>
      <c r="AF131" s="551">
        <f t="shared" si="86"/>
        <v>-95.600000000000364</v>
      </c>
      <c r="AG131" s="551" t="str">
        <f t="shared" si="87"/>
        <v>&lt;0</v>
      </c>
      <c r="AH131" s="551">
        <f>-AH130</f>
        <v>0</v>
      </c>
      <c r="AI131" s="551">
        <f t="shared" si="92"/>
        <v>-65.200000000000728</v>
      </c>
      <c r="AJ131" s="554" t="str">
        <f t="shared" si="93"/>
        <v xml:space="preserve"> </v>
      </c>
      <c r="AK131" s="550">
        <f>-AK130</f>
        <v>0</v>
      </c>
      <c r="AL131" s="551">
        <f>-AL130</f>
        <v>-237.40000000000055</v>
      </c>
      <c r="AM131" s="551">
        <f t="shared" si="97"/>
        <v>-237.40000000000055</v>
      </c>
      <c r="AN131" s="99" t="str">
        <f t="shared" si="81"/>
        <v xml:space="preserve"> </v>
      </c>
      <c r="AO131" s="551">
        <f>-AO130</f>
        <v>0</v>
      </c>
      <c r="AP131" s="551">
        <f t="shared" si="94"/>
        <v>-237.40000000000055</v>
      </c>
      <c r="AQ131" s="304" t="str">
        <f t="shared" si="80"/>
        <v xml:space="preserve"> </v>
      </c>
      <c r="AR131" s="550">
        <f>-AR130</f>
        <v>553.20000000000073</v>
      </c>
      <c r="AS131" s="551">
        <f>-AS130</f>
        <v>-797.50000000000091</v>
      </c>
      <c r="AT131" s="551">
        <f t="shared" si="63"/>
        <v>-833.70000000000095</v>
      </c>
      <c r="AU131" s="551">
        <f>-AU130</f>
        <v>36.200000000000017</v>
      </c>
      <c r="AV131" s="552">
        <f t="shared" si="84"/>
        <v>-1350.7000000000016</v>
      </c>
      <c r="AW131" s="553" t="str">
        <f t="shared" si="105"/>
        <v>&lt;0</v>
      </c>
      <c r="AX131" s="98">
        <f>-AX130</f>
        <v>0</v>
      </c>
      <c r="AY131" s="99">
        <f t="shared" si="99"/>
        <v>20.199999999999996</v>
      </c>
      <c r="AZ131" s="234" t="str">
        <f t="shared" si="100"/>
        <v xml:space="preserve"> </v>
      </c>
    </row>
    <row r="132" spans="1:52" ht="24.75" customHeight="1">
      <c r="A132" s="340" t="s">
        <v>91</v>
      </c>
      <c r="B132" s="598" t="s">
        <v>92</v>
      </c>
      <c r="C132" s="46">
        <f>C133+C138+C141+C144+C149+C152+C156+C159+C164</f>
        <v>-112.70000000000012</v>
      </c>
      <c r="D132" s="46">
        <f>D133+D138+D141+D144+D149+D152+D156+D159+D164</f>
        <v>515</v>
      </c>
      <c r="E132" s="46">
        <f>E133+E138+E141+E144+E149+E152+E156+E159+E164</f>
        <v>412.5</v>
      </c>
      <c r="F132" s="46">
        <f>F133+F138+F141+F144+F149+F152+F156+F159+F164</f>
        <v>102.5</v>
      </c>
      <c r="G132" s="46">
        <f t="shared" si="58"/>
        <v>627.70000000000016</v>
      </c>
      <c r="H132" s="46" t="str">
        <f t="shared" si="59"/>
        <v>&lt;0</v>
      </c>
      <c r="I132" s="46">
        <f t="shared" si="82"/>
        <v>0</v>
      </c>
      <c r="J132" s="46">
        <f t="shared" si="76"/>
        <v>515</v>
      </c>
      <c r="K132" s="204" t="str">
        <f t="shared" si="77"/>
        <v xml:space="preserve"> </v>
      </c>
      <c r="L132" s="203">
        <f t="shared" si="88"/>
        <v>-135.90000000000003</v>
      </c>
      <c r="M132" s="46">
        <f t="shared" si="98"/>
        <v>494.7999999999999</v>
      </c>
      <c r="N132" s="46">
        <f t="shared" si="68"/>
        <v>394.99999999999994</v>
      </c>
      <c r="O132" s="46">
        <f t="shared" si="61"/>
        <v>99.800000000000011</v>
      </c>
      <c r="P132" s="46">
        <f t="shared" si="70"/>
        <v>630.69999999999993</v>
      </c>
      <c r="Q132" s="46" t="str">
        <f t="shared" si="71"/>
        <v>&lt;0</v>
      </c>
      <c r="R132" s="46">
        <f t="shared" si="95"/>
        <v>0</v>
      </c>
      <c r="S132" s="134">
        <f t="shared" si="96"/>
        <v>494.7999999999999</v>
      </c>
      <c r="T132" s="204" t="str">
        <f t="shared" si="89"/>
        <v xml:space="preserve"> </v>
      </c>
      <c r="U132" s="611">
        <f>U133+U138+U141+U144+U149+U152+U156+U159+U164</f>
        <v>-135.90000000000003</v>
      </c>
      <c r="V132" s="749">
        <f>V133+V138+V141+V144+V149+V152+V156+V159+V164</f>
        <v>494.7999999999999</v>
      </c>
      <c r="W132" s="724">
        <f>W133+W138+W141+W144+W149+W152+W156+W159+W164</f>
        <v>394.99999999999994</v>
      </c>
      <c r="X132" s="724">
        <f>X133+X138+X141+X144+X149+X152+X156+X159+X164</f>
        <v>99.800000000000011</v>
      </c>
      <c r="Y132" s="724">
        <f t="shared" si="75"/>
        <v>630.69999999999993</v>
      </c>
      <c r="Z132" s="46" t="str">
        <f t="shared" si="74"/>
        <v>&lt;0</v>
      </c>
      <c r="AA132" s="46">
        <f>AA133+AA138+AA141+AA144+AA149+AA152+AA156+AA159+AA164</f>
        <v>0</v>
      </c>
      <c r="AB132" s="46">
        <f t="shared" si="90"/>
        <v>494.7999999999999</v>
      </c>
      <c r="AC132" s="204" t="str">
        <f t="shared" si="91"/>
        <v xml:space="preserve"> </v>
      </c>
      <c r="AD132" s="203">
        <f>AD133+AD138+AD141+AD144+AD149+AD152+AD156+AD159+AD164</f>
        <v>0</v>
      </c>
      <c r="AE132" s="46">
        <f>AE133+AE138+AE141+AE144+AE149+AE152+AE156+AE159+AE164</f>
        <v>0</v>
      </c>
      <c r="AF132" s="46">
        <f t="shared" si="86"/>
        <v>0</v>
      </c>
      <c r="AG132" s="46" t="str">
        <f t="shared" si="87"/>
        <v xml:space="preserve"> </v>
      </c>
      <c r="AH132" s="46">
        <f>AH133+AH138+AH141+AH144+AH149+AH152+AH156+AH159+AH164</f>
        <v>0</v>
      </c>
      <c r="AI132" s="46">
        <f t="shared" si="92"/>
        <v>0</v>
      </c>
      <c r="AJ132" s="204" t="str">
        <f t="shared" si="93"/>
        <v xml:space="preserve"> </v>
      </c>
      <c r="AK132" s="203">
        <f>AK133+AK138+AK141+AK144+AK149+AK152+AK156+AK159+AK164</f>
        <v>0</v>
      </c>
      <c r="AL132" s="46">
        <f>AL133+AL138+AL141+AL144+AL149+AL152+AL156+AL159+AL164</f>
        <v>0</v>
      </c>
      <c r="AM132" s="46">
        <f t="shared" si="97"/>
        <v>0</v>
      </c>
      <c r="AN132" s="46" t="str">
        <f t="shared" si="81"/>
        <v xml:space="preserve"> </v>
      </c>
      <c r="AO132" s="46">
        <f>AO133+AO138+AO141+AO144+AO149+AO152+AO156+AO159+AO164</f>
        <v>0</v>
      </c>
      <c r="AP132" s="46">
        <f t="shared" si="94"/>
        <v>0</v>
      </c>
      <c r="AQ132" s="275" t="str">
        <f t="shared" si="80"/>
        <v xml:space="preserve"> </v>
      </c>
      <c r="AR132" s="747">
        <f>AR133+AR138+AR141+AR144+AR149+AR152+AR156+AR159+AR164</f>
        <v>23.2</v>
      </c>
      <c r="AS132" s="575">
        <f>AS133+AS138+AS141+AS144+AS149+AS152+AS156+AS159+AS164</f>
        <v>20.199999999999996</v>
      </c>
      <c r="AT132" s="575">
        <f>AT133+AT138+AT141+AT144+AT149+AT152+AT156+AT159+AT164</f>
        <v>17.499999999999996</v>
      </c>
      <c r="AU132" s="748">
        <f>AU133+AU138+AU141+AU144+AU149+AU152+AU156+AU159+AU164</f>
        <v>2.7000000000000028</v>
      </c>
      <c r="AV132" s="576">
        <f t="shared" si="84"/>
        <v>-3.0000000000000036</v>
      </c>
      <c r="AW132" s="46">
        <f t="shared" si="105"/>
        <v>87.068965517241352</v>
      </c>
      <c r="AX132" s="101">
        <f>AX133+AX138+AX141+AX144+AX149+AX152+AX156+AX159+AX164</f>
        <v>0</v>
      </c>
      <c r="AY132" s="46">
        <f t="shared" si="99"/>
        <v>14.1</v>
      </c>
      <c r="AZ132" s="204" t="str">
        <f t="shared" si="100"/>
        <v xml:space="preserve"> </v>
      </c>
    </row>
    <row r="133" spans="1:52" s="10" customFormat="1" ht="19.5" customHeight="1">
      <c r="A133" s="103" t="s">
        <v>94</v>
      </c>
      <c r="B133" s="361" t="s">
        <v>93</v>
      </c>
      <c r="C133" s="233">
        <f t="shared" si="101"/>
        <v>320.10000000000002</v>
      </c>
      <c r="D133" s="77">
        <f t="shared" si="102"/>
        <v>315.8</v>
      </c>
      <c r="E133" s="77">
        <f t="shared" ref="E133:E141" si="106">W133+AE133+AL133+AT133</f>
        <v>315.8</v>
      </c>
      <c r="F133" s="77">
        <f t="shared" ref="F133:F144" si="107">O133+AU133</f>
        <v>0</v>
      </c>
      <c r="G133" s="77">
        <f t="shared" si="58"/>
        <v>-4.3000000000000114</v>
      </c>
      <c r="H133" s="77">
        <f t="shared" si="59"/>
        <v>98.656669790690415</v>
      </c>
      <c r="I133" s="102">
        <f t="shared" si="82"/>
        <v>0</v>
      </c>
      <c r="J133" s="102">
        <f t="shared" si="76"/>
        <v>315.8</v>
      </c>
      <c r="K133" s="235" t="str">
        <f t="shared" si="77"/>
        <v xml:space="preserve"> </v>
      </c>
      <c r="L133" s="233">
        <f t="shared" si="88"/>
        <v>310</v>
      </c>
      <c r="M133" s="77">
        <f t="shared" si="98"/>
        <v>301.7</v>
      </c>
      <c r="N133" s="77">
        <f t="shared" si="68"/>
        <v>301.7</v>
      </c>
      <c r="O133" s="77">
        <f t="shared" si="61"/>
        <v>0</v>
      </c>
      <c r="P133" s="77">
        <f t="shared" si="70"/>
        <v>-8.3000000000000114</v>
      </c>
      <c r="Q133" s="77">
        <f t="shared" si="71"/>
        <v>97.322580645161281</v>
      </c>
      <c r="R133" s="102">
        <f t="shared" ref="R133:R164" si="108">AA133+AH133+AO133</f>
        <v>0</v>
      </c>
      <c r="S133" s="135">
        <f t="shared" ref="S133:S164" si="109">M133-R133</f>
        <v>301.7</v>
      </c>
      <c r="T133" s="235" t="str">
        <f t="shared" ref="T133:T164" si="110">IF(R133&lt;&gt;0,IF(M133/R133*100&lt;0,"&lt;0",IF(M133/R133*100&gt;200,"&gt;200",M133/R133*100))," ")</f>
        <v xml:space="preserve"> </v>
      </c>
      <c r="U133" s="233">
        <f>U134+U135+U136+U137</f>
        <v>310</v>
      </c>
      <c r="V133" s="655">
        <f>V134+V135+V136+V137</f>
        <v>301.7</v>
      </c>
      <c r="W133" s="678">
        <f t="shared" si="62"/>
        <v>301.7</v>
      </c>
      <c r="X133" s="77">
        <f>X134+X135+X136+X137</f>
        <v>0</v>
      </c>
      <c r="Y133" s="77">
        <f t="shared" si="75"/>
        <v>-8.3000000000000114</v>
      </c>
      <c r="Z133" s="77">
        <f t="shared" si="74"/>
        <v>97.322580645161281</v>
      </c>
      <c r="AA133" s="77"/>
      <c r="AB133" s="77">
        <f t="shared" ref="AB133:AB164" si="111">V133-AA133</f>
        <v>301.7</v>
      </c>
      <c r="AC133" s="216" t="str">
        <f t="shared" ref="AC133:AC164" si="112">IF(AA133&lt;&gt;0,IF(V133/AA133*100&lt;0,"&lt;0",IF(V133/AA133*100&gt;200,"&gt;200",V133/AA133*100))," ")</f>
        <v xml:space="preserve"> </v>
      </c>
      <c r="AD133" s="237"/>
      <c r="AE133" s="87"/>
      <c r="AF133" s="87">
        <f t="shared" ref="AF133:AF164" si="113">AE133-AD133</f>
        <v>0</v>
      </c>
      <c r="AG133" s="87" t="str">
        <f t="shared" ref="AG133:AG164" si="114">IF(AD133&lt;&gt;0,IF(AE133/AD133*100&lt;0,"&lt;0",IF(AE133/AD133*100&gt;200,"&gt;200",AE133/AD133*100))," ")</f>
        <v xml:space="preserve"> </v>
      </c>
      <c r="AH133" s="87"/>
      <c r="AI133" s="87">
        <f t="shared" ref="AI133:AI164" si="115">AE133-AH133</f>
        <v>0</v>
      </c>
      <c r="AJ133" s="279" t="str">
        <f t="shared" ref="AJ133:AJ164" si="116">IF(AH133&lt;&gt;0,IF(AE133/AH133*100&lt;0,"&lt;0",IF(AE133/AH133*100&gt;200,"&gt;200",AE133/AH133*100))," ")</f>
        <v xml:space="preserve"> </v>
      </c>
      <c r="AK133" s="237"/>
      <c r="AL133" s="87"/>
      <c r="AM133" s="87">
        <f t="shared" ref="AM133:AM164" si="117">AL133-AK133</f>
        <v>0</v>
      </c>
      <c r="AN133" s="102" t="str">
        <f t="shared" si="81"/>
        <v xml:space="preserve"> </v>
      </c>
      <c r="AO133" s="87"/>
      <c r="AP133" s="87">
        <f t="shared" ref="AP133:AP164" si="118">AL133-AO133</f>
        <v>0</v>
      </c>
      <c r="AQ133" s="305" t="str">
        <f t="shared" si="80"/>
        <v xml:space="preserve"> </v>
      </c>
      <c r="AR133" s="233">
        <f>AR134+AR135+AR136+AR137</f>
        <v>10.1</v>
      </c>
      <c r="AS133" s="77">
        <f>AS134+AS135+AS136+AS137</f>
        <v>14.1</v>
      </c>
      <c r="AT133" s="77">
        <f t="shared" si="63"/>
        <v>14.1</v>
      </c>
      <c r="AU133" s="77">
        <f>AU134+AU135+AU136+AU137</f>
        <v>0</v>
      </c>
      <c r="AV133" s="107">
        <f t="shared" si="84"/>
        <v>4</v>
      </c>
      <c r="AW133" s="59">
        <f t="shared" si="105"/>
        <v>139.60396039603958</v>
      </c>
      <c r="AX133" s="87">
        <f>AX134+AX135+AX136+AX137</f>
        <v>0</v>
      </c>
      <c r="AY133" s="102">
        <f t="shared" si="99"/>
        <v>0</v>
      </c>
      <c r="AZ133" s="235" t="str">
        <f t="shared" si="100"/>
        <v xml:space="preserve"> </v>
      </c>
    </row>
    <row r="134" spans="1:52" ht="17.25" customHeight="1">
      <c r="A134" s="76" t="s">
        <v>98</v>
      </c>
      <c r="B134" s="362" t="s">
        <v>95</v>
      </c>
      <c r="C134" s="207">
        <f t="shared" si="101"/>
        <v>0</v>
      </c>
      <c r="D134" s="52">
        <f t="shared" si="102"/>
        <v>0</v>
      </c>
      <c r="E134" s="52">
        <f t="shared" si="106"/>
        <v>0</v>
      </c>
      <c r="F134" s="52">
        <f t="shared" si="107"/>
        <v>0</v>
      </c>
      <c r="G134" s="52">
        <f t="shared" si="58"/>
        <v>0</v>
      </c>
      <c r="H134" s="52" t="str">
        <f t="shared" si="59"/>
        <v xml:space="preserve"> </v>
      </c>
      <c r="I134" s="75">
        <f t="shared" si="82"/>
        <v>0</v>
      </c>
      <c r="J134" s="75">
        <f t="shared" si="76"/>
        <v>0</v>
      </c>
      <c r="K134" s="236" t="str">
        <f t="shared" si="77"/>
        <v xml:space="preserve"> </v>
      </c>
      <c r="L134" s="207">
        <f t="shared" si="88"/>
        <v>0</v>
      </c>
      <c r="M134" s="52">
        <f t="shared" si="98"/>
        <v>0</v>
      </c>
      <c r="N134" s="52">
        <f t="shared" si="68"/>
        <v>0</v>
      </c>
      <c r="O134" s="52">
        <f t="shared" si="61"/>
        <v>0</v>
      </c>
      <c r="P134" s="52">
        <f t="shared" si="70"/>
        <v>0</v>
      </c>
      <c r="Q134" s="52" t="str">
        <f t="shared" si="71"/>
        <v xml:space="preserve"> </v>
      </c>
      <c r="R134" s="75">
        <f t="shared" si="108"/>
        <v>0</v>
      </c>
      <c r="S134" s="128">
        <f t="shared" si="109"/>
        <v>0</v>
      </c>
      <c r="T134" s="236" t="str">
        <f t="shared" si="110"/>
        <v xml:space="preserve"> </v>
      </c>
      <c r="U134" s="207"/>
      <c r="V134" s="647"/>
      <c r="W134" s="626">
        <f t="shared" si="62"/>
        <v>0</v>
      </c>
      <c r="X134" s="52"/>
      <c r="Y134" s="52">
        <f t="shared" si="75"/>
        <v>0</v>
      </c>
      <c r="Z134" s="52" t="str">
        <f t="shared" si="74"/>
        <v xml:space="preserve"> </v>
      </c>
      <c r="AA134" s="52"/>
      <c r="AB134" s="52">
        <f t="shared" si="111"/>
        <v>0</v>
      </c>
      <c r="AC134" s="208" t="str">
        <f t="shared" si="112"/>
        <v xml:space="preserve"> </v>
      </c>
      <c r="AD134" s="207"/>
      <c r="AE134" s="52"/>
      <c r="AF134" s="52">
        <f t="shared" si="113"/>
        <v>0</v>
      </c>
      <c r="AG134" s="52" t="str">
        <f t="shared" si="114"/>
        <v xml:space="preserve"> </v>
      </c>
      <c r="AH134" s="52"/>
      <c r="AI134" s="52">
        <f t="shared" si="115"/>
        <v>0</v>
      </c>
      <c r="AJ134" s="208" t="str">
        <f t="shared" si="116"/>
        <v xml:space="preserve"> </v>
      </c>
      <c r="AK134" s="207"/>
      <c r="AL134" s="52"/>
      <c r="AM134" s="52">
        <f t="shared" si="117"/>
        <v>0</v>
      </c>
      <c r="AN134" s="75" t="str">
        <f t="shared" si="81"/>
        <v xml:space="preserve"> </v>
      </c>
      <c r="AO134" s="52"/>
      <c r="AP134" s="52">
        <f t="shared" si="118"/>
        <v>0</v>
      </c>
      <c r="AQ134" s="296" t="str">
        <f t="shared" si="80"/>
        <v xml:space="preserve"> </v>
      </c>
      <c r="AR134" s="207"/>
      <c r="AS134" s="52"/>
      <c r="AT134" s="52">
        <f t="shared" si="63"/>
        <v>0</v>
      </c>
      <c r="AU134" s="52"/>
      <c r="AV134" s="75">
        <f t="shared" si="84"/>
        <v>0</v>
      </c>
      <c r="AW134" s="59" t="str">
        <f t="shared" si="105"/>
        <v xml:space="preserve"> </v>
      </c>
      <c r="AX134" s="52"/>
      <c r="AY134" s="75">
        <f t="shared" si="99"/>
        <v>0</v>
      </c>
      <c r="AZ134" s="236" t="str">
        <f t="shared" si="100"/>
        <v xml:space="preserve"> </v>
      </c>
    </row>
    <row r="135" spans="1:52" ht="23.25" customHeight="1">
      <c r="A135" s="76" t="s">
        <v>99</v>
      </c>
      <c r="B135" s="362" t="s">
        <v>96</v>
      </c>
      <c r="C135" s="207">
        <f t="shared" si="101"/>
        <v>0</v>
      </c>
      <c r="D135" s="52">
        <f t="shared" si="102"/>
        <v>0</v>
      </c>
      <c r="E135" s="52">
        <f t="shared" si="106"/>
        <v>0</v>
      </c>
      <c r="F135" s="52">
        <f t="shared" si="107"/>
        <v>0</v>
      </c>
      <c r="G135" s="52">
        <f t="shared" si="58"/>
        <v>0</v>
      </c>
      <c r="H135" s="52" t="str">
        <f t="shared" si="59"/>
        <v xml:space="preserve"> </v>
      </c>
      <c r="I135" s="75">
        <f t="shared" si="82"/>
        <v>0</v>
      </c>
      <c r="J135" s="75">
        <f t="shared" si="76"/>
        <v>0</v>
      </c>
      <c r="K135" s="236" t="str">
        <f t="shared" si="77"/>
        <v xml:space="preserve"> </v>
      </c>
      <c r="L135" s="207">
        <f t="shared" si="88"/>
        <v>0</v>
      </c>
      <c r="M135" s="52">
        <f t="shared" si="98"/>
        <v>0</v>
      </c>
      <c r="N135" s="52">
        <f t="shared" si="68"/>
        <v>0</v>
      </c>
      <c r="O135" s="52">
        <f t="shared" si="61"/>
        <v>0</v>
      </c>
      <c r="P135" s="52">
        <f t="shared" si="70"/>
        <v>0</v>
      </c>
      <c r="Q135" s="52" t="str">
        <f t="shared" si="71"/>
        <v xml:space="preserve"> </v>
      </c>
      <c r="R135" s="75">
        <f t="shared" si="108"/>
        <v>0</v>
      </c>
      <c r="S135" s="128">
        <f t="shared" si="109"/>
        <v>0</v>
      </c>
      <c r="T135" s="236" t="str">
        <f t="shared" si="110"/>
        <v xml:space="preserve"> </v>
      </c>
      <c r="U135" s="207"/>
      <c r="V135" s="647"/>
      <c r="W135" s="626">
        <f t="shared" si="62"/>
        <v>0</v>
      </c>
      <c r="X135" s="52"/>
      <c r="Y135" s="52">
        <f t="shared" si="75"/>
        <v>0</v>
      </c>
      <c r="Z135" s="52" t="str">
        <f t="shared" si="74"/>
        <v xml:space="preserve"> </v>
      </c>
      <c r="AA135" s="52"/>
      <c r="AB135" s="52">
        <f t="shared" si="111"/>
        <v>0</v>
      </c>
      <c r="AC135" s="208" t="str">
        <f t="shared" si="112"/>
        <v xml:space="preserve"> </v>
      </c>
      <c r="AD135" s="207"/>
      <c r="AE135" s="52"/>
      <c r="AF135" s="52">
        <f t="shared" si="113"/>
        <v>0</v>
      </c>
      <c r="AG135" s="52" t="str">
        <f t="shared" si="114"/>
        <v xml:space="preserve"> </v>
      </c>
      <c r="AH135" s="52"/>
      <c r="AI135" s="52">
        <f t="shared" si="115"/>
        <v>0</v>
      </c>
      <c r="AJ135" s="208" t="str">
        <f t="shared" si="116"/>
        <v xml:space="preserve"> </v>
      </c>
      <c r="AK135" s="207"/>
      <c r="AL135" s="52"/>
      <c r="AM135" s="52">
        <f t="shared" si="117"/>
        <v>0</v>
      </c>
      <c r="AN135" s="75" t="str">
        <f t="shared" si="81"/>
        <v xml:space="preserve"> </v>
      </c>
      <c r="AO135" s="52"/>
      <c r="AP135" s="52">
        <f t="shared" si="118"/>
        <v>0</v>
      </c>
      <c r="AQ135" s="296" t="str">
        <f t="shared" si="80"/>
        <v xml:space="preserve"> </v>
      </c>
      <c r="AR135" s="207"/>
      <c r="AS135" s="52"/>
      <c r="AT135" s="52">
        <f t="shared" si="63"/>
        <v>0</v>
      </c>
      <c r="AU135" s="52"/>
      <c r="AV135" s="75">
        <f t="shared" si="84"/>
        <v>0</v>
      </c>
      <c r="AW135" s="59" t="str">
        <f t="shared" si="105"/>
        <v xml:space="preserve"> </v>
      </c>
      <c r="AX135" s="52"/>
      <c r="AY135" s="75">
        <f t="shared" si="99"/>
        <v>14.1</v>
      </c>
      <c r="AZ135" s="236" t="str">
        <f t="shared" si="100"/>
        <v xml:space="preserve"> </v>
      </c>
    </row>
    <row r="136" spans="1:52" ht="19.5" customHeight="1">
      <c r="A136" s="76" t="s">
        <v>101</v>
      </c>
      <c r="B136" s="362" t="s">
        <v>97</v>
      </c>
      <c r="C136" s="207">
        <f t="shared" si="101"/>
        <v>310.10000000000002</v>
      </c>
      <c r="D136" s="52">
        <f t="shared" si="102"/>
        <v>296.5</v>
      </c>
      <c r="E136" s="52">
        <f t="shared" si="106"/>
        <v>296.5</v>
      </c>
      <c r="F136" s="52">
        <f t="shared" si="107"/>
        <v>0</v>
      </c>
      <c r="G136" s="52">
        <f t="shared" si="58"/>
        <v>-13.600000000000023</v>
      </c>
      <c r="H136" s="52">
        <f t="shared" si="59"/>
        <v>95.614317961947748</v>
      </c>
      <c r="I136" s="75">
        <f t="shared" si="82"/>
        <v>0</v>
      </c>
      <c r="J136" s="75">
        <f t="shared" si="76"/>
        <v>296.5</v>
      </c>
      <c r="K136" s="236" t="str">
        <f t="shared" si="77"/>
        <v xml:space="preserve"> </v>
      </c>
      <c r="L136" s="207">
        <f t="shared" si="88"/>
        <v>300</v>
      </c>
      <c r="M136" s="52">
        <f t="shared" si="98"/>
        <v>282.39999999999998</v>
      </c>
      <c r="N136" s="52">
        <f t="shared" si="68"/>
        <v>282.39999999999998</v>
      </c>
      <c r="O136" s="52">
        <f t="shared" si="61"/>
        <v>0</v>
      </c>
      <c r="P136" s="52">
        <f t="shared" si="70"/>
        <v>-17.600000000000023</v>
      </c>
      <c r="Q136" s="52">
        <f t="shared" si="71"/>
        <v>94.133333333333326</v>
      </c>
      <c r="R136" s="75">
        <f t="shared" si="108"/>
        <v>0</v>
      </c>
      <c r="S136" s="128">
        <f t="shared" si="109"/>
        <v>282.39999999999998</v>
      </c>
      <c r="T136" s="236" t="str">
        <f t="shared" si="110"/>
        <v xml:space="preserve"> </v>
      </c>
      <c r="U136" s="207">
        <v>300</v>
      </c>
      <c r="V136" s="647">
        <v>282.39999999999998</v>
      </c>
      <c r="W136" s="626">
        <f t="shared" si="62"/>
        <v>282.39999999999998</v>
      </c>
      <c r="X136" s="52"/>
      <c r="Y136" s="52">
        <f t="shared" si="75"/>
        <v>-17.600000000000023</v>
      </c>
      <c r="Z136" s="52">
        <f t="shared" si="74"/>
        <v>94.133333333333326</v>
      </c>
      <c r="AA136" s="52"/>
      <c r="AB136" s="52">
        <f t="shared" si="111"/>
        <v>282.39999999999998</v>
      </c>
      <c r="AC136" s="208" t="str">
        <f t="shared" si="112"/>
        <v xml:space="preserve"> </v>
      </c>
      <c r="AD136" s="207"/>
      <c r="AE136" s="52"/>
      <c r="AF136" s="52">
        <f t="shared" si="113"/>
        <v>0</v>
      </c>
      <c r="AG136" s="52" t="str">
        <f t="shared" si="114"/>
        <v xml:space="preserve"> </v>
      </c>
      <c r="AH136" s="52"/>
      <c r="AI136" s="52">
        <f t="shared" si="115"/>
        <v>0</v>
      </c>
      <c r="AJ136" s="208" t="str">
        <f t="shared" si="116"/>
        <v xml:space="preserve"> </v>
      </c>
      <c r="AK136" s="207"/>
      <c r="AL136" s="52"/>
      <c r="AM136" s="52">
        <f t="shared" si="117"/>
        <v>0</v>
      </c>
      <c r="AN136" s="75" t="str">
        <f t="shared" si="81"/>
        <v xml:space="preserve"> </v>
      </c>
      <c r="AO136" s="52"/>
      <c r="AP136" s="52">
        <f t="shared" si="118"/>
        <v>0</v>
      </c>
      <c r="AQ136" s="296" t="str">
        <f t="shared" si="80"/>
        <v xml:space="preserve"> </v>
      </c>
      <c r="AR136" s="207">
        <v>10.1</v>
      </c>
      <c r="AS136" s="52">
        <v>14.1</v>
      </c>
      <c r="AT136" s="52">
        <f t="shared" si="63"/>
        <v>14.1</v>
      </c>
      <c r="AU136" s="52"/>
      <c r="AV136" s="190">
        <f t="shared" si="84"/>
        <v>4</v>
      </c>
      <c r="AW136" s="59">
        <f t="shared" si="105"/>
        <v>139.60396039603958</v>
      </c>
      <c r="AX136" s="52"/>
      <c r="AY136" s="75">
        <f t="shared" si="99"/>
        <v>0</v>
      </c>
      <c r="AZ136" s="236" t="str">
        <f t="shared" si="100"/>
        <v xml:space="preserve"> </v>
      </c>
    </row>
    <row r="137" spans="1:52" ht="23.25" customHeight="1">
      <c r="A137" s="76" t="s">
        <v>102</v>
      </c>
      <c r="B137" s="362" t="s">
        <v>103</v>
      </c>
      <c r="C137" s="207">
        <f t="shared" si="101"/>
        <v>10</v>
      </c>
      <c r="D137" s="52">
        <f t="shared" si="102"/>
        <v>19.3</v>
      </c>
      <c r="E137" s="52">
        <f t="shared" si="106"/>
        <v>19.3</v>
      </c>
      <c r="F137" s="52">
        <f t="shared" si="107"/>
        <v>0</v>
      </c>
      <c r="G137" s="52">
        <f t="shared" si="58"/>
        <v>9.3000000000000007</v>
      </c>
      <c r="H137" s="52">
        <f t="shared" si="59"/>
        <v>193.00000000000003</v>
      </c>
      <c r="I137" s="75">
        <f t="shared" si="82"/>
        <v>0</v>
      </c>
      <c r="J137" s="75">
        <f t="shared" si="76"/>
        <v>19.3</v>
      </c>
      <c r="K137" s="236" t="str">
        <f t="shared" si="77"/>
        <v xml:space="preserve"> </v>
      </c>
      <c r="L137" s="207">
        <f t="shared" si="88"/>
        <v>10</v>
      </c>
      <c r="M137" s="52">
        <f t="shared" si="98"/>
        <v>19.3</v>
      </c>
      <c r="N137" s="52">
        <f t="shared" si="68"/>
        <v>19.3</v>
      </c>
      <c r="O137" s="52">
        <f t="shared" si="61"/>
        <v>0</v>
      </c>
      <c r="P137" s="52">
        <f t="shared" si="70"/>
        <v>9.3000000000000007</v>
      </c>
      <c r="Q137" s="52">
        <f t="shared" si="71"/>
        <v>193.00000000000003</v>
      </c>
      <c r="R137" s="75">
        <f t="shared" si="108"/>
        <v>0</v>
      </c>
      <c r="S137" s="128">
        <f t="shared" si="109"/>
        <v>19.3</v>
      </c>
      <c r="T137" s="236" t="str">
        <f t="shared" si="110"/>
        <v xml:space="preserve"> </v>
      </c>
      <c r="U137" s="207">
        <v>10</v>
      </c>
      <c r="V137" s="647">
        <v>19.3</v>
      </c>
      <c r="W137" s="626">
        <f t="shared" si="62"/>
        <v>19.3</v>
      </c>
      <c r="X137" s="52"/>
      <c r="Y137" s="52">
        <f t="shared" si="75"/>
        <v>9.3000000000000007</v>
      </c>
      <c r="Z137" s="52">
        <f t="shared" si="74"/>
        <v>193.00000000000003</v>
      </c>
      <c r="AA137" s="52"/>
      <c r="AB137" s="87">
        <f t="shared" si="111"/>
        <v>19.3</v>
      </c>
      <c r="AC137" s="279" t="str">
        <f t="shared" si="112"/>
        <v xml:space="preserve"> </v>
      </c>
      <c r="AD137" s="237"/>
      <c r="AE137" s="87"/>
      <c r="AF137" s="87">
        <f t="shared" si="113"/>
        <v>0</v>
      </c>
      <c r="AG137" s="87" t="str">
        <f t="shared" si="114"/>
        <v xml:space="preserve"> </v>
      </c>
      <c r="AH137" s="87"/>
      <c r="AI137" s="87">
        <f t="shared" si="115"/>
        <v>0</v>
      </c>
      <c r="AJ137" s="279" t="str">
        <f t="shared" si="116"/>
        <v xml:space="preserve"> </v>
      </c>
      <c r="AK137" s="237"/>
      <c r="AL137" s="87"/>
      <c r="AM137" s="87">
        <f t="shared" si="117"/>
        <v>0</v>
      </c>
      <c r="AN137" s="75" t="str">
        <f t="shared" si="81"/>
        <v xml:space="preserve"> </v>
      </c>
      <c r="AO137" s="87"/>
      <c r="AP137" s="87">
        <f t="shared" si="118"/>
        <v>0</v>
      </c>
      <c r="AQ137" s="296" t="str">
        <f t="shared" si="80"/>
        <v xml:space="preserve"> </v>
      </c>
      <c r="AR137" s="237"/>
      <c r="AS137" s="87"/>
      <c r="AT137" s="87">
        <f t="shared" si="63"/>
        <v>0</v>
      </c>
      <c r="AU137" s="87"/>
      <c r="AV137" s="75">
        <f t="shared" si="84"/>
        <v>0</v>
      </c>
      <c r="AW137" s="59" t="str">
        <f t="shared" si="105"/>
        <v xml:space="preserve"> </v>
      </c>
      <c r="AX137" s="87"/>
      <c r="AY137" s="75">
        <f t="shared" si="99"/>
        <v>2.6999999999999993</v>
      </c>
      <c r="AZ137" s="236" t="str">
        <f t="shared" si="100"/>
        <v xml:space="preserve"> </v>
      </c>
    </row>
    <row r="138" spans="1:52" s="10" customFormat="1" ht="18.75" customHeight="1">
      <c r="A138" s="104" t="s">
        <v>107</v>
      </c>
      <c r="B138" s="361" t="s">
        <v>106</v>
      </c>
      <c r="C138" s="233">
        <f t="shared" si="101"/>
        <v>0</v>
      </c>
      <c r="D138" s="77">
        <f t="shared" si="102"/>
        <v>35.09999999999998</v>
      </c>
      <c r="E138" s="77">
        <f t="shared" si="106"/>
        <v>-0.10000000000002629</v>
      </c>
      <c r="F138" s="77">
        <f t="shared" si="107"/>
        <v>35.200000000000003</v>
      </c>
      <c r="G138" s="77">
        <f t="shared" si="58"/>
        <v>35.09999999999998</v>
      </c>
      <c r="H138" s="77" t="str">
        <f t="shared" si="59"/>
        <v xml:space="preserve"> </v>
      </c>
      <c r="I138" s="102">
        <f t="shared" si="82"/>
        <v>0</v>
      </c>
      <c r="J138" s="102">
        <f t="shared" si="76"/>
        <v>35.09999999999998</v>
      </c>
      <c r="K138" s="235" t="str">
        <f t="shared" si="77"/>
        <v xml:space="preserve"> </v>
      </c>
      <c r="L138" s="233">
        <f t="shared" si="88"/>
        <v>0</v>
      </c>
      <c r="M138" s="77">
        <f t="shared" si="98"/>
        <v>32.399999999999977</v>
      </c>
      <c r="N138" s="77">
        <f t="shared" si="68"/>
        <v>-0.10000000000002274</v>
      </c>
      <c r="O138" s="77">
        <f t="shared" si="61"/>
        <v>32.5</v>
      </c>
      <c r="P138" s="77">
        <f t="shared" si="70"/>
        <v>32.399999999999977</v>
      </c>
      <c r="Q138" s="77" t="str">
        <f t="shared" si="71"/>
        <v xml:space="preserve"> </v>
      </c>
      <c r="R138" s="102">
        <f t="shared" si="108"/>
        <v>0</v>
      </c>
      <c r="S138" s="135">
        <f t="shared" si="109"/>
        <v>32.399999999999977</v>
      </c>
      <c r="T138" s="235" t="str">
        <f t="shared" si="110"/>
        <v xml:space="preserve"> </v>
      </c>
      <c r="U138" s="233">
        <f>U139+U140</f>
        <v>0</v>
      </c>
      <c r="V138" s="709">
        <f>V139+V140</f>
        <v>32.399999999999977</v>
      </c>
      <c r="W138" s="678">
        <f t="shared" si="62"/>
        <v>-0.10000000000002274</v>
      </c>
      <c r="X138" s="77">
        <f>X139+X140</f>
        <v>32.5</v>
      </c>
      <c r="Y138" s="77">
        <f t="shared" si="75"/>
        <v>32.399999999999977</v>
      </c>
      <c r="Z138" s="77" t="str">
        <f t="shared" si="74"/>
        <v xml:space="preserve"> </v>
      </c>
      <c r="AA138" s="77"/>
      <c r="AB138" s="77">
        <f t="shared" si="111"/>
        <v>32.399999999999977</v>
      </c>
      <c r="AC138" s="216" t="str">
        <f t="shared" si="112"/>
        <v xml:space="preserve"> </v>
      </c>
      <c r="AD138" s="233"/>
      <c r="AE138" s="77"/>
      <c r="AF138" s="77">
        <f t="shared" si="113"/>
        <v>0</v>
      </c>
      <c r="AG138" s="77" t="str">
        <f t="shared" si="114"/>
        <v xml:space="preserve"> </v>
      </c>
      <c r="AH138" s="77"/>
      <c r="AI138" s="77">
        <f t="shared" si="115"/>
        <v>0</v>
      </c>
      <c r="AJ138" s="216" t="str">
        <f t="shared" si="116"/>
        <v xml:space="preserve"> </v>
      </c>
      <c r="AK138" s="233"/>
      <c r="AL138" s="77"/>
      <c r="AM138" s="77">
        <f t="shared" si="117"/>
        <v>0</v>
      </c>
      <c r="AN138" s="102" t="str">
        <f t="shared" si="81"/>
        <v xml:space="preserve"> </v>
      </c>
      <c r="AO138" s="77"/>
      <c r="AP138" s="77">
        <f t="shared" si="118"/>
        <v>0</v>
      </c>
      <c r="AQ138" s="306" t="str">
        <f t="shared" si="80"/>
        <v xml:space="preserve"> </v>
      </c>
      <c r="AR138" s="233">
        <f>AR139+AR140</f>
        <v>0</v>
      </c>
      <c r="AS138" s="77">
        <f>AS139+AS140</f>
        <v>2.6999999999999993</v>
      </c>
      <c r="AT138" s="77">
        <f t="shared" si="63"/>
        <v>-3.5527136788005009E-15</v>
      </c>
      <c r="AU138" s="77">
        <f>AU139+AU140</f>
        <v>2.7000000000000028</v>
      </c>
      <c r="AV138" s="185">
        <f t="shared" si="84"/>
        <v>2.6999999999999993</v>
      </c>
      <c r="AW138" s="87" t="str">
        <f t="shared" si="105"/>
        <v xml:space="preserve"> </v>
      </c>
      <c r="AX138" s="77">
        <f>AX139+AX140</f>
        <v>0</v>
      </c>
      <c r="AY138" s="102">
        <f t="shared" si="99"/>
        <v>26.4</v>
      </c>
      <c r="AZ138" s="235" t="str">
        <f t="shared" si="100"/>
        <v xml:space="preserve"> </v>
      </c>
    </row>
    <row r="139" spans="1:52" ht="19.5" customHeight="1">
      <c r="A139" s="76" t="s">
        <v>105</v>
      </c>
      <c r="B139" s="362" t="s">
        <v>287</v>
      </c>
      <c r="C139" s="207">
        <f t="shared" si="101"/>
        <v>0</v>
      </c>
      <c r="D139" s="52">
        <f t="shared" si="102"/>
        <v>301.29999999999995</v>
      </c>
      <c r="E139" s="52">
        <f t="shared" si="106"/>
        <v>8.9999999999999858</v>
      </c>
      <c r="F139" s="52">
        <f t="shared" si="107"/>
        <v>292.3</v>
      </c>
      <c r="G139" s="52">
        <f t="shared" si="58"/>
        <v>301.29999999999995</v>
      </c>
      <c r="H139" s="52" t="str">
        <f t="shared" si="59"/>
        <v xml:space="preserve"> </v>
      </c>
      <c r="I139" s="75">
        <f t="shared" si="82"/>
        <v>0</v>
      </c>
      <c r="J139" s="75">
        <f t="shared" si="76"/>
        <v>301.29999999999995</v>
      </c>
      <c r="K139" s="236" t="str">
        <f t="shared" si="77"/>
        <v xml:space="preserve"> </v>
      </c>
      <c r="L139" s="207">
        <f t="shared" si="88"/>
        <v>0</v>
      </c>
      <c r="M139" s="52">
        <f t="shared" si="98"/>
        <v>274.89999999999998</v>
      </c>
      <c r="N139" s="52">
        <f t="shared" si="68"/>
        <v>8.6999999999999886</v>
      </c>
      <c r="O139" s="52">
        <f t="shared" si="61"/>
        <v>266.2</v>
      </c>
      <c r="P139" s="52">
        <f t="shared" si="70"/>
        <v>274.89999999999998</v>
      </c>
      <c r="Q139" s="52" t="str">
        <f t="shared" si="71"/>
        <v xml:space="preserve"> </v>
      </c>
      <c r="R139" s="75">
        <f t="shared" si="108"/>
        <v>0</v>
      </c>
      <c r="S139" s="128">
        <f t="shared" si="109"/>
        <v>274.89999999999998</v>
      </c>
      <c r="T139" s="236" t="str">
        <f t="shared" si="110"/>
        <v xml:space="preserve"> </v>
      </c>
      <c r="U139" s="207"/>
      <c r="V139" s="699">
        <v>274.89999999999998</v>
      </c>
      <c r="W139" s="626">
        <f t="shared" si="62"/>
        <v>8.6999999999999886</v>
      </c>
      <c r="X139" s="52">
        <v>266.2</v>
      </c>
      <c r="Y139" s="52">
        <f t="shared" si="75"/>
        <v>274.89999999999998</v>
      </c>
      <c r="Z139" s="52" t="str">
        <f t="shared" si="74"/>
        <v xml:space="preserve"> </v>
      </c>
      <c r="AA139" s="52"/>
      <c r="AB139" s="52">
        <f t="shared" si="111"/>
        <v>274.89999999999998</v>
      </c>
      <c r="AC139" s="208" t="str">
        <f t="shared" si="112"/>
        <v xml:space="preserve"> </v>
      </c>
      <c r="AD139" s="207"/>
      <c r="AE139" s="52"/>
      <c r="AF139" s="52">
        <f t="shared" si="113"/>
        <v>0</v>
      </c>
      <c r="AG139" s="52" t="str">
        <f t="shared" si="114"/>
        <v xml:space="preserve"> </v>
      </c>
      <c r="AH139" s="52"/>
      <c r="AI139" s="52">
        <f t="shared" si="115"/>
        <v>0</v>
      </c>
      <c r="AJ139" s="208" t="str">
        <f t="shared" si="116"/>
        <v xml:space="preserve"> </v>
      </c>
      <c r="AK139" s="207"/>
      <c r="AL139" s="52"/>
      <c r="AM139" s="52">
        <f t="shared" si="117"/>
        <v>0</v>
      </c>
      <c r="AN139" s="75" t="str">
        <f t="shared" si="81"/>
        <v xml:space="preserve"> </v>
      </c>
      <c r="AO139" s="52"/>
      <c r="AP139" s="52">
        <f t="shared" si="118"/>
        <v>0</v>
      </c>
      <c r="AQ139" s="296" t="str">
        <f t="shared" si="80"/>
        <v xml:space="preserve"> </v>
      </c>
      <c r="AR139" s="207"/>
      <c r="AS139" s="52">
        <v>26.4</v>
      </c>
      <c r="AT139" s="52">
        <f t="shared" si="63"/>
        <v>0.29999999999999716</v>
      </c>
      <c r="AU139" s="52">
        <v>26.1</v>
      </c>
      <c r="AV139" s="75">
        <f t="shared" si="84"/>
        <v>26.4</v>
      </c>
      <c r="AW139" s="59" t="str">
        <f t="shared" si="105"/>
        <v xml:space="preserve"> </v>
      </c>
      <c r="AX139" s="52"/>
      <c r="AY139" s="75">
        <f t="shared" ref="AY139:AY170" si="119">AS140-AX139</f>
        <v>-23.7</v>
      </c>
      <c r="AZ139" s="236" t="str">
        <f t="shared" ref="AZ139:AZ170" si="120">IF(AX139&lt;&gt;0,IF(AS140/AX139*100&lt;0,"&lt;0",IF(AS140/AX139*100&gt;200,"&gt;200",AS140/AX139*100))," ")</f>
        <v xml:space="preserve"> </v>
      </c>
    </row>
    <row r="140" spans="1:52" ht="22.5" customHeight="1">
      <c r="A140" s="76" t="s">
        <v>108</v>
      </c>
      <c r="B140" s="362" t="s">
        <v>288</v>
      </c>
      <c r="C140" s="207">
        <f t="shared" si="101"/>
        <v>0</v>
      </c>
      <c r="D140" s="52">
        <f t="shared" si="102"/>
        <v>-266.2</v>
      </c>
      <c r="E140" s="52">
        <f t="shared" si="106"/>
        <v>-9.1000000000000121</v>
      </c>
      <c r="F140" s="52">
        <f t="shared" si="107"/>
        <v>-257.09999999999997</v>
      </c>
      <c r="G140" s="52">
        <f t="shared" si="58"/>
        <v>-266.2</v>
      </c>
      <c r="H140" s="52" t="str">
        <f t="shared" si="59"/>
        <v xml:space="preserve"> </v>
      </c>
      <c r="I140" s="75">
        <f t="shared" si="82"/>
        <v>0</v>
      </c>
      <c r="J140" s="75">
        <f t="shared" si="76"/>
        <v>-266.2</v>
      </c>
      <c r="K140" s="236" t="str">
        <f t="shared" si="77"/>
        <v xml:space="preserve"> </v>
      </c>
      <c r="L140" s="207">
        <f t="shared" si="88"/>
        <v>0</v>
      </c>
      <c r="M140" s="52">
        <f t="shared" si="98"/>
        <v>-242.5</v>
      </c>
      <c r="N140" s="52">
        <f t="shared" si="68"/>
        <v>-8.8000000000000114</v>
      </c>
      <c r="O140" s="52">
        <f t="shared" si="61"/>
        <v>-233.7</v>
      </c>
      <c r="P140" s="52">
        <f t="shared" si="70"/>
        <v>-242.5</v>
      </c>
      <c r="Q140" s="52" t="str">
        <f t="shared" si="71"/>
        <v xml:space="preserve"> </v>
      </c>
      <c r="R140" s="75">
        <f t="shared" si="108"/>
        <v>0</v>
      </c>
      <c r="S140" s="128">
        <f t="shared" si="109"/>
        <v>-242.5</v>
      </c>
      <c r="T140" s="236" t="str">
        <f t="shared" si="110"/>
        <v xml:space="preserve"> </v>
      </c>
      <c r="U140" s="207"/>
      <c r="V140" s="699">
        <v>-242.5</v>
      </c>
      <c r="W140" s="626">
        <f t="shared" si="62"/>
        <v>-8.8000000000000114</v>
      </c>
      <c r="X140" s="52">
        <v>-233.7</v>
      </c>
      <c r="Y140" s="52">
        <f t="shared" si="75"/>
        <v>-242.5</v>
      </c>
      <c r="Z140" s="52" t="str">
        <f t="shared" si="74"/>
        <v xml:space="preserve"> </v>
      </c>
      <c r="AA140" s="52"/>
      <c r="AB140" s="52">
        <f t="shared" si="111"/>
        <v>-242.5</v>
      </c>
      <c r="AC140" s="208" t="str">
        <f t="shared" si="112"/>
        <v xml:space="preserve"> </v>
      </c>
      <c r="AD140" s="207"/>
      <c r="AE140" s="52"/>
      <c r="AF140" s="52">
        <f t="shared" si="113"/>
        <v>0</v>
      </c>
      <c r="AG140" s="52" t="str">
        <f t="shared" si="114"/>
        <v xml:space="preserve"> </v>
      </c>
      <c r="AH140" s="52"/>
      <c r="AI140" s="52">
        <f t="shared" si="115"/>
        <v>0</v>
      </c>
      <c r="AJ140" s="208" t="str">
        <f t="shared" si="116"/>
        <v xml:space="preserve"> </v>
      </c>
      <c r="AK140" s="207"/>
      <c r="AL140" s="52"/>
      <c r="AM140" s="52">
        <f t="shared" si="117"/>
        <v>0</v>
      </c>
      <c r="AN140" s="75" t="str">
        <f t="shared" si="81"/>
        <v xml:space="preserve"> </v>
      </c>
      <c r="AO140" s="52"/>
      <c r="AP140" s="52">
        <f t="shared" si="118"/>
        <v>0</v>
      </c>
      <c r="AQ140" s="296" t="str">
        <f t="shared" si="80"/>
        <v xml:space="preserve"> </v>
      </c>
      <c r="AR140" s="207"/>
      <c r="AS140" s="52">
        <v>-23.7</v>
      </c>
      <c r="AT140" s="52">
        <f t="shared" si="63"/>
        <v>-0.30000000000000071</v>
      </c>
      <c r="AU140" s="52">
        <v>-23.4</v>
      </c>
      <c r="AV140" s="191">
        <f t="shared" si="84"/>
        <v>-23.7</v>
      </c>
      <c r="AW140" s="59" t="str">
        <f t="shared" si="105"/>
        <v xml:space="preserve"> </v>
      </c>
      <c r="AX140" s="52"/>
      <c r="AY140" s="75">
        <f t="shared" si="119"/>
        <v>0</v>
      </c>
      <c r="AZ140" s="236" t="str">
        <f t="shared" si="120"/>
        <v xml:space="preserve"> </v>
      </c>
    </row>
    <row r="141" spans="1:52" s="10" customFormat="1" ht="18.75" customHeight="1">
      <c r="A141" s="103" t="s">
        <v>111</v>
      </c>
      <c r="B141" s="361" t="s">
        <v>109</v>
      </c>
      <c r="C141" s="233">
        <f t="shared" si="101"/>
        <v>0</v>
      </c>
      <c r="D141" s="77">
        <f t="shared" si="102"/>
        <v>0</v>
      </c>
      <c r="E141" s="77">
        <f t="shared" si="106"/>
        <v>0</v>
      </c>
      <c r="F141" s="77">
        <f t="shared" si="107"/>
        <v>0</v>
      </c>
      <c r="G141" s="77">
        <f t="shared" ref="G141:G200" si="121">D141-C141</f>
        <v>0</v>
      </c>
      <c r="H141" s="77" t="str">
        <f t="shared" ref="H141:H200" si="122">IF(C141&lt;&gt;0,IF(D141/C141*100&lt;0,"&lt;0",IF(D141/C141*100&gt;200,"&gt;200",D141/C141*100))," ")</f>
        <v xml:space="preserve"> </v>
      </c>
      <c r="I141" s="102">
        <f t="shared" si="82"/>
        <v>0</v>
      </c>
      <c r="J141" s="102">
        <f t="shared" si="76"/>
        <v>0</v>
      </c>
      <c r="K141" s="235" t="str">
        <f t="shared" si="77"/>
        <v xml:space="preserve"> </v>
      </c>
      <c r="L141" s="233">
        <f t="shared" si="88"/>
        <v>0</v>
      </c>
      <c r="M141" s="77">
        <f t="shared" si="98"/>
        <v>0</v>
      </c>
      <c r="N141" s="77">
        <f t="shared" si="68"/>
        <v>0</v>
      </c>
      <c r="O141" s="77">
        <f t="shared" si="61"/>
        <v>0</v>
      </c>
      <c r="P141" s="77">
        <f t="shared" si="70"/>
        <v>0</v>
      </c>
      <c r="Q141" s="77" t="str">
        <f t="shared" si="71"/>
        <v xml:space="preserve"> </v>
      </c>
      <c r="R141" s="102">
        <f t="shared" si="108"/>
        <v>0</v>
      </c>
      <c r="S141" s="135">
        <f t="shared" si="109"/>
        <v>0</v>
      </c>
      <c r="T141" s="235" t="str">
        <f t="shared" si="110"/>
        <v xml:space="preserve"> </v>
      </c>
      <c r="U141" s="233"/>
      <c r="V141" s="655"/>
      <c r="W141" s="678">
        <f t="shared" si="62"/>
        <v>0</v>
      </c>
      <c r="X141" s="77"/>
      <c r="Y141" s="77">
        <f t="shared" si="75"/>
        <v>0</v>
      </c>
      <c r="Z141" s="77" t="str">
        <f t="shared" si="74"/>
        <v xml:space="preserve"> </v>
      </c>
      <c r="AA141" s="77"/>
      <c r="AB141" s="77">
        <f t="shared" si="111"/>
        <v>0</v>
      </c>
      <c r="AC141" s="216" t="str">
        <f t="shared" si="112"/>
        <v xml:space="preserve"> </v>
      </c>
      <c r="AD141" s="233"/>
      <c r="AE141" s="77"/>
      <c r="AF141" s="77">
        <f t="shared" si="113"/>
        <v>0</v>
      </c>
      <c r="AG141" s="77" t="str">
        <f t="shared" si="114"/>
        <v xml:space="preserve"> </v>
      </c>
      <c r="AH141" s="77"/>
      <c r="AI141" s="77">
        <f t="shared" si="115"/>
        <v>0</v>
      </c>
      <c r="AJ141" s="216" t="str">
        <f t="shared" si="116"/>
        <v xml:space="preserve"> </v>
      </c>
      <c r="AK141" s="233"/>
      <c r="AL141" s="77"/>
      <c r="AM141" s="77">
        <f t="shared" si="117"/>
        <v>0</v>
      </c>
      <c r="AN141" s="102" t="str">
        <f t="shared" si="81"/>
        <v xml:space="preserve"> </v>
      </c>
      <c r="AO141" s="77"/>
      <c r="AP141" s="77">
        <f t="shared" si="118"/>
        <v>0</v>
      </c>
      <c r="AQ141" s="305" t="str">
        <f t="shared" si="80"/>
        <v xml:space="preserve"> </v>
      </c>
      <c r="AR141" s="233">
        <f>AR142+AR143</f>
        <v>0</v>
      </c>
      <c r="AS141" s="77">
        <f>AS142+AS143</f>
        <v>0</v>
      </c>
      <c r="AT141" s="77">
        <f t="shared" si="63"/>
        <v>0</v>
      </c>
      <c r="AU141" s="77">
        <f>AU142+AU143</f>
        <v>0</v>
      </c>
      <c r="AV141" s="185">
        <f t="shared" si="84"/>
        <v>0</v>
      </c>
      <c r="AW141" s="77" t="str">
        <f t="shared" si="105"/>
        <v xml:space="preserve"> </v>
      </c>
      <c r="AX141" s="77"/>
      <c r="AY141" s="102">
        <f t="shared" si="119"/>
        <v>0</v>
      </c>
      <c r="AZ141" s="235" t="str">
        <f t="shared" si="120"/>
        <v xml:space="preserve"> </v>
      </c>
    </row>
    <row r="142" spans="1:52" ht="19.5" customHeight="1">
      <c r="A142" s="106" t="s">
        <v>113</v>
      </c>
      <c r="B142" s="362" t="s">
        <v>112</v>
      </c>
      <c r="C142" s="207">
        <f t="shared" si="101"/>
        <v>0</v>
      </c>
      <c r="D142" s="52">
        <f t="shared" si="102"/>
        <v>0</v>
      </c>
      <c r="E142" s="52">
        <f t="shared" ref="E142:E200" si="123">W142+AE142+AL142+AT142</f>
        <v>0</v>
      </c>
      <c r="F142" s="52">
        <f t="shared" si="107"/>
        <v>0</v>
      </c>
      <c r="G142" s="52">
        <f t="shared" si="121"/>
        <v>0</v>
      </c>
      <c r="H142" s="52" t="str">
        <f t="shared" si="122"/>
        <v xml:space="preserve"> </v>
      </c>
      <c r="I142" s="105">
        <f t="shared" si="82"/>
        <v>0</v>
      </c>
      <c r="J142" s="105">
        <f t="shared" si="76"/>
        <v>0</v>
      </c>
      <c r="K142" s="238" t="str">
        <f t="shared" si="77"/>
        <v xml:space="preserve"> </v>
      </c>
      <c r="L142" s="207">
        <f t="shared" si="88"/>
        <v>0</v>
      </c>
      <c r="M142" s="52">
        <f t="shared" si="98"/>
        <v>0</v>
      </c>
      <c r="N142" s="52">
        <f t="shared" ref="N142:N200" si="124">W142+AE142+AL142</f>
        <v>0</v>
      </c>
      <c r="O142" s="52">
        <f t="shared" ref="O142:O200" si="125">X142</f>
        <v>0</v>
      </c>
      <c r="P142" s="52">
        <f t="shared" si="70"/>
        <v>0</v>
      </c>
      <c r="Q142" s="52" t="str">
        <f t="shared" si="71"/>
        <v xml:space="preserve"> </v>
      </c>
      <c r="R142" s="105">
        <f t="shared" si="108"/>
        <v>0</v>
      </c>
      <c r="S142" s="136">
        <f t="shared" si="109"/>
        <v>0</v>
      </c>
      <c r="T142" s="238" t="str">
        <f t="shared" si="110"/>
        <v xml:space="preserve"> </v>
      </c>
      <c r="U142" s="207"/>
      <c r="V142" s="647"/>
      <c r="W142" s="626">
        <f t="shared" ref="W142:W199" si="126">V142-X142</f>
        <v>0</v>
      </c>
      <c r="X142" s="52"/>
      <c r="Y142" s="52">
        <f t="shared" si="75"/>
        <v>0</v>
      </c>
      <c r="Z142" s="52" t="str">
        <f t="shared" si="74"/>
        <v xml:space="preserve"> </v>
      </c>
      <c r="AA142" s="52"/>
      <c r="AB142" s="52">
        <f t="shared" si="111"/>
        <v>0</v>
      </c>
      <c r="AC142" s="208" t="str">
        <f t="shared" si="112"/>
        <v xml:space="preserve"> </v>
      </c>
      <c r="AD142" s="207"/>
      <c r="AE142" s="52"/>
      <c r="AF142" s="52">
        <f t="shared" si="113"/>
        <v>0</v>
      </c>
      <c r="AG142" s="52" t="str">
        <f t="shared" si="114"/>
        <v xml:space="preserve"> </v>
      </c>
      <c r="AH142" s="52"/>
      <c r="AI142" s="52">
        <f t="shared" si="115"/>
        <v>0</v>
      </c>
      <c r="AJ142" s="208" t="str">
        <f t="shared" si="116"/>
        <v xml:space="preserve"> </v>
      </c>
      <c r="AK142" s="207"/>
      <c r="AL142" s="52"/>
      <c r="AM142" s="52">
        <f t="shared" si="117"/>
        <v>0</v>
      </c>
      <c r="AN142" s="105" t="str">
        <f t="shared" si="81"/>
        <v xml:space="preserve"> </v>
      </c>
      <c r="AO142" s="52"/>
      <c r="AP142" s="52">
        <f t="shared" si="118"/>
        <v>0</v>
      </c>
      <c r="AQ142" s="307" t="str">
        <f t="shared" si="80"/>
        <v xml:space="preserve"> </v>
      </c>
      <c r="AR142" s="207"/>
      <c r="AS142" s="52"/>
      <c r="AT142" s="52">
        <f t="shared" ref="AT142:AT200" si="127">AS142-AU142</f>
        <v>0</v>
      </c>
      <c r="AU142" s="52"/>
      <c r="AV142" s="75">
        <f t="shared" si="84"/>
        <v>0</v>
      </c>
      <c r="AW142" s="59" t="str">
        <f t="shared" si="105"/>
        <v xml:space="preserve"> </v>
      </c>
      <c r="AX142" s="52"/>
      <c r="AY142" s="105">
        <f t="shared" si="119"/>
        <v>0</v>
      </c>
      <c r="AZ142" s="238" t="str">
        <f t="shared" si="120"/>
        <v xml:space="preserve"> </v>
      </c>
    </row>
    <row r="143" spans="1:52" ht="21.75" customHeight="1">
      <c r="A143" s="106" t="s">
        <v>115</v>
      </c>
      <c r="B143" s="362" t="s">
        <v>114</v>
      </c>
      <c r="C143" s="207">
        <f t="shared" si="101"/>
        <v>0</v>
      </c>
      <c r="D143" s="52">
        <f t="shared" si="102"/>
        <v>0</v>
      </c>
      <c r="E143" s="52">
        <f t="shared" si="123"/>
        <v>0</v>
      </c>
      <c r="F143" s="52">
        <f t="shared" si="107"/>
        <v>0</v>
      </c>
      <c r="G143" s="52">
        <f t="shared" si="121"/>
        <v>0</v>
      </c>
      <c r="H143" s="52" t="str">
        <f t="shared" si="122"/>
        <v xml:space="preserve"> </v>
      </c>
      <c r="I143" s="105">
        <f t="shared" si="82"/>
        <v>0</v>
      </c>
      <c r="J143" s="105">
        <f t="shared" si="76"/>
        <v>0</v>
      </c>
      <c r="K143" s="238" t="str">
        <f t="shared" si="77"/>
        <v xml:space="preserve"> </v>
      </c>
      <c r="L143" s="207">
        <f t="shared" si="88"/>
        <v>0</v>
      </c>
      <c r="M143" s="52">
        <f t="shared" si="98"/>
        <v>0</v>
      </c>
      <c r="N143" s="52">
        <f t="shared" si="124"/>
        <v>0</v>
      </c>
      <c r="O143" s="52">
        <f t="shared" si="125"/>
        <v>0</v>
      </c>
      <c r="P143" s="52">
        <f t="shared" si="70"/>
        <v>0</v>
      </c>
      <c r="Q143" s="52" t="str">
        <f t="shared" si="71"/>
        <v xml:space="preserve"> </v>
      </c>
      <c r="R143" s="105">
        <f t="shared" si="108"/>
        <v>0</v>
      </c>
      <c r="S143" s="136">
        <f t="shared" si="109"/>
        <v>0</v>
      </c>
      <c r="T143" s="238" t="str">
        <f t="shared" si="110"/>
        <v xml:space="preserve"> </v>
      </c>
      <c r="U143" s="207"/>
      <c r="V143" s="647"/>
      <c r="W143" s="626">
        <f t="shared" si="126"/>
        <v>0</v>
      </c>
      <c r="X143" s="52"/>
      <c r="Y143" s="52">
        <f t="shared" si="75"/>
        <v>0</v>
      </c>
      <c r="Z143" s="52" t="str">
        <f t="shared" si="74"/>
        <v xml:space="preserve"> </v>
      </c>
      <c r="AA143" s="52"/>
      <c r="AB143" s="52">
        <f t="shared" si="111"/>
        <v>0</v>
      </c>
      <c r="AC143" s="208" t="str">
        <f t="shared" si="112"/>
        <v xml:space="preserve"> </v>
      </c>
      <c r="AD143" s="207"/>
      <c r="AE143" s="52"/>
      <c r="AF143" s="52">
        <f t="shared" si="113"/>
        <v>0</v>
      </c>
      <c r="AG143" s="52" t="str">
        <f t="shared" si="114"/>
        <v xml:space="preserve"> </v>
      </c>
      <c r="AH143" s="52"/>
      <c r="AI143" s="52">
        <f t="shared" si="115"/>
        <v>0</v>
      </c>
      <c r="AJ143" s="208" t="str">
        <f t="shared" si="116"/>
        <v xml:space="preserve"> </v>
      </c>
      <c r="AK143" s="207"/>
      <c r="AL143" s="52"/>
      <c r="AM143" s="52">
        <f t="shared" si="117"/>
        <v>0</v>
      </c>
      <c r="AN143" s="105" t="str">
        <f t="shared" si="81"/>
        <v xml:space="preserve"> </v>
      </c>
      <c r="AO143" s="52"/>
      <c r="AP143" s="52">
        <f t="shared" si="118"/>
        <v>0</v>
      </c>
      <c r="AQ143" s="307" t="str">
        <f t="shared" si="80"/>
        <v xml:space="preserve"> </v>
      </c>
      <c r="AR143" s="233"/>
      <c r="AS143" s="77"/>
      <c r="AT143" s="77">
        <f t="shared" si="127"/>
        <v>0</v>
      </c>
      <c r="AU143" s="77"/>
      <c r="AV143" s="75">
        <f t="shared" si="84"/>
        <v>0</v>
      </c>
      <c r="AW143" s="59" t="str">
        <f t="shared" si="105"/>
        <v xml:space="preserve"> </v>
      </c>
      <c r="AX143" s="52"/>
      <c r="AY143" s="105">
        <f t="shared" si="119"/>
        <v>0</v>
      </c>
      <c r="AZ143" s="238" t="str">
        <f t="shared" si="120"/>
        <v xml:space="preserve"> </v>
      </c>
    </row>
    <row r="144" spans="1:52" s="10" customFormat="1" ht="23.25" customHeight="1">
      <c r="A144" s="715" t="s">
        <v>118</v>
      </c>
      <c r="B144" s="716" t="s">
        <v>110</v>
      </c>
      <c r="C144" s="233">
        <f t="shared" si="101"/>
        <v>265.7</v>
      </c>
      <c r="D144" s="77">
        <f t="shared" si="102"/>
        <v>252.5</v>
      </c>
      <c r="E144" s="77">
        <f t="shared" si="123"/>
        <v>0</v>
      </c>
      <c r="F144" s="77">
        <f t="shared" si="107"/>
        <v>252.5</v>
      </c>
      <c r="G144" s="77">
        <f t="shared" si="121"/>
        <v>-13.199999999999989</v>
      </c>
      <c r="H144" s="77">
        <f t="shared" si="122"/>
        <v>95.031990967256306</v>
      </c>
      <c r="I144" s="102">
        <f t="shared" si="82"/>
        <v>0</v>
      </c>
      <c r="J144" s="102">
        <f t="shared" si="76"/>
        <v>252.5</v>
      </c>
      <c r="K144" s="235" t="str">
        <f t="shared" si="77"/>
        <v xml:space="preserve"> </v>
      </c>
      <c r="L144" s="233">
        <f t="shared" si="88"/>
        <v>265.7</v>
      </c>
      <c r="M144" s="77">
        <f t="shared" si="98"/>
        <v>252.5</v>
      </c>
      <c r="N144" s="77">
        <f t="shared" si="124"/>
        <v>0</v>
      </c>
      <c r="O144" s="77">
        <f t="shared" si="125"/>
        <v>252.5</v>
      </c>
      <c r="P144" s="77">
        <f t="shared" si="70"/>
        <v>-13.199999999999989</v>
      </c>
      <c r="Q144" s="77">
        <f t="shared" si="71"/>
        <v>95.031990967256306</v>
      </c>
      <c r="R144" s="102">
        <f t="shared" si="108"/>
        <v>0</v>
      </c>
      <c r="S144" s="135">
        <f t="shared" si="109"/>
        <v>252.5</v>
      </c>
      <c r="T144" s="235" t="str">
        <f t="shared" si="110"/>
        <v xml:space="preserve"> </v>
      </c>
      <c r="U144" s="233">
        <f>U145+U146+U147+U148</f>
        <v>265.7</v>
      </c>
      <c r="V144" s="655">
        <f>V145+V146+V147+V148</f>
        <v>252.5</v>
      </c>
      <c r="W144" s="678">
        <f>W146</f>
        <v>0</v>
      </c>
      <c r="X144" s="77">
        <f>X145+X146+X147+X148</f>
        <v>252.5</v>
      </c>
      <c r="Y144" s="77">
        <f t="shared" si="75"/>
        <v>-13.199999999999989</v>
      </c>
      <c r="Z144" s="77">
        <f t="shared" si="74"/>
        <v>95.031990967256306</v>
      </c>
      <c r="AA144" s="77"/>
      <c r="AB144" s="77">
        <f t="shared" si="111"/>
        <v>252.5</v>
      </c>
      <c r="AC144" s="216" t="str">
        <f t="shared" si="112"/>
        <v xml:space="preserve"> </v>
      </c>
      <c r="AD144" s="233"/>
      <c r="AE144" s="77"/>
      <c r="AF144" s="77">
        <f t="shared" si="113"/>
        <v>0</v>
      </c>
      <c r="AG144" s="77" t="str">
        <f t="shared" si="114"/>
        <v xml:space="preserve"> </v>
      </c>
      <c r="AH144" s="77"/>
      <c r="AI144" s="77">
        <f t="shared" si="115"/>
        <v>0</v>
      </c>
      <c r="AJ144" s="216" t="str">
        <f t="shared" si="116"/>
        <v xml:space="preserve"> </v>
      </c>
      <c r="AK144" s="233"/>
      <c r="AL144" s="77"/>
      <c r="AM144" s="77">
        <f t="shared" si="117"/>
        <v>0</v>
      </c>
      <c r="AN144" s="102" t="str">
        <f t="shared" si="81"/>
        <v xml:space="preserve"> </v>
      </c>
      <c r="AO144" s="77"/>
      <c r="AP144" s="77">
        <f t="shared" si="118"/>
        <v>0</v>
      </c>
      <c r="AQ144" s="305" t="str">
        <f t="shared" si="80"/>
        <v xml:space="preserve"> </v>
      </c>
      <c r="AR144" s="233">
        <f>AR145+AR146+AR147+AR148</f>
        <v>0</v>
      </c>
      <c r="AS144" s="77">
        <f>AS145+AS146+AS147+AS148</f>
        <v>0</v>
      </c>
      <c r="AT144" s="77">
        <f t="shared" si="127"/>
        <v>0</v>
      </c>
      <c r="AU144" s="77">
        <f>AU145+AU146+AU147+AU148</f>
        <v>0</v>
      </c>
      <c r="AV144" s="185">
        <f t="shared" si="84"/>
        <v>0</v>
      </c>
      <c r="AW144" s="87" t="str">
        <f t="shared" si="105"/>
        <v xml:space="preserve"> </v>
      </c>
      <c r="AX144" s="77"/>
      <c r="AY144" s="102">
        <f t="shared" si="119"/>
        <v>0</v>
      </c>
      <c r="AZ144" s="235" t="str">
        <f t="shared" si="120"/>
        <v xml:space="preserve"> </v>
      </c>
    </row>
    <row r="145" spans="1:52" ht="22.5" customHeight="1">
      <c r="A145" s="717" t="s">
        <v>116</v>
      </c>
      <c r="B145" s="718" t="s">
        <v>117</v>
      </c>
      <c r="C145" s="207">
        <f t="shared" si="101"/>
        <v>0</v>
      </c>
      <c r="D145" s="52">
        <f t="shared" si="102"/>
        <v>0</v>
      </c>
      <c r="E145" s="52">
        <f t="shared" si="123"/>
        <v>0</v>
      </c>
      <c r="F145" s="77">
        <f>O145+AU145</f>
        <v>0</v>
      </c>
      <c r="G145" s="52">
        <f t="shared" si="121"/>
        <v>0</v>
      </c>
      <c r="H145" s="52" t="str">
        <f t="shared" si="122"/>
        <v xml:space="preserve"> </v>
      </c>
      <c r="I145" s="75">
        <f t="shared" si="82"/>
        <v>0</v>
      </c>
      <c r="J145" s="75">
        <f t="shared" si="76"/>
        <v>0</v>
      </c>
      <c r="K145" s="236" t="str">
        <f t="shared" si="77"/>
        <v xml:space="preserve"> </v>
      </c>
      <c r="L145" s="207">
        <f t="shared" si="88"/>
        <v>0</v>
      </c>
      <c r="M145" s="52">
        <f t="shared" si="98"/>
        <v>0</v>
      </c>
      <c r="N145" s="52">
        <f t="shared" si="124"/>
        <v>0</v>
      </c>
      <c r="O145" s="52">
        <f t="shared" si="125"/>
        <v>0</v>
      </c>
      <c r="P145" s="52">
        <f t="shared" si="70"/>
        <v>0</v>
      </c>
      <c r="Q145" s="52" t="str">
        <f t="shared" si="71"/>
        <v xml:space="preserve"> </v>
      </c>
      <c r="R145" s="75">
        <f t="shared" si="108"/>
        <v>0</v>
      </c>
      <c r="S145" s="128">
        <f t="shared" si="109"/>
        <v>0</v>
      </c>
      <c r="T145" s="236" t="str">
        <f t="shared" si="110"/>
        <v xml:space="preserve"> </v>
      </c>
      <c r="U145" s="207"/>
      <c r="V145" s="647"/>
      <c r="W145" s="626">
        <f t="shared" si="126"/>
        <v>0</v>
      </c>
      <c r="X145" s="52"/>
      <c r="Y145" s="52">
        <f t="shared" si="75"/>
        <v>0</v>
      </c>
      <c r="Z145" s="52" t="str">
        <f t="shared" si="74"/>
        <v xml:space="preserve"> </v>
      </c>
      <c r="AA145" s="52"/>
      <c r="AB145" s="52">
        <f t="shared" si="111"/>
        <v>0</v>
      </c>
      <c r="AC145" s="208" t="str">
        <f t="shared" si="112"/>
        <v xml:space="preserve"> </v>
      </c>
      <c r="AD145" s="207"/>
      <c r="AE145" s="52"/>
      <c r="AF145" s="52">
        <f t="shared" si="113"/>
        <v>0</v>
      </c>
      <c r="AG145" s="52" t="str">
        <f t="shared" si="114"/>
        <v xml:space="preserve"> </v>
      </c>
      <c r="AH145" s="52"/>
      <c r="AI145" s="52">
        <f t="shared" si="115"/>
        <v>0</v>
      </c>
      <c r="AJ145" s="208" t="str">
        <f t="shared" si="116"/>
        <v xml:space="preserve"> </v>
      </c>
      <c r="AK145" s="207"/>
      <c r="AL145" s="52"/>
      <c r="AM145" s="52">
        <f t="shared" si="117"/>
        <v>0</v>
      </c>
      <c r="AN145" s="75" t="str">
        <f t="shared" si="81"/>
        <v xml:space="preserve"> </v>
      </c>
      <c r="AO145" s="52"/>
      <c r="AP145" s="52">
        <f t="shared" si="118"/>
        <v>0</v>
      </c>
      <c r="AQ145" s="296" t="str">
        <f t="shared" si="80"/>
        <v xml:space="preserve"> </v>
      </c>
      <c r="AR145" s="237"/>
      <c r="AS145" s="87"/>
      <c r="AT145" s="87">
        <f t="shared" si="127"/>
        <v>0</v>
      </c>
      <c r="AU145" s="87"/>
      <c r="AV145" s="75">
        <f t="shared" si="84"/>
        <v>0</v>
      </c>
      <c r="AW145" s="59" t="str">
        <f t="shared" si="105"/>
        <v xml:space="preserve"> </v>
      </c>
      <c r="AX145" s="52"/>
      <c r="AY145" s="75">
        <f t="shared" si="119"/>
        <v>0</v>
      </c>
      <c r="AZ145" s="236" t="str">
        <f t="shared" si="120"/>
        <v xml:space="preserve"> </v>
      </c>
    </row>
    <row r="146" spans="1:52" ht="23.25" customHeight="1">
      <c r="A146" s="717" t="s">
        <v>120</v>
      </c>
      <c r="B146" s="718" t="s">
        <v>119</v>
      </c>
      <c r="C146" s="207">
        <f t="shared" si="101"/>
        <v>265.7</v>
      </c>
      <c r="D146" s="52">
        <f t="shared" si="102"/>
        <v>252.5</v>
      </c>
      <c r="E146" s="52">
        <f t="shared" si="123"/>
        <v>0</v>
      </c>
      <c r="F146" s="52">
        <f>O146+AU146</f>
        <v>252.5</v>
      </c>
      <c r="G146" s="52">
        <f t="shared" si="121"/>
        <v>-13.199999999999989</v>
      </c>
      <c r="H146" s="52">
        <f t="shared" si="122"/>
        <v>95.031990967256306</v>
      </c>
      <c r="I146" s="75">
        <f t="shared" si="82"/>
        <v>0</v>
      </c>
      <c r="J146" s="75">
        <f t="shared" si="76"/>
        <v>252.5</v>
      </c>
      <c r="K146" s="236" t="str">
        <f t="shared" si="77"/>
        <v xml:space="preserve"> </v>
      </c>
      <c r="L146" s="207">
        <f t="shared" si="88"/>
        <v>265.7</v>
      </c>
      <c r="M146" s="52">
        <f t="shared" si="98"/>
        <v>252.5</v>
      </c>
      <c r="N146" s="52">
        <f t="shared" si="124"/>
        <v>0</v>
      </c>
      <c r="O146" s="52">
        <f t="shared" si="125"/>
        <v>252.5</v>
      </c>
      <c r="P146" s="52">
        <f t="shared" si="70"/>
        <v>-13.199999999999989</v>
      </c>
      <c r="Q146" s="52">
        <f t="shared" si="71"/>
        <v>95.031990967256306</v>
      </c>
      <c r="R146" s="75">
        <f t="shared" si="108"/>
        <v>0</v>
      </c>
      <c r="S146" s="128">
        <f t="shared" si="109"/>
        <v>252.5</v>
      </c>
      <c r="T146" s="236" t="str">
        <f t="shared" si="110"/>
        <v xml:space="preserve"> </v>
      </c>
      <c r="U146" s="207">
        <v>265.7</v>
      </c>
      <c r="V146" s="647">
        <v>252.5</v>
      </c>
      <c r="W146" s="626">
        <f>V146-X146</f>
        <v>0</v>
      </c>
      <c r="X146" s="52">
        <v>252.5</v>
      </c>
      <c r="Y146" s="52">
        <f t="shared" si="75"/>
        <v>-13.199999999999989</v>
      </c>
      <c r="Z146" s="52">
        <f t="shared" si="74"/>
        <v>95.031990967256306</v>
      </c>
      <c r="AA146" s="52"/>
      <c r="AB146" s="52">
        <f t="shared" si="111"/>
        <v>252.5</v>
      </c>
      <c r="AC146" s="208" t="str">
        <f t="shared" si="112"/>
        <v xml:space="preserve"> </v>
      </c>
      <c r="AD146" s="207"/>
      <c r="AE146" s="52"/>
      <c r="AF146" s="52">
        <f t="shared" si="113"/>
        <v>0</v>
      </c>
      <c r="AG146" s="52" t="str">
        <f t="shared" si="114"/>
        <v xml:space="preserve"> </v>
      </c>
      <c r="AH146" s="52"/>
      <c r="AI146" s="52">
        <f t="shared" si="115"/>
        <v>0</v>
      </c>
      <c r="AJ146" s="208" t="str">
        <f t="shared" si="116"/>
        <v xml:space="preserve"> </v>
      </c>
      <c r="AK146" s="207"/>
      <c r="AL146" s="52"/>
      <c r="AM146" s="52">
        <f t="shared" si="117"/>
        <v>0</v>
      </c>
      <c r="AN146" s="75" t="str">
        <f t="shared" si="81"/>
        <v xml:space="preserve"> </v>
      </c>
      <c r="AO146" s="52"/>
      <c r="AP146" s="52">
        <f t="shared" si="118"/>
        <v>0</v>
      </c>
      <c r="AQ146" s="296" t="str">
        <f t="shared" si="80"/>
        <v xml:space="preserve"> </v>
      </c>
      <c r="AR146" s="207"/>
      <c r="AS146" s="52"/>
      <c r="AT146" s="52">
        <f t="shared" si="127"/>
        <v>0</v>
      </c>
      <c r="AU146" s="52"/>
      <c r="AV146" s="75">
        <f t="shared" si="84"/>
        <v>0</v>
      </c>
      <c r="AW146" s="59" t="str">
        <f t="shared" si="105"/>
        <v xml:space="preserve"> </v>
      </c>
      <c r="AX146" s="52"/>
      <c r="AY146" s="75">
        <f t="shared" si="119"/>
        <v>0</v>
      </c>
      <c r="AZ146" s="236" t="str">
        <f t="shared" si="120"/>
        <v xml:space="preserve"> </v>
      </c>
    </row>
    <row r="147" spans="1:52" ht="26.25" customHeight="1">
      <c r="A147" s="717" t="s">
        <v>121</v>
      </c>
      <c r="B147" s="718" t="s">
        <v>122</v>
      </c>
      <c r="C147" s="207">
        <f t="shared" si="101"/>
        <v>0</v>
      </c>
      <c r="D147" s="52">
        <f t="shared" si="102"/>
        <v>0</v>
      </c>
      <c r="E147" s="52">
        <f t="shared" si="123"/>
        <v>0</v>
      </c>
      <c r="F147" s="77">
        <f>O147+AU147</f>
        <v>0</v>
      </c>
      <c r="G147" s="52">
        <f t="shared" si="121"/>
        <v>0</v>
      </c>
      <c r="H147" s="52" t="str">
        <f t="shared" si="122"/>
        <v xml:space="preserve"> </v>
      </c>
      <c r="I147" s="75">
        <f t="shared" si="82"/>
        <v>0</v>
      </c>
      <c r="J147" s="75">
        <f t="shared" si="76"/>
        <v>0</v>
      </c>
      <c r="K147" s="236" t="str">
        <f t="shared" si="77"/>
        <v xml:space="preserve"> </v>
      </c>
      <c r="L147" s="207">
        <f t="shared" si="88"/>
        <v>0</v>
      </c>
      <c r="M147" s="52">
        <f t="shared" si="98"/>
        <v>0</v>
      </c>
      <c r="N147" s="52">
        <f t="shared" si="124"/>
        <v>0</v>
      </c>
      <c r="O147" s="52">
        <f t="shared" si="125"/>
        <v>0</v>
      </c>
      <c r="P147" s="52">
        <f t="shared" ref="P147:P200" si="128">M147-L147</f>
        <v>0</v>
      </c>
      <c r="Q147" s="52" t="str">
        <f t="shared" ref="Q147:Q200" si="129">IF(L147&lt;&gt;0,IF(M147/L147*100&lt;0,"&lt;0",IF(M147/L147*100&gt;200,"&gt;200",M147/L147*100))," ")</f>
        <v xml:space="preserve"> </v>
      </c>
      <c r="R147" s="75">
        <f t="shared" si="108"/>
        <v>0</v>
      </c>
      <c r="S147" s="128">
        <f t="shared" si="109"/>
        <v>0</v>
      </c>
      <c r="T147" s="236" t="str">
        <f t="shared" si="110"/>
        <v xml:space="preserve"> </v>
      </c>
      <c r="U147" s="207"/>
      <c r="V147" s="647"/>
      <c r="W147" s="626">
        <f t="shared" si="126"/>
        <v>0</v>
      </c>
      <c r="X147" s="52"/>
      <c r="Y147" s="52">
        <f t="shared" si="75"/>
        <v>0</v>
      </c>
      <c r="Z147" s="52" t="str">
        <f t="shared" si="74"/>
        <v xml:space="preserve"> </v>
      </c>
      <c r="AA147" s="52"/>
      <c r="AB147" s="52">
        <f t="shared" si="111"/>
        <v>0</v>
      </c>
      <c r="AC147" s="208" t="str">
        <f t="shared" si="112"/>
        <v xml:space="preserve"> </v>
      </c>
      <c r="AD147" s="207"/>
      <c r="AE147" s="52"/>
      <c r="AF147" s="52">
        <f t="shared" si="113"/>
        <v>0</v>
      </c>
      <c r="AG147" s="52" t="str">
        <f t="shared" si="114"/>
        <v xml:space="preserve"> </v>
      </c>
      <c r="AH147" s="52"/>
      <c r="AI147" s="52">
        <f t="shared" si="115"/>
        <v>0</v>
      </c>
      <c r="AJ147" s="208" t="str">
        <f t="shared" si="116"/>
        <v xml:space="preserve"> </v>
      </c>
      <c r="AK147" s="207"/>
      <c r="AL147" s="52"/>
      <c r="AM147" s="52">
        <f t="shared" si="117"/>
        <v>0</v>
      </c>
      <c r="AN147" s="75" t="str">
        <f t="shared" si="81"/>
        <v xml:space="preserve"> </v>
      </c>
      <c r="AO147" s="52"/>
      <c r="AP147" s="52">
        <f t="shared" si="118"/>
        <v>0</v>
      </c>
      <c r="AQ147" s="296" t="str">
        <f t="shared" si="80"/>
        <v xml:space="preserve"> </v>
      </c>
      <c r="AR147" s="207"/>
      <c r="AS147" s="52"/>
      <c r="AT147" s="52">
        <f t="shared" si="127"/>
        <v>0</v>
      </c>
      <c r="AU147" s="52"/>
      <c r="AV147" s="111">
        <f t="shared" si="84"/>
        <v>0</v>
      </c>
      <c r="AW147" s="59" t="str">
        <f t="shared" si="105"/>
        <v xml:space="preserve"> </v>
      </c>
      <c r="AX147" s="52"/>
      <c r="AY147" s="75">
        <f t="shared" si="119"/>
        <v>0</v>
      </c>
      <c r="AZ147" s="236" t="str">
        <f t="shared" si="120"/>
        <v xml:space="preserve"> </v>
      </c>
    </row>
    <row r="148" spans="1:52" s="4" customFormat="1" ht="23.25" customHeight="1">
      <c r="A148" s="717" t="s">
        <v>124</v>
      </c>
      <c r="B148" s="719" t="s">
        <v>123</v>
      </c>
      <c r="C148" s="229">
        <f t="shared" si="101"/>
        <v>0</v>
      </c>
      <c r="D148" s="95">
        <f t="shared" si="102"/>
        <v>0</v>
      </c>
      <c r="E148" s="95">
        <f t="shared" si="123"/>
        <v>0</v>
      </c>
      <c r="F148" s="77">
        <f>O148+AU148</f>
        <v>0</v>
      </c>
      <c r="G148" s="95">
        <f t="shared" si="121"/>
        <v>0</v>
      </c>
      <c r="H148" s="95" t="str">
        <f t="shared" si="122"/>
        <v xml:space="preserve"> </v>
      </c>
      <c r="I148" s="75">
        <f t="shared" si="82"/>
        <v>0</v>
      </c>
      <c r="J148" s="75">
        <f t="shared" si="76"/>
        <v>0</v>
      </c>
      <c r="K148" s="236" t="str">
        <f t="shared" si="77"/>
        <v xml:space="preserve"> </v>
      </c>
      <c r="L148" s="229">
        <f t="shared" si="88"/>
        <v>0</v>
      </c>
      <c r="M148" s="95">
        <f t="shared" si="98"/>
        <v>0</v>
      </c>
      <c r="N148" s="95">
        <f t="shared" si="124"/>
        <v>0</v>
      </c>
      <c r="O148" s="95">
        <f t="shared" si="125"/>
        <v>0</v>
      </c>
      <c r="P148" s="95">
        <f t="shared" si="128"/>
        <v>0</v>
      </c>
      <c r="Q148" s="95" t="str">
        <f t="shared" si="129"/>
        <v xml:space="preserve"> </v>
      </c>
      <c r="R148" s="75">
        <f t="shared" si="108"/>
        <v>0</v>
      </c>
      <c r="S148" s="128">
        <f t="shared" si="109"/>
        <v>0</v>
      </c>
      <c r="T148" s="236" t="str">
        <f t="shared" si="110"/>
        <v xml:space="preserve"> </v>
      </c>
      <c r="U148" s="229"/>
      <c r="V148" s="663"/>
      <c r="W148" s="683">
        <f t="shared" si="126"/>
        <v>0</v>
      </c>
      <c r="X148" s="95"/>
      <c r="Y148" s="95">
        <f t="shared" si="75"/>
        <v>0</v>
      </c>
      <c r="Z148" s="95" t="str">
        <f t="shared" si="74"/>
        <v xml:space="preserve"> </v>
      </c>
      <c r="AA148" s="95"/>
      <c r="AB148" s="95">
        <f t="shared" si="111"/>
        <v>0</v>
      </c>
      <c r="AC148" s="281" t="str">
        <f t="shared" si="112"/>
        <v xml:space="preserve"> </v>
      </c>
      <c r="AD148" s="229"/>
      <c r="AE148" s="95"/>
      <c r="AF148" s="95">
        <f t="shared" si="113"/>
        <v>0</v>
      </c>
      <c r="AG148" s="95" t="str">
        <f t="shared" si="114"/>
        <v xml:space="preserve"> </v>
      </c>
      <c r="AH148" s="95"/>
      <c r="AI148" s="95">
        <f t="shared" si="115"/>
        <v>0</v>
      </c>
      <c r="AJ148" s="281" t="str">
        <f t="shared" si="116"/>
        <v xml:space="preserve"> </v>
      </c>
      <c r="AK148" s="229"/>
      <c r="AL148" s="95"/>
      <c r="AM148" s="95">
        <f t="shared" si="117"/>
        <v>0</v>
      </c>
      <c r="AN148" s="75" t="str">
        <f t="shared" si="81"/>
        <v xml:space="preserve"> </v>
      </c>
      <c r="AO148" s="95"/>
      <c r="AP148" s="95">
        <f t="shared" si="118"/>
        <v>0</v>
      </c>
      <c r="AQ148" s="296" t="str">
        <f t="shared" si="80"/>
        <v xml:space="preserve"> </v>
      </c>
      <c r="AR148" s="233"/>
      <c r="AS148" s="77"/>
      <c r="AT148" s="77">
        <f t="shared" si="127"/>
        <v>0</v>
      </c>
      <c r="AU148" s="77"/>
      <c r="AV148" s="183">
        <f t="shared" si="84"/>
        <v>0</v>
      </c>
      <c r="AW148" s="59" t="str">
        <f t="shared" si="105"/>
        <v xml:space="preserve"> </v>
      </c>
      <c r="AX148" s="95"/>
      <c r="AY148" s="75">
        <f t="shared" si="119"/>
        <v>0</v>
      </c>
      <c r="AZ148" s="236" t="str">
        <f t="shared" si="120"/>
        <v xml:space="preserve"> </v>
      </c>
    </row>
    <row r="149" spans="1:52" s="10" customFormat="1" ht="23.25" customHeight="1">
      <c r="A149" s="108" t="s">
        <v>129</v>
      </c>
      <c r="B149" s="361" t="s">
        <v>125</v>
      </c>
      <c r="C149" s="233">
        <f t="shared" si="101"/>
        <v>0</v>
      </c>
      <c r="D149" s="77">
        <f t="shared" si="102"/>
        <v>0</v>
      </c>
      <c r="E149" s="77">
        <f t="shared" si="123"/>
        <v>0</v>
      </c>
      <c r="F149" s="77">
        <f t="shared" ref="F149:F165" si="130">O149+AU149</f>
        <v>0</v>
      </c>
      <c r="G149" s="77">
        <f t="shared" si="121"/>
        <v>0</v>
      </c>
      <c r="H149" s="77" t="str">
        <f t="shared" si="122"/>
        <v xml:space="preserve"> </v>
      </c>
      <c r="I149" s="107">
        <f t="shared" si="82"/>
        <v>0</v>
      </c>
      <c r="J149" s="107">
        <f t="shared" si="76"/>
        <v>0</v>
      </c>
      <c r="K149" s="239" t="str">
        <f t="shared" si="77"/>
        <v xml:space="preserve"> </v>
      </c>
      <c r="L149" s="233">
        <f t="shared" si="88"/>
        <v>0</v>
      </c>
      <c r="M149" s="77">
        <f t="shared" si="98"/>
        <v>0</v>
      </c>
      <c r="N149" s="77">
        <f t="shared" si="124"/>
        <v>0</v>
      </c>
      <c r="O149" s="77">
        <f t="shared" si="125"/>
        <v>0</v>
      </c>
      <c r="P149" s="77">
        <f t="shared" si="128"/>
        <v>0</v>
      </c>
      <c r="Q149" s="77" t="str">
        <f t="shared" si="129"/>
        <v xml:space="preserve"> </v>
      </c>
      <c r="R149" s="107">
        <f t="shared" si="108"/>
        <v>0</v>
      </c>
      <c r="S149" s="137">
        <f t="shared" si="109"/>
        <v>0</v>
      </c>
      <c r="T149" s="239" t="str">
        <f t="shared" si="110"/>
        <v xml:space="preserve"> </v>
      </c>
      <c r="U149" s="233">
        <f>U150+U151</f>
        <v>0</v>
      </c>
      <c r="V149" s="655">
        <f>V150+V151</f>
        <v>0</v>
      </c>
      <c r="W149" s="678"/>
      <c r="X149" s="77">
        <f>X150+X151</f>
        <v>0</v>
      </c>
      <c r="Y149" s="77">
        <f t="shared" si="75"/>
        <v>0</v>
      </c>
      <c r="Z149" s="77" t="str">
        <f t="shared" ref="Z149:Z200" si="131">IF(U149&lt;&gt;0,IF(V149/U149*100&lt;0,"&lt;0",IF(V149/U149*100&gt;200,"&gt;200",V149/U149*100))," ")</f>
        <v xml:space="preserve"> </v>
      </c>
      <c r="AA149" s="77"/>
      <c r="AB149" s="77">
        <f t="shared" si="111"/>
        <v>0</v>
      </c>
      <c r="AC149" s="216" t="str">
        <f t="shared" si="112"/>
        <v xml:space="preserve"> </v>
      </c>
      <c r="AD149" s="233"/>
      <c r="AE149" s="77"/>
      <c r="AF149" s="77">
        <f t="shared" si="113"/>
        <v>0</v>
      </c>
      <c r="AG149" s="77" t="str">
        <f t="shared" si="114"/>
        <v xml:space="preserve"> </v>
      </c>
      <c r="AH149" s="77"/>
      <c r="AI149" s="77">
        <f t="shared" si="115"/>
        <v>0</v>
      </c>
      <c r="AJ149" s="216" t="str">
        <f t="shared" si="116"/>
        <v xml:space="preserve"> </v>
      </c>
      <c r="AK149" s="233"/>
      <c r="AL149" s="77"/>
      <c r="AM149" s="77">
        <f t="shared" si="117"/>
        <v>0</v>
      </c>
      <c r="AN149" s="107" t="str">
        <f t="shared" si="81"/>
        <v xml:space="preserve"> </v>
      </c>
      <c r="AO149" s="77"/>
      <c r="AP149" s="77">
        <f t="shared" si="118"/>
        <v>0</v>
      </c>
      <c r="AQ149" s="308" t="str">
        <f t="shared" si="80"/>
        <v xml:space="preserve"> </v>
      </c>
      <c r="AR149" s="233">
        <f>AR150+AR151</f>
        <v>0</v>
      </c>
      <c r="AS149" s="77">
        <f>AS150+AS151</f>
        <v>0</v>
      </c>
      <c r="AT149" s="77">
        <f t="shared" si="127"/>
        <v>0</v>
      </c>
      <c r="AU149" s="77">
        <f>AU150+AU151</f>
        <v>0</v>
      </c>
      <c r="AV149" s="185">
        <f t="shared" si="84"/>
        <v>0</v>
      </c>
      <c r="AW149" s="87" t="str">
        <f t="shared" si="105"/>
        <v xml:space="preserve"> </v>
      </c>
      <c r="AX149" s="77"/>
      <c r="AY149" s="107">
        <f t="shared" si="119"/>
        <v>0</v>
      </c>
      <c r="AZ149" s="239" t="str">
        <f t="shared" si="120"/>
        <v xml:space="preserve"> </v>
      </c>
    </row>
    <row r="150" spans="1:52" ht="20.25" customHeight="1">
      <c r="A150" s="76" t="s">
        <v>126</v>
      </c>
      <c r="B150" s="362" t="s">
        <v>127</v>
      </c>
      <c r="C150" s="207">
        <f t="shared" si="101"/>
        <v>0</v>
      </c>
      <c r="D150" s="52">
        <f t="shared" si="102"/>
        <v>0</v>
      </c>
      <c r="E150" s="52">
        <f t="shared" si="123"/>
        <v>0</v>
      </c>
      <c r="F150" s="52">
        <f t="shared" si="130"/>
        <v>0</v>
      </c>
      <c r="G150" s="52">
        <f t="shared" si="121"/>
        <v>0</v>
      </c>
      <c r="H150" s="52" t="str">
        <f t="shared" si="122"/>
        <v xml:space="preserve"> </v>
      </c>
      <c r="I150" s="75">
        <f t="shared" si="82"/>
        <v>0</v>
      </c>
      <c r="J150" s="75">
        <f t="shared" si="76"/>
        <v>0</v>
      </c>
      <c r="K150" s="236" t="str">
        <f t="shared" si="77"/>
        <v xml:space="preserve"> </v>
      </c>
      <c r="L150" s="207">
        <f t="shared" si="88"/>
        <v>0</v>
      </c>
      <c r="M150" s="52">
        <f t="shared" si="98"/>
        <v>0</v>
      </c>
      <c r="N150" s="52">
        <f t="shared" si="124"/>
        <v>0</v>
      </c>
      <c r="O150" s="52">
        <f t="shared" si="125"/>
        <v>0</v>
      </c>
      <c r="P150" s="52">
        <f t="shared" si="128"/>
        <v>0</v>
      </c>
      <c r="Q150" s="52" t="str">
        <f t="shared" si="129"/>
        <v xml:space="preserve"> </v>
      </c>
      <c r="R150" s="75">
        <f t="shared" si="108"/>
        <v>0</v>
      </c>
      <c r="S150" s="128">
        <f t="shared" si="109"/>
        <v>0</v>
      </c>
      <c r="T150" s="236" t="str">
        <f t="shared" si="110"/>
        <v xml:space="preserve"> </v>
      </c>
      <c r="U150" s="207"/>
      <c r="V150" s="647"/>
      <c r="W150" s="626"/>
      <c r="X150" s="52"/>
      <c r="Y150" s="52">
        <f t="shared" si="75"/>
        <v>0</v>
      </c>
      <c r="Z150" s="52" t="str">
        <f t="shared" si="131"/>
        <v xml:space="preserve"> </v>
      </c>
      <c r="AA150" s="52"/>
      <c r="AB150" s="52">
        <f t="shared" si="111"/>
        <v>0</v>
      </c>
      <c r="AC150" s="208" t="str">
        <f t="shared" si="112"/>
        <v xml:space="preserve"> </v>
      </c>
      <c r="AD150" s="207"/>
      <c r="AE150" s="52"/>
      <c r="AF150" s="52">
        <f t="shared" si="113"/>
        <v>0</v>
      </c>
      <c r="AG150" s="52" t="str">
        <f t="shared" si="114"/>
        <v xml:space="preserve"> </v>
      </c>
      <c r="AH150" s="52"/>
      <c r="AI150" s="52">
        <f t="shared" si="115"/>
        <v>0</v>
      </c>
      <c r="AJ150" s="208" t="str">
        <f t="shared" si="116"/>
        <v xml:space="preserve"> </v>
      </c>
      <c r="AK150" s="207"/>
      <c r="AL150" s="52"/>
      <c r="AM150" s="52">
        <f t="shared" si="117"/>
        <v>0</v>
      </c>
      <c r="AN150" s="75" t="str">
        <f t="shared" si="81"/>
        <v xml:space="preserve"> </v>
      </c>
      <c r="AO150" s="52"/>
      <c r="AP150" s="52">
        <f t="shared" si="118"/>
        <v>0</v>
      </c>
      <c r="AQ150" s="296" t="str">
        <f t="shared" si="80"/>
        <v xml:space="preserve"> </v>
      </c>
      <c r="AR150" s="237"/>
      <c r="AS150" s="87"/>
      <c r="AT150" s="87">
        <f t="shared" si="127"/>
        <v>0</v>
      </c>
      <c r="AU150" s="87"/>
      <c r="AV150" s="184">
        <f t="shared" si="84"/>
        <v>0</v>
      </c>
      <c r="AW150" s="59" t="str">
        <f t="shared" si="105"/>
        <v xml:space="preserve"> </v>
      </c>
      <c r="AX150" s="52"/>
      <c r="AY150" s="75">
        <f t="shared" si="119"/>
        <v>0</v>
      </c>
      <c r="AZ150" s="236" t="str">
        <f t="shared" si="120"/>
        <v xml:space="preserve"> </v>
      </c>
    </row>
    <row r="151" spans="1:52" ht="19.5" customHeight="1">
      <c r="A151" s="76" t="s">
        <v>128</v>
      </c>
      <c r="B151" s="362" t="s">
        <v>130</v>
      </c>
      <c r="C151" s="207">
        <f t="shared" si="101"/>
        <v>0</v>
      </c>
      <c r="D151" s="52">
        <f t="shared" si="102"/>
        <v>0</v>
      </c>
      <c r="E151" s="52">
        <f t="shared" si="123"/>
        <v>0</v>
      </c>
      <c r="F151" s="52">
        <f t="shared" si="130"/>
        <v>0</v>
      </c>
      <c r="G151" s="52">
        <f t="shared" si="121"/>
        <v>0</v>
      </c>
      <c r="H151" s="52" t="str">
        <f t="shared" si="122"/>
        <v xml:space="preserve"> </v>
      </c>
      <c r="I151" s="75">
        <f t="shared" si="82"/>
        <v>0</v>
      </c>
      <c r="J151" s="75">
        <f t="shared" si="76"/>
        <v>0</v>
      </c>
      <c r="K151" s="236" t="str">
        <f t="shared" si="77"/>
        <v xml:space="preserve"> </v>
      </c>
      <c r="L151" s="207">
        <f t="shared" si="88"/>
        <v>0</v>
      </c>
      <c r="M151" s="52">
        <f t="shared" si="98"/>
        <v>0</v>
      </c>
      <c r="N151" s="52">
        <f t="shared" si="124"/>
        <v>0</v>
      </c>
      <c r="O151" s="52">
        <f t="shared" si="125"/>
        <v>0</v>
      </c>
      <c r="P151" s="52">
        <f t="shared" si="128"/>
        <v>0</v>
      </c>
      <c r="Q151" s="52" t="str">
        <f t="shared" si="129"/>
        <v xml:space="preserve"> </v>
      </c>
      <c r="R151" s="75">
        <f t="shared" si="108"/>
        <v>0</v>
      </c>
      <c r="S151" s="128">
        <f t="shared" si="109"/>
        <v>0</v>
      </c>
      <c r="T151" s="236" t="str">
        <f t="shared" si="110"/>
        <v xml:space="preserve"> </v>
      </c>
      <c r="U151" s="207"/>
      <c r="V151" s="647"/>
      <c r="W151" s="626">
        <f t="shared" si="126"/>
        <v>0</v>
      </c>
      <c r="X151" s="52"/>
      <c r="Y151" s="52">
        <f t="shared" ref="Y151:Y200" si="132">V151-U151</f>
        <v>0</v>
      </c>
      <c r="Z151" s="52" t="str">
        <f t="shared" si="131"/>
        <v xml:space="preserve"> </v>
      </c>
      <c r="AA151" s="52"/>
      <c r="AB151" s="52">
        <f t="shared" si="111"/>
        <v>0</v>
      </c>
      <c r="AC151" s="208" t="str">
        <f t="shared" si="112"/>
        <v xml:space="preserve"> </v>
      </c>
      <c r="AD151" s="207"/>
      <c r="AE151" s="52"/>
      <c r="AF151" s="52">
        <f t="shared" si="113"/>
        <v>0</v>
      </c>
      <c r="AG151" s="52" t="str">
        <f t="shared" si="114"/>
        <v xml:space="preserve"> </v>
      </c>
      <c r="AH151" s="52"/>
      <c r="AI151" s="52">
        <f t="shared" si="115"/>
        <v>0</v>
      </c>
      <c r="AJ151" s="208" t="str">
        <f t="shared" si="116"/>
        <v xml:space="preserve"> </v>
      </c>
      <c r="AK151" s="207"/>
      <c r="AL151" s="52"/>
      <c r="AM151" s="52">
        <f t="shared" si="117"/>
        <v>0</v>
      </c>
      <c r="AN151" s="75" t="str">
        <f t="shared" si="81"/>
        <v xml:space="preserve"> </v>
      </c>
      <c r="AO151" s="52"/>
      <c r="AP151" s="52">
        <f t="shared" si="118"/>
        <v>0</v>
      </c>
      <c r="AQ151" s="296" t="str">
        <f t="shared" si="80"/>
        <v xml:space="preserve"> </v>
      </c>
      <c r="AR151" s="233"/>
      <c r="AS151" s="77"/>
      <c r="AT151" s="77">
        <f t="shared" si="127"/>
        <v>0</v>
      </c>
      <c r="AU151" s="77"/>
      <c r="AV151" s="183">
        <f t="shared" ref="AV151:AV183" si="133">AS151-AR151</f>
        <v>0</v>
      </c>
      <c r="AW151" s="59" t="str">
        <f t="shared" si="105"/>
        <v xml:space="preserve"> </v>
      </c>
      <c r="AX151" s="52"/>
      <c r="AY151" s="75">
        <f t="shared" si="119"/>
        <v>0</v>
      </c>
      <c r="AZ151" s="236" t="str">
        <f t="shared" si="120"/>
        <v xml:space="preserve"> </v>
      </c>
    </row>
    <row r="152" spans="1:52" s="10" customFormat="1" ht="21.75" customHeight="1">
      <c r="A152" s="110" t="s">
        <v>134</v>
      </c>
      <c r="B152" s="361" t="s">
        <v>132</v>
      </c>
      <c r="C152" s="411">
        <f>C153+C154+C155</f>
        <v>40.799999999999997</v>
      </c>
      <c r="D152" s="77">
        <f>D153+D154+D155</f>
        <v>14.6</v>
      </c>
      <c r="E152" s="77">
        <f>E153+E154+E155</f>
        <v>14.6</v>
      </c>
      <c r="F152" s="77">
        <f>F153+F154+F155</f>
        <v>0</v>
      </c>
      <c r="G152" s="77">
        <f t="shared" si="121"/>
        <v>-26.199999999999996</v>
      </c>
      <c r="H152" s="77">
        <f t="shared" si="122"/>
        <v>35.784313725490193</v>
      </c>
      <c r="I152" s="109">
        <f t="shared" si="82"/>
        <v>0</v>
      </c>
      <c r="J152" s="109">
        <f t="shared" si="76"/>
        <v>14.6</v>
      </c>
      <c r="K152" s="240" t="str">
        <f t="shared" si="77"/>
        <v xml:space="preserve"> </v>
      </c>
      <c r="L152" s="233">
        <f t="shared" si="88"/>
        <v>40.799999999999997</v>
      </c>
      <c r="M152" s="77">
        <f t="shared" si="98"/>
        <v>14.6</v>
      </c>
      <c r="N152" s="77">
        <f t="shared" si="124"/>
        <v>14.6</v>
      </c>
      <c r="O152" s="77">
        <f t="shared" si="125"/>
        <v>0</v>
      </c>
      <c r="P152" s="77">
        <f t="shared" si="128"/>
        <v>-26.199999999999996</v>
      </c>
      <c r="Q152" s="77">
        <f t="shared" si="129"/>
        <v>35.784313725490193</v>
      </c>
      <c r="R152" s="109">
        <f t="shared" si="108"/>
        <v>0</v>
      </c>
      <c r="S152" s="138">
        <f t="shared" si="109"/>
        <v>14.6</v>
      </c>
      <c r="T152" s="240" t="str">
        <f t="shared" si="110"/>
        <v xml:space="preserve"> </v>
      </c>
      <c r="U152" s="233">
        <f>U153+U154+U155</f>
        <v>40.799999999999997</v>
      </c>
      <c r="V152" s="655">
        <f>V153+V154+V155</f>
        <v>14.6</v>
      </c>
      <c r="W152" s="678">
        <f t="shared" si="126"/>
        <v>14.6</v>
      </c>
      <c r="X152" s="77">
        <f>X153+X154+X155</f>
        <v>0</v>
      </c>
      <c r="Y152" s="77">
        <f t="shared" si="132"/>
        <v>-26.199999999999996</v>
      </c>
      <c r="Z152" s="77">
        <f t="shared" si="131"/>
        <v>35.784313725490193</v>
      </c>
      <c r="AA152" s="77"/>
      <c r="AB152" s="77">
        <f t="shared" si="111"/>
        <v>14.6</v>
      </c>
      <c r="AC152" s="216" t="str">
        <f t="shared" si="112"/>
        <v xml:space="preserve"> </v>
      </c>
      <c r="AD152" s="233"/>
      <c r="AE152" s="77"/>
      <c r="AF152" s="77">
        <f t="shared" si="113"/>
        <v>0</v>
      </c>
      <c r="AG152" s="77" t="str">
        <f t="shared" si="114"/>
        <v xml:space="preserve"> </v>
      </c>
      <c r="AH152" s="77"/>
      <c r="AI152" s="77">
        <f t="shared" si="115"/>
        <v>0</v>
      </c>
      <c r="AJ152" s="216" t="str">
        <f t="shared" si="116"/>
        <v xml:space="preserve"> </v>
      </c>
      <c r="AK152" s="233"/>
      <c r="AL152" s="77"/>
      <c r="AM152" s="77">
        <f t="shared" si="117"/>
        <v>0</v>
      </c>
      <c r="AN152" s="109" t="str">
        <f t="shared" si="81"/>
        <v xml:space="preserve"> </v>
      </c>
      <c r="AO152" s="77"/>
      <c r="AP152" s="77">
        <f t="shared" si="118"/>
        <v>0</v>
      </c>
      <c r="AQ152" s="309" t="str">
        <f t="shared" si="80"/>
        <v xml:space="preserve"> </v>
      </c>
      <c r="AR152" s="411">
        <f>AR153</f>
        <v>0</v>
      </c>
      <c r="AS152" s="77">
        <f>AS153</f>
        <v>0</v>
      </c>
      <c r="AT152" s="77">
        <f t="shared" si="127"/>
        <v>0</v>
      </c>
      <c r="AU152" s="77">
        <f>AU153</f>
        <v>0</v>
      </c>
      <c r="AV152" s="185">
        <f t="shared" si="133"/>
        <v>0</v>
      </c>
      <c r="AW152" s="87" t="str">
        <f t="shared" si="105"/>
        <v xml:space="preserve"> </v>
      </c>
      <c r="AX152" s="77"/>
      <c r="AY152" s="109">
        <f t="shared" si="119"/>
        <v>0</v>
      </c>
      <c r="AZ152" s="240" t="str">
        <f t="shared" si="120"/>
        <v xml:space="preserve"> </v>
      </c>
    </row>
    <row r="153" spans="1:52" ht="30.75" customHeight="1">
      <c r="A153" s="76" t="s">
        <v>131</v>
      </c>
      <c r="B153" s="362" t="s">
        <v>133</v>
      </c>
      <c r="C153" s="380">
        <f>L153+AR153</f>
        <v>40.799999999999997</v>
      </c>
      <c r="D153" s="52">
        <f>M153+AS153</f>
        <v>14.6</v>
      </c>
      <c r="E153" s="52">
        <f>N153+AT153</f>
        <v>14.6</v>
      </c>
      <c r="F153" s="726">
        <f t="shared" si="130"/>
        <v>0</v>
      </c>
      <c r="G153" s="52">
        <f t="shared" si="121"/>
        <v>-26.199999999999996</v>
      </c>
      <c r="H153" s="52">
        <f t="shared" si="122"/>
        <v>35.784313725490193</v>
      </c>
      <c r="I153" s="75">
        <f t="shared" si="82"/>
        <v>0</v>
      </c>
      <c r="J153" s="75">
        <f t="shared" si="76"/>
        <v>14.6</v>
      </c>
      <c r="K153" s="236" t="str">
        <f t="shared" si="77"/>
        <v xml:space="preserve"> </v>
      </c>
      <c r="L153" s="207">
        <f t="shared" si="88"/>
        <v>40.799999999999997</v>
      </c>
      <c r="M153" s="52">
        <f t="shared" si="98"/>
        <v>14.6</v>
      </c>
      <c r="N153" s="52">
        <f t="shared" si="124"/>
        <v>14.6</v>
      </c>
      <c r="O153" s="52">
        <f t="shared" si="125"/>
        <v>0</v>
      </c>
      <c r="P153" s="52">
        <f t="shared" si="128"/>
        <v>-26.199999999999996</v>
      </c>
      <c r="Q153" s="52">
        <f t="shared" si="129"/>
        <v>35.784313725490193</v>
      </c>
      <c r="R153" s="75">
        <f t="shared" si="108"/>
        <v>0</v>
      </c>
      <c r="S153" s="128">
        <f t="shared" si="109"/>
        <v>14.6</v>
      </c>
      <c r="T153" s="236" t="str">
        <f t="shared" si="110"/>
        <v xml:space="preserve"> </v>
      </c>
      <c r="U153" s="207">
        <v>40.799999999999997</v>
      </c>
      <c r="V153" s="647">
        <v>14.6</v>
      </c>
      <c r="W153" s="626">
        <f t="shared" si="126"/>
        <v>14.6</v>
      </c>
      <c r="X153" s="52"/>
      <c r="Y153" s="52">
        <f t="shared" si="132"/>
        <v>-26.199999999999996</v>
      </c>
      <c r="Z153" s="52">
        <f t="shared" si="131"/>
        <v>35.784313725490193</v>
      </c>
      <c r="AA153" s="87"/>
      <c r="AB153" s="87">
        <f t="shared" si="111"/>
        <v>14.6</v>
      </c>
      <c r="AC153" s="279" t="str">
        <f t="shared" si="112"/>
        <v xml:space="preserve"> </v>
      </c>
      <c r="AD153" s="237"/>
      <c r="AE153" s="87"/>
      <c r="AF153" s="87">
        <f t="shared" si="113"/>
        <v>0</v>
      </c>
      <c r="AG153" s="87" t="str">
        <f t="shared" si="114"/>
        <v xml:space="preserve"> </v>
      </c>
      <c r="AH153" s="87"/>
      <c r="AI153" s="87">
        <f t="shared" si="115"/>
        <v>0</v>
      </c>
      <c r="AJ153" s="279" t="str">
        <f t="shared" si="116"/>
        <v xml:space="preserve"> </v>
      </c>
      <c r="AK153" s="237"/>
      <c r="AL153" s="87"/>
      <c r="AM153" s="87">
        <f t="shared" si="117"/>
        <v>0</v>
      </c>
      <c r="AN153" s="75" t="str">
        <f t="shared" si="81"/>
        <v xml:space="preserve"> </v>
      </c>
      <c r="AO153" s="87"/>
      <c r="AP153" s="87">
        <f t="shared" si="118"/>
        <v>0</v>
      </c>
      <c r="AQ153" s="296" t="str">
        <f t="shared" si="80"/>
        <v xml:space="preserve"> </v>
      </c>
      <c r="AR153" s="207"/>
      <c r="AS153" s="52"/>
      <c r="AT153" s="52">
        <f t="shared" si="127"/>
        <v>0</v>
      </c>
      <c r="AU153" s="52"/>
      <c r="AV153" s="75">
        <f t="shared" si="133"/>
        <v>0</v>
      </c>
      <c r="AW153" s="59" t="str">
        <f t="shared" si="105"/>
        <v xml:space="preserve"> </v>
      </c>
      <c r="AX153" s="87"/>
      <c r="AY153" s="75">
        <f t="shared" si="119"/>
        <v>0</v>
      </c>
      <c r="AZ153" s="236" t="str">
        <f t="shared" si="120"/>
        <v xml:space="preserve"> </v>
      </c>
    </row>
    <row r="154" spans="1:52" ht="30" customHeight="1">
      <c r="A154" s="76" t="s">
        <v>135</v>
      </c>
      <c r="B154" s="362" t="s">
        <v>136</v>
      </c>
      <c r="C154" s="207">
        <f t="shared" si="101"/>
        <v>0</v>
      </c>
      <c r="D154" s="52">
        <f t="shared" si="102"/>
        <v>0</v>
      </c>
      <c r="E154" s="52">
        <f t="shared" si="123"/>
        <v>0</v>
      </c>
      <c r="F154" s="52">
        <f t="shared" si="130"/>
        <v>0</v>
      </c>
      <c r="G154" s="52">
        <f t="shared" si="121"/>
        <v>0</v>
      </c>
      <c r="H154" s="52" t="str">
        <f t="shared" si="122"/>
        <v xml:space="preserve"> </v>
      </c>
      <c r="I154" s="75">
        <f t="shared" si="82"/>
        <v>0</v>
      </c>
      <c r="J154" s="75">
        <f t="shared" si="76"/>
        <v>0</v>
      </c>
      <c r="K154" s="236" t="str">
        <f t="shared" si="77"/>
        <v xml:space="preserve"> </v>
      </c>
      <c r="L154" s="207">
        <f t="shared" si="88"/>
        <v>0</v>
      </c>
      <c r="M154" s="52">
        <f t="shared" si="98"/>
        <v>0</v>
      </c>
      <c r="N154" s="52">
        <f t="shared" si="124"/>
        <v>0</v>
      </c>
      <c r="O154" s="52">
        <f t="shared" si="125"/>
        <v>0</v>
      </c>
      <c r="P154" s="52">
        <f t="shared" si="128"/>
        <v>0</v>
      </c>
      <c r="Q154" s="52" t="str">
        <f t="shared" si="129"/>
        <v xml:space="preserve"> </v>
      </c>
      <c r="R154" s="75">
        <f t="shared" si="108"/>
        <v>0</v>
      </c>
      <c r="S154" s="128">
        <f t="shared" si="109"/>
        <v>0</v>
      </c>
      <c r="T154" s="236" t="str">
        <f t="shared" si="110"/>
        <v xml:space="preserve"> </v>
      </c>
      <c r="U154" s="207"/>
      <c r="V154" s="647"/>
      <c r="W154" s="626">
        <f t="shared" si="126"/>
        <v>0</v>
      </c>
      <c r="X154" s="52"/>
      <c r="Y154" s="52">
        <f t="shared" si="132"/>
        <v>0</v>
      </c>
      <c r="Z154" s="52" t="str">
        <f t="shared" si="131"/>
        <v xml:space="preserve"> </v>
      </c>
      <c r="AA154" s="52"/>
      <c r="AB154" s="52">
        <f t="shared" si="111"/>
        <v>0</v>
      </c>
      <c r="AC154" s="208" t="str">
        <f t="shared" si="112"/>
        <v xml:space="preserve"> </v>
      </c>
      <c r="AD154" s="207"/>
      <c r="AE154" s="52"/>
      <c r="AF154" s="52">
        <f t="shared" si="113"/>
        <v>0</v>
      </c>
      <c r="AG154" s="52" t="str">
        <f t="shared" si="114"/>
        <v xml:space="preserve"> </v>
      </c>
      <c r="AH154" s="52"/>
      <c r="AI154" s="52">
        <f t="shared" si="115"/>
        <v>0</v>
      </c>
      <c r="AJ154" s="208" t="str">
        <f t="shared" si="116"/>
        <v xml:space="preserve"> </v>
      </c>
      <c r="AK154" s="207"/>
      <c r="AL154" s="52"/>
      <c r="AM154" s="52">
        <f t="shared" si="117"/>
        <v>0</v>
      </c>
      <c r="AN154" s="75" t="str">
        <f t="shared" si="81"/>
        <v xml:space="preserve"> </v>
      </c>
      <c r="AO154" s="52"/>
      <c r="AP154" s="52">
        <f t="shared" si="118"/>
        <v>0</v>
      </c>
      <c r="AQ154" s="296" t="str">
        <f t="shared" si="80"/>
        <v xml:space="preserve"> </v>
      </c>
      <c r="AR154" s="207"/>
      <c r="AS154" s="52"/>
      <c r="AT154" s="52">
        <f t="shared" si="127"/>
        <v>0</v>
      </c>
      <c r="AU154" s="52"/>
      <c r="AV154" s="75">
        <f t="shared" si="133"/>
        <v>0</v>
      </c>
      <c r="AW154" s="59" t="str">
        <f t="shared" si="105"/>
        <v xml:space="preserve"> </v>
      </c>
      <c r="AX154" s="52"/>
      <c r="AY154" s="75">
        <f t="shared" si="119"/>
        <v>0</v>
      </c>
      <c r="AZ154" s="236" t="str">
        <f t="shared" si="120"/>
        <v xml:space="preserve"> </v>
      </c>
    </row>
    <row r="155" spans="1:52" ht="30.75" customHeight="1">
      <c r="A155" s="76" t="s">
        <v>137</v>
      </c>
      <c r="B155" s="362" t="s">
        <v>138</v>
      </c>
      <c r="C155" s="207">
        <f t="shared" si="101"/>
        <v>0</v>
      </c>
      <c r="D155" s="52">
        <f t="shared" si="102"/>
        <v>0</v>
      </c>
      <c r="E155" s="52">
        <f t="shared" si="123"/>
        <v>0</v>
      </c>
      <c r="F155" s="52">
        <f t="shared" si="130"/>
        <v>0</v>
      </c>
      <c r="G155" s="52">
        <f t="shared" si="121"/>
        <v>0</v>
      </c>
      <c r="H155" s="52" t="str">
        <f t="shared" si="122"/>
        <v xml:space="preserve"> </v>
      </c>
      <c r="I155" s="75">
        <f t="shared" si="82"/>
        <v>0</v>
      </c>
      <c r="J155" s="75">
        <f t="shared" ref="J155:J200" si="134">D155-I155</f>
        <v>0</v>
      </c>
      <c r="K155" s="236" t="str">
        <f t="shared" ref="K155:K200" si="135">IF(I155&lt;&gt;0,IF(D155/I155*100&lt;0,"&lt;0",IF(D155/I155*100&gt;200,"&gt;200",D155/I155*100))," ")</f>
        <v xml:space="preserve"> </v>
      </c>
      <c r="L155" s="207">
        <f t="shared" si="88"/>
        <v>0</v>
      </c>
      <c r="M155" s="52">
        <f t="shared" si="98"/>
        <v>0</v>
      </c>
      <c r="N155" s="52">
        <f t="shared" si="124"/>
        <v>0</v>
      </c>
      <c r="O155" s="52">
        <f t="shared" si="125"/>
        <v>0</v>
      </c>
      <c r="P155" s="52">
        <f t="shared" si="128"/>
        <v>0</v>
      </c>
      <c r="Q155" s="52" t="str">
        <f t="shared" si="129"/>
        <v xml:space="preserve"> </v>
      </c>
      <c r="R155" s="75">
        <f t="shared" si="108"/>
        <v>0</v>
      </c>
      <c r="S155" s="128">
        <f t="shared" si="109"/>
        <v>0</v>
      </c>
      <c r="T155" s="236" t="str">
        <f t="shared" si="110"/>
        <v xml:space="preserve"> </v>
      </c>
      <c r="U155" s="207"/>
      <c r="V155" s="647"/>
      <c r="W155" s="626">
        <f t="shared" si="126"/>
        <v>0</v>
      </c>
      <c r="X155" s="52"/>
      <c r="Y155" s="52">
        <f t="shared" si="132"/>
        <v>0</v>
      </c>
      <c r="Z155" s="52" t="str">
        <f t="shared" si="131"/>
        <v xml:space="preserve"> </v>
      </c>
      <c r="AA155" s="52"/>
      <c r="AB155" s="52">
        <f t="shared" si="111"/>
        <v>0</v>
      </c>
      <c r="AC155" s="208" t="str">
        <f t="shared" si="112"/>
        <v xml:space="preserve"> </v>
      </c>
      <c r="AD155" s="207"/>
      <c r="AE155" s="52"/>
      <c r="AF155" s="52">
        <f t="shared" si="113"/>
        <v>0</v>
      </c>
      <c r="AG155" s="52" t="str">
        <f t="shared" si="114"/>
        <v xml:space="preserve"> </v>
      </c>
      <c r="AH155" s="52"/>
      <c r="AI155" s="52">
        <f t="shared" si="115"/>
        <v>0</v>
      </c>
      <c r="AJ155" s="208" t="str">
        <f t="shared" si="116"/>
        <v xml:space="preserve"> </v>
      </c>
      <c r="AK155" s="207"/>
      <c r="AL155" s="52"/>
      <c r="AM155" s="52">
        <f t="shared" si="117"/>
        <v>0</v>
      </c>
      <c r="AN155" s="75" t="str">
        <f t="shared" ref="AN155:AN200" si="136">IF(AK155&lt;&gt;0,IF(AL155/AK155*100&lt;0,"&lt;0",IF(AL155/AK155*100&gt;200,"&gt;200",AL155/AK155*100))," ")</f>
        <v xml:space="preserve"> </v>
      </c>
      <c r="AO155" s="52"/>
      <c r="AP155" s="52">
        <f t="shared" si="118"/>
        <v>0</v>
      </c>
      <c r="AQ155" s="296" t="str">
        <f t="shared" ref="AQ155:AQ200" si="137">IF(AO155&lt;&gt;0,IF(AL155/AO155*100&lt;0,"&lt;0",IF(AL155/AO155*100&gt;200,"&gt;200",AL155/AO155*100))," ")</f>
        <v xml:space="preserve"> </v>
      </c>
      <c r="AR155" s="233"/>
      <c r="AS155" s="77"/>
      <c r="AT155" s="77">
        <f t="shared" si="127"/>
        <v>0</v>
      </c>
      <c r="AU155" s="77"/>
      <c r="AV155" s="107">
        <f t="shared" si="133"/>
        <v>0</v>
      </c>
      <c r="AW155" s="59" t="str">
        <f t="shared" si="105"/>
        <v xml:space="preserve"> </v>
      </c>
      <c r="AX155" s="52"/>
      <c r="AY155" s="75">
        <f t="shared" si="119"/>
        <v>3.4</v>
      </c>
      <c r="AZ155" s="236" t="str">
        <f t="shared" si="120"/>
        <v xml:space="preserve"> </v>
      </c>
    </row>
    <row r="156" spans="1:52" s="10" customFormat="1" ht="32.25" customHeight="1">
      <c r="A156" s="108" t="s">
        <v>142</v>
      </c>
      <c r="B156" s="358" t="s">
        <v>140</v>
      </c>
      <c r="C156" s="233">
        <f t="shared" si="101"/>
        <v>-775.1</v>
      </c>
      <c r="D156" s="77">
        <f t="shared" si="102"/>
        <v>-110.7</v>
      </c>
      <c r="E156" s="77">
        <f t="shared" si="123"/>
        <v>74.499999999999986</v>
      </c>
      <c r="F156" s="77">
        <f t="shared" si="130"/>
        <v>-185.2</v>
      </c>
      <c r="G156" s="77">
        <f t="shared" si="121"/>
        <v>664.4</v>
      </c>
      <c r="H156" s="77">
        <f t="shared" si="122"/>
        <v>14.282028125403173</v>
      </c>
      <c r="I156" s="107">
        <f t="shared" si="82"/>
        <v>0</v>
      </c>
      <c r="J156" s="107">
        <f t="shared" si="134"/>
        <v>-110.7</v>
      </c>
      <c r="K156" s="239" t="str">
        <f t="shared" si="135"/>
        <v xml:space="preserve"> </v>
      </c>
      <c r="L156" s="233">
        <f t="shared" si="88"/>
        <v>-788.2</v>
      </c>
      <c r="M156" s="77">
        <f t="shared" si="98"/>
        <v>-114.10000000000001</v>
      </c>
      <c r="N156" s="77">
        <f t="shared" si="124"/>
        <v>71.09999999999998</v>
      </c>
      <c r="O156" s="77">
        <f t="shared" si="125"/>
        <v>-185.2</v>
      </c>
      <c r="P156" s="77">
        <f t="shared" si="128"/>
        <v>674.1</v>
      </c>
      <c r="Q156" s="77">
        <f t="shared" si="129"/>
        <v>14.476021314387211</v>
      </c>
      <c r="R156" s="107">
        <f t="shared" si="108"/>
        <v>0</v>
      </c>
      <c r="S156" s="137">
        <f t="shared" si="109"/>
        <v>-114.10000000000001</v>
      </c>
      <c r="T156" s="239" t="str">
        <f t="shared" si="110"/>
        <v xml:space="preserve"> </v>
      </c>
      <c r="U156" s="233">
        <f>U157+U158</f>
        <v>-788.2</v>
      </c>
      <c r="V156" s="709">
        <f>V157+V158</f>
        <v>-114.10000000000001</v>
      </c>
      <c r="W156" s="678">
        <f t="shared" si="126"/>
        <v>71.09999999999998</v>
      </c>
      <c r="X156" s="77">
        <f>X157+X158</f>
        <v>-185.2</v>
      </c>
      <c r="Y156" s="77">
        <f t="shared" si="132"/>
        <v>674.1</v>
      </c>
      <c r="Z156" s="77">
        <f t="shared" si="131"/>
        <v>14.476021314387211</v>
      </c>
      <c r="AA156" s="77"/>
      <c r="AB156" s="77">
        <f t="shared" si="111"/>
        <v>-114.10000000000001</v>
      </c>
      <c r="AC156" s="216" t="str">
        <f t="shared" si="112"/>
        <v xml:space="preserve"> </v>
      </c>
      <c r="AD156" s="233"/>
      <c r="AE156" s="77"/>
      <c r="AF156" s="77">
        <f t="shared" si="113"/>
        <v>0</v>
      </c>
      <c r="AG156" s="77" t="str">
        <f t="shared" si="114"/>
        <v xml:space="preserve"> </v>
      </c>
      <c r="AH156" s="77"/>
      <c r="AI156" s="77">
        <f t="shared" si="115"/>
        <v>0</v>
      </c>
      <c r="AJ156" s="216" t="str">
        <f t="shared" si="116"/>
        <v xml:space="preserve"> </v>
      </c>
      <c r="AK156" s="233"/>
      <c r="AL156" s="77"/>
      <c r="AM156" s="77">
        <f t="shared" si="117"/>
        <v>0</v>
      </c>
      <c r="AN156" s="107" t="str">
        <f t="shared" si="136"/>
        <v xml:space="preserve"> </v>
      </c>
      <c r="AO156" s="77"/>
      <c r="AP156" s="77">
        <f t="shared" si="118"/>
        <v>0</v>
      </c>
      <c r="AQ156" s="308" t="str">
        <f t="shared" si="137"/>
        <v xml:space="preserve"> </v>
      </c>
      <c r="AR156" s="233">
        <f>AR157+AR158</f>
        <v>13.1</v>
      </c>
      <c r="AS156" s="77">
        <f>AS157+AS158</f>
        <v>3.4</v>
      </c>
      <c r="AT156" s="77">
        <f t="shared" si="127"/>
        <v>3.4</v>
      </c>
      <c r="AU156" s="77">
        <f>AU157+AU158</f>
        <v>0</v>
      </c>
      <c r="AV156" s="185">
        <f t="shared" si="133"/>
        <v>-9.6999999999999993</v>
      </c>
      <c r="AW156" s="87">
        <f t="shared" si="105"/>
        <v>25.954198473282442</v>
      </c>
      <c r="AX156" s="77"/>
      <c r="AY156" s="107">
        <f t="shared" si="119"/>
        <v>3.4</v>
      </c>
      <c r="AZ156" s="239" t="str">
        <f t="shared" si="120"/>
        <v xml:space="preserve"> </v>
      </c>
    </row>
    <row r="157" spans="1:52" ht="20.25" customHeight="1">
      <c r="A157" s="76" t="s">
        <v>139</v>
      </c>
      <c r="B157" s="362" t="s">
        <v>141</v>
      </c>
      <c r="C157" s="207">
        <f t="shared" si="101"/>
        <v>-490.2</v>
      </c>
      <c r="D157" s="52">
        <f t="shared" si="102"/>
        <v>-81.5</v>
      </c>
      <c r="E157" s="52">
        <f t="shared" si="123"/>
        <v>51.599999999999987</v>
      </c>
      <c r="F157" s="52">
        <f t="shared" si="130"/>
        <v>-133.1</v>
      </c>
      <c r="G157" s="52">
        <f t="shared" si="121"/>
        <v>408.7</v>
      </c>
      <c r="H157" s="52">
        <f t="shared" si="122"/>
        <v>16.625866993064058</v>
      </c>
      <c r="I157" s="75">
        <f t="shared" ref="I157:I200" si="138">R157+AX157</f>
        <v>0</v>
      </c>
      <c r="J157" s="75">
        <f t="shared" si="134"/>
        <v>-81.5</v>
      </c>
      <c r="K157" s="236" t="str">
        <f t="shared" si="135"/>
        <v xml:space="preserve"> </v>
      </c>
      <c r="L157" s="207">
        <f t="shared" si="88"/>
        <v>-503.3</v>
      </c>
      <c r="M157" s="52">
        <f t="shared" si="98"/>
        <v>-84.9</v>
      </c>
      <c r="N157" s="52">
        <f t="shared" si="124"/>
        <v>48.199999999999989</v>
      </c>
      <c r="O157" s="52">
        <f t="shared" si="125"/>
        <v>-133.1</v>
      </c>
      <c r="P157" s="52">
        <f t="shared" si="128"/>
        <v>418.4</v>
      </c>
      <c r="Q157" s="52">
        <f t="shared" si="129"/>
        <v>16.868666799125769</v>
      </c>
      <c r="R157" s="75">
        <f t="shared" si="108"/>
        <v>0</v>
      </c>
      <c r="S157" s="128">
        <f t="shared" si="109"/>
        <v>-84.9</v>
      </c>
      <c r="T157" s="236" t="str">
        <f t="shared" si="110"/>
        <v xml:space="preserve"> </v>
      </c>
      <c r="U157" s="207">
        <v>-503.3</v>
      </c>
      <c r="V157" s="699">
        <v>-84.9</v>
      </c>
      <c r="W157" s="626">
        <f t="shared" si="126"/>
        <v>48.199999999999989</v>
      </c>
      <c r="X157" s="52">
        <v>-133.1</v>
      </c>
      <c r="Y157" s="59">
        <f t="shared" si="132"/>
        <v>418.4</v>
      </c>
      <c r="Z157" s="59">
        <f t="shared" si="131"/>
        <v>16.868666799125769</v>
      </c>
      <c r="AA157" s="87"/>
      <c r="AB157" s="87">
        <f t="shared" si="111"/>
        <v>-84.9</v>
      </c>
      <c r="AC157" s="279" t="str">
        <f t="shared" si="112"/>
        <v xml:space="preserve"> </v>
      </c>
      <c r="AD157" s="237"/>
      <c r="AE157" s="87"/>
      <c r="AF157" s="87">
        <f t="shared" si="113"/>
        <v>0</v>
      </c>
      <c r="AG157" s="87" t="str">
        <f t="shared" si="114"/>
        <v xml:space="preserve"> </v>
      </c>
      <c r="AH157" s="87"/>
      <c r="AI157" s="87">
        <f t="shared" si="115"/>
        <v>0</v>
      </c>
      <c r="AJ157" s="279" t="str">
        <f t="shared" si="116"/>
        <v xml:space="preserve"> </v>
      </c>
      <c r="AK157" s="237"/>
      <c r="AL157" s="87"/>
      <c r="AM157" s="87">
        <f t="shared" si="117"/>
        <v>0</v>
      </c>
      <c r="AN157" s="75" t="str">
        <f t="shared" si="136"/>
        <v xml:space="preserve"> </v>
      </c>
      <c r="AO157" s="87"/>
      <c r="AP157" s="87">
        <f t="shared" si="118"/>
        <v>0</v>
      </c>
      <c r="AQ157" s="296" t="str">
        <f t="shared" si="137"/>
        <v xml:space="preserve"> </v>
      </c>
      <c r="AR157" s="207">
        <v>13.1</v>
      </c>
      <c r="AS157" s="52">
        <v>3.4</v>
      </c>
      <c r="AT157" s="52">
        <f t="shared" si="127"/>
        <v>3.4</v>
      </c>
      <c r="AU157" s="52"/>
      <c r="AV157" s="75">
        <f t="shared" si="133"/>
        <v>-9.6999999999999993</v>
      </c>
      <c r="AW157" s="59">
        <f t="shared" si="105"/>
        <v>25.954198473282442</v>
      </c>
      <c r="AX157" s="87"/>
      <c r="AY157" s="75">
        <f t="shared" si="119"/>
        <v>0</v>
      </c>
      <c r="AZ157" s="236" t="str">
        <f t="shared" si="120"/>
        <v xml:space="preserve"> </v>
      </c>
    </row>
    <row r="158" spans="1:52" ht="18.75" customHeight="1">
      <c r="A158" s="76" t="s">
        <v>143</v>
      </c>
      <c r="B158" s="362" t="s">
        <v>144</v>
      </c>
      <c r="C158" s="207">
        <f t="shared" si="101"/>
        <v>-284.89999999999998</v>
      </c>
      <c r="D158" s="52">
        <f t="shared" si="102"/>
        <v>-29.2</v>
      </c>
      <c r="E158" s="52">
        <f t="shared" si="123"/>
        <v>22.900000000000002</v>
      </c>
      <c r="F158" s="52">
        <f t="shared" si="130"/>
        <v>-52.1</v>
      </c>
      <c r="G158" s="52">
        <f t="shared" si="121"/>
        <v>255.7</v>
      </c>
      <c r="H158" s="52">
        <f t="shared" si="122"/>
        <v>10.24921024921025</v>
      </c>
      <c r="I158" s="75">
        <f t="shared" si="138"/>
        <v>0</v>
      </c>
      <c r="J158" s="75">
        <f t="shared" si="134"/>
        <v>-29.2</v>
      </c>
      <c r="K158" s="236" t="str">
        <f t="shared" si="135"/>
        <v xml:space="preserve"> </v>
      </c>
      <c r="L158" s="207">
        <f t="shared" si="88"/>
        <v>-284.89999999999998</v>
      </c>
      <c r="M158" s="52">
        <f t="shared" si="98"/>
        <v>-29.2</v>
      </c>
      <c r="N158" s="52">
        <f t="shared" si="124"/>
        <v>22.900000000000002</v>
      </c>
      <c r="O158" s="52">
        <f t="shared" si="125"/>
        <v>-52.1</v>
      </c>
      <c r="P158" s="52">
        <f t="shared" si="128"/>
        <v>255.7</v>
      </c>
      <c r="Q158" s="52">
        <f t="shared" si="129"/>
        <v>10.24921024921025</v>
      </c>
      <c r="R158" s="75">
        <f t="shared" si="108"/>
        <v>0</v>
      </c>
      <c r="S158" s="128">
        <f t="shared" si="109"/>
        <v>-29.2</v>
      </c>
      <c r="T158" s="236" t="str">
        <f t="shared" si="110"/>
        <v xml:space="preserve"> </v>
      </c>
      <c r="U158" s="207">
        <v>-284.89999999999998</v>
      </c>
      <c r="V158" s="647">
        <v>-29.2</v>
      </c>
      <c r="W158" s="626">
        <f t="shared" si="126"/>
        <v>22.900000000000002</v>
      </c>
      <c r="X158" s="52">
        <v>-52.1</v>
      </c>
      <c r="Y158" s="52">
        <f t="shared" si="132"/>
        <v>255.7</v>
      </c>
      <c r="Z158" s="52">
        <f t="shared" si="131"/>
        <v>10.24921024921025</v>
      </c>
      <c r="AA158" s="52"/>
      <c r="AB158" s="52">
        <f t="shared" si="111"/>
        <v>-29.2</v>
      </c>
      <c r="AC158" s="208" t="str">
        <f t="shared" si="112"/>
        <v xml:space="preserve"> </v>
      </c>
      <c r="AD158" s="207"/>
      <c r="AE158" s="52"/>
      <c r="AF158" s="52">
        <f t="shared" si="113"/>
        <v>0</v>
      </c>
      <c r="AG158" s="52" t="str">
        <f t="shared" si="114"/>
        <v xml:space="preserve"> </v>
      </c>
      <c r="AH158" s="52"/>
      <c r="AI158" s="52">
        <f t="shared" si="115"/>
        <v>0</v>
      </c>
      <c r="AJ158" s="208" t="str">
        <f t="shared" si="116"/>
        <v xml:space="preserve"> </v>
      </c>
      <c r="AK158" s="207"/>
      <c r="AL158" s="52"/>
      <c r="AM158" s="52">
        <f t="shared" si="117"/>
        <v>0</v>
      </c>
      <c r="AN158" s="75" t="str">
        <f t="shared" si="136"/>
        <v xml:space="preserve"> </v>
      </c>
      <c r="AO158" s="52"/>
      <c r="AP158" s="52">
        <f t="shared" si="118"/>
        <v>0</v>
      </c>
      <c r="AQ158" s="296" t="str">
        <f t="shared" si="137"/>
        <v xml:space="preserve"> </v>
      </c>
      <c r="AR158" s="209"/>
      <c r="AS158" s="59"/>
      <c r="AT158" s="59">
        <f t="shared" si="127"/>
        <v>0</v>
      </c>
      <c r="AU158" s="59"/>
      <c r="AV158" s="75">
        <f t="shared" si="133"/>
        <v>0</v>
      </c>
      <c r="AW158" s="59" t="str">
        <f t="shared" si="105"/>
        <v xml:space="preserve"> </v>
      </c>
      <c r="AX158" s="52"/>
      <c r="AY158" s="75">
        <f t="shared" si="119"/>
        <v>0</v>
      </c>
      <c r="AZ158" s="236" t="str">
        <f t="shared" si="120"/>
        <v xml:space="preserve"> </v>
      </c>
    </row>
    <row r="159" spans="1:52" s="10" customFormat="1" ht="18" customHeight="1">
      <c r="A159" s="103" t="s">
        <v>146</v>
      </c>
      <c r="B159" s="361" t="s">
        <v>147</v>
      </c>
      <c r="C159" s="233">
        <f t="shared" si="101"/>
        <v>35.799999999999997</v>
      </c>
      <c r="D159" s="77">
        <f t="shared" si="102"/>
        <v>7.7</v>
      </c>
      <c r="E159" s="77">
        <f t="shared" si="123"/>
        <v>7.7</v>
      </c>
      <c r="F159" s="77">
        <f t="shared" si="130"/>
        <v>0</v>
      </c>
      <c r="G159" s="77">
        <f t="shared" si="121"/>
        <v>-28.099999999999998</v>
      </c>
      <c r="H159" s="77">
        <f t="shared" si="122"/>
        <v>21.508379888268159</v>
      </c>
      <c r="I159" s="102">
        <f t="shared" si="138"/>
        <v>0</v>
      </c>
      <c r="J159" s="102">
        <f t="shared" si="134"/>
        <v>7.7</v>
      </c>
      <c r="K159" s="235" t="str">
        <f t="shared" si="135"/>
        <v xml:space="preserve"> </v>
      </c>
      <c r="L159" s="233">
        <f t="shared" si="88"/>
        <v>35.799999999999997</v>
      </c>
      <c r="M159" s="77">
        <f t="shared" si="98"/>
        <v>7.7</v>
      </c>
      <c r="N159" s="77">
        <f t="shared" si="124"/>
        <v>7.7</v>
      </c>
      <c r="O159" s="77">
        <f t="shared" si="125"/>
        <v>0</v>
      </c>
      <c r="P159" s="77">
        <f t="shared" si="128"/>
        <v>-28.099999999999998</v>
      </c>
      <c r="Q159" s="77">
        <f t="shared" si="129"/>
        <v>21.508379888268159</v>
      </c>
      <c r="R159" s="102">
        <f t="shared" si="108"/>
        <v>0</v>
      </c>
      <c r="S159" s="135">
        <f t="shared" si="109"/>
        <v>7.7</v>
      </c>
      <c r="T159" s="235" t="str">
        <f t="shared" si="110"/>
        <v xml:space="preserve"> </v>
      </c>
      <c r="U159" s="233">
        <f>U160+U161+U162+U163</f>
        <v>35.799999999999997</v>
      </c>
      <c r="V159" s="655">
        <f>V160+V161+V162+V163</f>
        <v>7.7</v>
      </c>
      <c r="W159" s="678">
        <f t="shared" si="126"/>
        <v>7.7</v>
      </c>
      <c r="X159" s="77">
        <f>X160+X161+X162+X163</f>
        <v>0</v>
      </c>
      <c r="Y159" s="77">
        <f t="shared" si="132"/>
        <v>-28.099999999999998</v>
      </c>
      <c r="Z159" s="77">
        <f t="shared" si="131"/>
        <v>21.508379888268159</v>
      </c>
      <c r="AA159" s="77"/>
      <c r="AB159" s="77">
        <f t="shared" si="111"/>
        <v>7.7</v>
      </c>
      <c r="AC159" s="216" t="str">
        <f t="shared" si="112"/>
        <v xml:space="preserve"> </v>
      </c>
      <c r="AD159" s="233"/>
      <c r="AE159" s="77"/>
      <c r="AF159" s="77">
        <f t="shared" si="113"/>
        <v>0</v>
      </c>
      <c r="AG159" s="77" t="str">
        <f t="shared" si="114"/>
        <v xml:space="preserve"> </v>
      </c>
      <c r="AH159" s="77"/>
      <c r="AI159" s="77">
        <f t="shared" si="115"/>
        <v>0</v>
      </c>
      <c r="AJ159" s="216" t="str">
        <f t="shared" si="116"/>
        <v xml:space="preserve"> </v>
      </c>
      <c r="AK159" s="233"/>
      <c r="AL159" s="77"/>
      <c r="AM159" s="77">
        <f t="shared" si="117"/>
        <v>0</v>
      </c>
      <c r="AN159" s="102" t="str">
        <f t="shared" si="136"/>
        <v xml:space="preserve"> </v>
      </c>
      <c r="AO159" s="77"/>
      <c r="AP159" s="77">
        <f t="shared" si="118"/>
        <v>0</v>
      </c>
      <c r="AQ159" s="305" t="str">
        <f t="shared" si="137"/>
        <v xml:space="preserve"> </v>
      </c>
      <c r="AR159" s="233">
        <f>AR160+AR161+AR162+AR163</f>
        <v>0</v>
      </c>
      <c r="AS159" s="77">
        <f>AS160+AS161+AS162+AS163</f>
        <v>0</v>
      </c>
      <c r="AT159" s="77">
        <f t="shared" si="127"/>
        <v>0</v>
      </c>
      <c r="AU159" s="77">
        <f>AU160+AU161+AU162+AU163</f>
        <v>0</v>
      </c>
      <c r="AV159" s="185">
        <f t="shared" si="133"/>
        <v>0</v>
      </c>
      <c r="AW159" s="87" t="str">
        <f t="shared" si="105"/>
        <v xml:space="preserve"> </v>
      </c>
      <c r="AX159" s="77"/>
      <c r="AY159" s="102">
        <f t="shared" si="119"/>
        <v>0</v>
      </c>
      <c r="AZ159" s="235" t="str">
        <f t="shared" si="120"/>
        <v xml:space="preserve"> </v>
      </c>
    </row>
    <row r="160" spans="1:52" ht="21" customHeight="1">
      <c r="A160" s="76" t="s">
        <v>145</v>
      </c>
      <c r="B160" s="362" t="s">
        <v>148</v>
      </c>
      <c r="C160" s="207">
        <f t="shared" si="101"/>
        <v>0</v>
      </c>
      <c r="D160" s="52">
        <f t="shared" si="102"/>
        <v>0</v>
      </c>
      <c r="E160" s="52">
        <f t="shared" si="123"/>
        <v>0</v>
      </c>
      <c r="F160" s="52">
        <f t="shared" si="130"/>
        <v>0</v>
      </c>
      <c r="G160" s="52">
        <f t="shared" si="121"/>
        <v>0</v>
      </c>
      <c r="H160" s="52" t="str">
        <f t="shared" si="122"/>
        <v xml:space="preserve"> </v>
      </c>
      <c r="I160" s="75">
        <f t="shared" si="138"/>
        <v>0</v>
      </c>
      <c r="J160" s="75">
        <f t="shared" si="134"/>
        <v>0</v>
      </c>
      <c r="K160" s="236" t="str">
        <f t="shared" si="135"/>
        <v xml:space="preserve"> </v>
      </c>
      <c r="L160" s="207">
        <f t="shared" si="88"/>
        <v>0</v>
      </c>
      <c r="M160" s="52">
        <f t="shared" si="98"/>
        <v>0</v>
      </c>
      <c r="N160" s="52">
        <f t="shared" si="124"/>
        <v>0</v>
      </c>
      <c r="O160" s="52">
        <f t="shared" si="125"/>
        <v>0</v>
      </c>
      <c r="P160" s="52">
        <f t="shared" si="128"/>
        <v>0</v>
      </c>
      <c r="Q160" s="52" t="str">
        <f t="shared" si="129"/>
        <v xml:space="preserve"> </v>
      </c>
      <c r="R160" s="75">
        <f t="shared" si="108"/>
        <v>0</v>
      </c>
      <c r="S160" s="128">
        <f t="shared" si="109"/>
        <v>0</v>
      </c>
      <c r="T160" s="236" t="str">
        <f t="shared" si="110"/>
        <v xml:space="preserve"> </v>
      </c>
      <c r="U160" s="207"/>
      <c r="V160" s="647"/>
      <c r="W160" s="626">
        <f t="shared" si="126"/>
        <v>0</v>
      </c>
      <c r="X160" s="52"/>
      <c r="Y160" s="52">
        <f t="shared" si="132"/>
        <v>0</v>
      </c>
      <c r="Z160" s="52" t="str">
        <f t="shared" si="131"/>
        <v xml:space="preserve"> </v>
      </c>
      <c r="AA160" s="52"/>
      <c r="AB160" s="52">
        <f t="shared" si="111"/>
        <v>0</v>
      </c>
      <c r="AC160" s="208" t="str">
        <f t="shared" si="112"/>
        <v xml:space="preserve"> </v>
      </c>
      <c r="AD160" s="207"/>
      <c r="AE160" s="52"/>
      <c r="AF160" s="52">
        <f t="shared" si="113"/>
        <v>0</v>
      </c>
      <c r="AG160" s="52" t="str">
        <f t="shared" si="114"/>
        <v xml:space="preserve"> </v>
      </c>
      <c r="AH160" s="52"/>
      <c r="AI160" s="52">
        <f t="shared" si="115"/>
        <v>0</v>
      </c>
      <c r="AJ160" s="208" t="str">
        <f t="shared" si="116"/>
        <v xml:space="preserve"> </v>
      </c>
      <c r="AK160" s="207"/>
      <c r="AL160" s="52"/>
      <c r="AM160" s="52">
        <f t="shared" si="117"/>
        <v>0</v>
      </c>
      <c r="AN160" s="75" t="str">
        <f t="shared" si="136"/>
        <v xml:space="preserve"> </v>
      </c>
      <c r="AO160" s="52"/>
      <c r="AP160" s="52">
        <f t="shared" si="118"/>
        <v>0</v>
      </c>
      <c r="AQ160" s="296" t="str">
        <f t="shared" si="137"/>
        <v xml:space="preserve"> </v>
      </c>
      <c r="AR160" s="207"/>
      <c r="AS160" s="52"/>
      <c r="AT160" s="52">
        <f t="shared" si="127"/>
        <v>0</v>
      </c>
      <c r="AU160" s="52"/>
      <c r="AV160" s="190">
        <f t="shared" si="133"/>
        <v>0</v>
      </c>
      <c r="AW160" s="59" t="str">
        <f t="shared" si="105"/>
        <v xml:space="preserve"> </v>
      </c>
      <c r="AX160" s="52"/>
      <c r="AY160" s="75">
        <f t="shared" si="119"/>
        <v>0</v>
      </c>
      <c r="AZ160" s="236" t="str">
        <f t="shared" si="120"/>
        <v xml:space="preserve"> </v>
      </c>
    </row>
    <row r="161" spans="1:52" s="25" customFormat="1" ht="22.5" customHeight="1">
      <c r="A161" s="76" t="s">
        <v>149</v>
      </c>
      <c r="B161" s="362" t="s">
        <v>150</v>
      </c>
      <c r="C161" s="207">
        <f t="shared" si="101"/>
        <v>35.799999999999997</v>
      </c>
      <c r="D161" s="52">
        <f t="shared" si="102"/>
        <v>7.7</v>
      </c>
      <c r="E161" s="52">
        <f t="shared" si="123"/>
        <v>7.7</v>
      </c>
      <c r="F161" s="52">
        <f t="shared" si="130"/>
        <v>0</v>
      </c>
      <c r="G161" s="52">
        <f t="shared" si="121"/>
        <v>-28.099999999999998</v>
      </c>
      <c r="H161" s="52">
        <f t="shared" si="122"/>
        <v>21.508379888268159</v>
      </c>
      <c r="I161" s="75">
        <f t="shared" si="138"/>
        <v>0</v>
      </c>
      <c r="J161" s="75">
        <f t="shared" si="134"/>
        <v>7.7</v>
      </c>
      <c r="K161" s="236" t="str">
        <f t="shared" si="135"/>
        <v xml:space="preserve"> </v>
      </c>
      <c r="L161" s="207">
        <f t="shared" si="88"/>
        <v>35.799999999999997</v>
      </c>
      <c r="M161" s="52">
        <f t="shared" si="98"/>
        <v>7.7</v>
      </c>
      <c r="N161" s="52">
        <f t="shared" si="124"/>
        <v>7.7</v>
      </c>
      <c r="O161" s="52">
        <f t="shared" si="125"/>
        <v>0</v>
      </c>
      <c r="P161" s="52">
        <f t="shared" si="128"/>
        <v>-28.099999999999998</v>
      </c>
      <c r="Q161" s="52">
        <f t="shared" si="129"/>
        <v>21.508379888268159</v>
      </c>
      <c r="R161" s="75">
        <f t="shared" si="108"/>
        <v>0</v>
      </c>
      <c r="S161" s="128">
        <f t="shared" si="109"/>
        <v>7.7</v>
      </c>
      <c r="T161" s="236" t="str">
        <f t="shared" si="110"/>
        <v xml:space="preserve"> </v>
      </c>
      <c r="U161" s="207">
        <v>35.799999999999997</v>
      </c>
      <c r="V161" s="647">
        <v>7.7</v>
      </c>
      <c r="W161" s="626">
        <f t="shared" si="126"/>
        <v>7.7</v>
      </c>
      <c r="X161" s="52"/>
      <c r="Y161" s="52">
        <f t="shared" si="132"/>
        <v>-28.099999999999998</v>
      </c>
      <c r="Z161" s="52">
        <f t="shared" si="131"/>
        <v>21.508379888268159</v>
      </c>
      <c r="AA161" s="52"/>
      <c r="AB161" s="87">
        <f t="shared" si="111"/>
        <v>7.7</v>
      </c>
      <c r="AC161" s="279" t="str">
        <f t="shared" si="112"/>
        <v xml:space="preserve"> </v>
      </c>
      <c r="AD161" s="237"/>
      <c r="AE161" s="87"/>
      <c r="AF161" s="87">
        <f t="shared" si="113"/>
        <v>0</v>
      </c>
      <c r="AG161" s="87" t="str">
        <f t="shared" si="114"/>
        <v xml:space="preserve"> </v>
      </c>
      <c r="AH161" s="87"/>
      <c r="AI161" s="87">
        <f t="shared" si="115"/>
        <v>0</v>
      </c>
      <c r="AJ161" s="279" t="str">
        <f t="shared" si="116"/>
        <v xml:space="preserve"> </v>
      </c>
      <c r="AK161" s="237"/>
      <c r="AL161" s="87"/>
      <c r="AM161" s="87">
        <f t="shared" si="117"/>
        <v>0</v>
      </c>
      <c r="AN161" s="75" t="str">
        <f t="shared" si="136"/>
        <v xml:space="preserve"> </v>
      </c>
      <c r="AO161" s="87"/>
      <c r="AP161" s="87">
        <f t="shared" si="118"/>
        <v>0</v>
      </c>
      <c r="AQ161" s="296" t="str">
        <f t="shared" si="137"/>
        <v xml:space="preserve"> </v>
      </c>
      <c r="AR161" s="207"/>
      <c r="AS161" s="52"/>
      <c r="AT161" s="52">
        <f t="shared" si="127"/>
        <v>0</v>
      </c>
      <c r="AU161" s="52"/>
      <c r="AV161" s="112">
        <f t="shared" si="133"/>
        <v>0</v>
      </c>
      <c r="AW161" s="59" t="str">
        <f t="shared" si="105"/>
        <v xml:space="preserve"> </v>
      </c>
      <c r="AX161" s="87"/>
      <c r="AY161" s="75">
        <f t="shared" si="119"/>
        <v>0</v>
      </c>
      <c r="AZ161" s="236" t="str">
        <f t="shared" si="120"/>
        <v xml:space="preserve"> </v>
      </c>
    </row>
    <row r="162" spans="1:52" ht="22.5" customHeight="1">
      <c r="A162" s="76" t="s">
        <v>152</v>
      </c>
      <c r="B162" s="362" t="s">
        <v>151</v>
      </c>
      <c r="C162" s="207">
        <f t="shared" si="101"/>
        <v>0</v>
      </c>
      <c r="D162" s="52">
        <f t="shared" si="102"/>
        <v>0</v>
      </c>
      <c r="E162" s="52">
        <f t="shared" si="123"/>
        <v>0</v>
      </c>
      <c r="F162" s="52">
        <f t="shared" si="130"/>
        <v>0</v>
      </c>
      <c r="G162" s="52">
        <f t="shared" si="121"/>
        <v>0</v>
      </c>
      <c r="H162" s="52" t="str">
        <f t="shared" si="122"/>
        <v xml:space="preserve"> </v>
      </c>
      <c r="I162" s="75">
        <f t="shared" si="138"/>
        <v>0</v>
      </c>
      <c r="J162" s="75">
        <f t="shared" si="134"/>
        <v>0</v>
      </c>
      <c r="K162" s="236" t="str">
        <f t="shared" si="135"/>
        <v xml:space="preserve"> </v>
      </c>
      <c r="L162" s="207">
        <f t="shared" si="88"/>
        <v>0</v>
      </c>
      <c r="M162" s="52">
        <f t="shared" si="98"/>
        <v>0</v>
      </c>
      <c r="N162" s="52">
        <f t="shared" si="124"/>
        <v>0</v>
      </c>
      <c r="O162" s="52">
        <f t="shared" si="125"/>
        <v>0</v>
      </c>
      <c r="P162" s="52">
        <f t="shared" si="128"/>
        <v>0</v>
      </c>
      <c r="Q162" s="52" t="str">
        <f t="shared" si="129"/>
        <v xml:space="preserve"> </v>
      </c>
      <c r="R162" s="75">
        <f t="shared" si="108"/>
        <v>0</v>
      </c>
      <c r="S162" s="128">
        <f t="shared" si="109"/>
        <v>0</v>
      </c>
      <c r="T162" s="236" t="str">
        <f t="shared" si="110"/>
        <v xml:space="preserve"> </v>
      </c>
      <c r="U162" s="207"/>
      <c r="V162" s="647"/>
      <c r="W162" s="626">
        <f t="shared" si="126"/>
        <v>0</v>
      </c>
      <c r="X162" s="52"/>
      <c r="Y162" s="52">
        <f t="shared" si="132"/>
        <v>0</v>
      </c>
      <c r="Z162" s="52" t="str">
        <f t="shared" si="131"/>
        <v xml:space="preserve"> </v>
      </c>
      <c r="AA162" s="52"/>
      <c r="AB162" s="52">
        <f t="shared" si="111"/>
        <v>0</v>
      </c>
      <c r="AC162" s="208" t="str">
        <f t="shared" si="112"/>
        <v xml:space="preserve"> </v>
      </c>
      <c r="AD162" s="237"/>
      <c r="AE162" s="87"/>
      <c r="AF162" s="87">
        <f t="shared" si="113"/>
        <v>0</v>
      </c>
      <c r="AG162" s="87" t="str">
        <f t="shared" si="114"/>
        <v xml:space="preserve"> </v>
      </c>
      <c r="AH162" s="87"/>
      <c r="AI162" s="87">
        <f t="shared" si="115"/>
        <v>0</v>
      </c>
      <c r="AJ162" s="279" t="str">
        <f t="shared" si="116"/>
        <v xml:space="preserve"> </v>
      </c>
      <c r="AK162" s="237"/>
      <c r="AL162" s="87"/>
      <c r="AM162" s="87">
        <f t="shared" si="117"/>
        <v>0</v>
      </c>
      <c r="AN162" s="75" t="str">
        <f t="shared" si="136"/>
        <v xml:space="preserve"> </v>
      </c>
      <c r="AO162" s="87"/>
      <c r="AP162" s="87">
        <f t="shared" si="118"/>
        <v>0</v>
      </c>
      <c r="AQ162" s="296" t="str">
        <f t="shared" si="137"/>
        <v xml:space="preserve"> </v>
      </c>
      <c r="AR162" s="209"/>
      <c r="AS162" s="59"/>
      <c r="AT162" s="59">
        <f t="shared" si="127"/>
        <v>0</v>
      </c>
      <c r="AU162" s="59"/>
      <c r="AV162" s="75">
        <f t="shared" si="133"/>
        <v>0</v>
      </c>
      <c r="AW162" s="59" t="str">
        <f t="shared" si="105"/>
        <v xml:space="preserve"> </v>
      </c>
      <c r="AX162" s="77"/>
      <c r="AY162" s="75">
        <f t="shared" si="119"/>
        <v>0</v>
      </c>
      <c r="AZ162" s="236" t="str">
        <f t="shared" si="120"/>
        <v xml:space="preserve"> </v>
      </c>
    </row>
    <row r="163" spans="1:52" ht="20.25" customHeight="1">
      <c r="A163" s="76" t="s">
        <v>153</v>
      </c>
      <c r="B163" s="362" t="s">
        <v>154</v>
      </c>
      <c r="C163" s="207">
        <f t="shared" si="101"/>
        <v>0</v>
      </c>
      <c r="D163" s="52">
        <f t="shared" si="102"/>
        <v>0</v>
      </c>
      <c r="E163" s="52">
        <f t="shared" si="123"/>
        <v>0</v>
      </c>
      <c r="F163" s="52">
        <f t="shared" si="130"/>
        <v>0</v>
      </c>
      <c r="G163" s="52">
        <f t="shared" si="121"/>
        <v>0</v>
      </c>
      <c r="H163" s="52" t="str">
        <f t="shared" si="122"/>
        <v xml:space="preserve"> </v>
      </c>
      <c r="I163" s="111">
        <f t="shared" si="138"/>
        <v>0</v>
      </c>
      <c r="J163" s="111">
        <f t="shared" si="134"/>
        <v>0</v>
      </c>
      <c r="K163" s="241" t="str">
        <f t="shared" si="135"/>
        <v xml:space="preserve"> </v>
      </c>
      <c r="L163" s="207">
        <f t="shared" si="88"/>
        <v>0</v>
      </c>
      <c r="M163" s="52">
        <f t="shared" si="98"/>
        <v>0</v>
      </c>
      <c r="N163" s="52">
        <f t="shared" si="124"/>
        <v>0</v>
      </c>
      <c r="O163" s="52">
        <f t="shared" si="125"/>
        <v>0</v>
      </c>
      <c r="P163" s="52">
        <f t="shared" si="128"/>
        <v>0</v>
      </c>
      <c r="Q163" s="52" t="str">
        <f t="shared" si="129"/>
        <v xml:space="preserve"> </v>
      </c>
      <c r="R163" s="111">
        <f t="shared" si="108"/>
        <v>0</v>
      </c>
      <c r="S163" s="139">
        <f t="shared" si="109"/>
        <v>0</v>
      </c>
      <c r="T163" s="241" t="str">
        <f t="shared" si="110"/>
        <v xml:space="preserve"> </v>
      </c>
      <c r="U163" s="207"/>
      <c r="V163" s="647"/>
      <c r="W163" s="626">
        <f t="shared" si="126"/>
        <v>0</v>
      </c>
      <c r="X163" s="52"/>
      <c r="Y163" s="52">
        <f t="shared" si="132"/>
        <v>0</v>
      </c>
      <c r="Z163" s="52" t="str">
        <f t="shared" si="131"/>
        <v xml:space="preserve"> </v>
      </c>
      <c r="AA163" s="52"/>
      <c r="AB163" s="52">
        <f t="shared" si="111"/>
        <v>0</v>
      </c>
      <c r="AC163" s="208" t="str">
        <f t="shared" si="112"/>
        <v xml:space="preserve"> </v>
      </c>
      <c r="AD163" s="237"/>
      <c r="AE163" s="87"/>
      <c r="AF163" s="87">
        <f t="shared" si="113"/>
        <v>0</v>
      </c>
      <c r="AG163" s="87" t="str">
        <f t="shared" si="114"/>
        <v xml:space="preserve"> </v>
      </c>
      <c r="AH163" s="87"/>
      <c r="AI163" s="87">
        <f t="shared" si="115"/>
        <v>0</v>
      </c>
      <c r="AJ163" s="279" t="str">
        <f t="shared" si="116"/>
        <v xml:space="preserve"> </v>
      </c>
      <c r="AK163" s="237"/>
      <c r="AL163" s="87"/>
      <c r="AM163" s="87">
        <f t="shared" si="117"/>
        <v>0</v>
      </c>
      <c r="AN163" s="75" t="str">
        <f t="shared" si="136"/>
        <v xml:space="preserve"> </v>
      </c>
      <c r="AO163" s="87"/>
      <c r="AP163" s="87">
        <f t="shared" si="118"/>
        <v>0</v>
      </c>
      <c r="AQ163" s="296" t="str">
        <f t="shared" si="137"/>
        <v xml:space="preserve"> </v>
      </c>
      <c r="AR163" s="207"/>
      <c r="AS163" s="52"/>
      <c r="AT163" s="52">
        <f t="shared" si="127"/>
        <v>0</v>
      </c>
      <c r="AU163" s="52"/>
      <c r="AV163" s="75">
        <f t="shared" si="133"/>
        <v>0</v>
      </c>
      <c r="AW163" s="59" t="str">
        <f t="shared" si="105"/>
        <v xml:space="preserve"> </v>
      </c>
      <c r="AX163" s="52"/>
      <c r="AY163" s="111">
        <f t="shared" si="119"/>
        <v>0</v>
      </c>
      <c r="AZ163" s="241" t="str">
        <f t="shared" si="120"/>
        <v xml:space="preserve"> </v>
      </c>
    </row>
    <row r="164" spans="1:52" s="10" customFormat="1" ht="22.5" customHeight="1">
      <c r="A164" s="103" t="s">
        <v>157</v>
      </c>
      <c r="B164" s="361" t="s">
        <v>155</v>
      </c>
      <c r="C164" s="233">
        <f t="shared" si="101"/>
        <v>0</v>
      </c>
      <c r="D164" s="77">
        <f t="shared" si="102"/>
        <v>0</v>
      </c>
      <c r="E164" s="77">
        <f t="shared" si="123"/>
        <v>0</v>
      </c>
      <c r="F164" s="77">
        <f t="shared" si="130"/>
        <v>0</v>
      </c>
      <c r="G164" s="77">
        <f t="shared" si="121"/>
        <v>0</v>
      </c>
      <c r="H164" s="77" t="str">
        <f t="shared" si="122"/>
        <v xml:space="preserve"> </v>
      </c>
      <c r="I164" s="102">
        <f t="shared" si="138"/>
        <v>0</v>
      </c>
      <c r="J164" s="102">
        <f t="shared" si="134"/>
        <v>0</v>
      </c>
      <c r="K164" s="235" t="str">
        <f t="shared" si="135"/>
        <v xml:space="preserve"> </v>
      </c>
      <c r="L164" s="233">
        <f t="shared" si="88"/>
        <v>0</v>
      </c>
      <c r="M164" s="77">
        <f t="shared" si="98"/>
        <v>0</v>
      </c>
      <c r="N164" s="77">
        <f t="shared" si="124"/>
        <v>0</v>
      </c>
      <c r="O164" s="77">
        <f t="shared" si="125"/>
        <v>0</v>
      </c>
      <c r="P164" s="77">
        <f t="shared" si="128"/>
        <v>0</v>
      </c>
      <c r="Q164" s="77" t="str">
        <f t="shared" si="129"/>
        <v xml:space="preserve"> </v>
      </c>
      <c r="R164" s="102">
        <f t="shared" si="108"/>
        <v>0</v>
      </c>
      <c r="S164" s="135">
        <f t="shared" si="109"/>
        <v>0</v>
      </c>
      <c r="T164" s="235" t="str">
        <f t="shared" si="110"/>
        <v xml:space="preserve"> </v>
      </c>
      <c r="U164" s="233">
        <f>U165</f>
        <v>0</v>
      </c>
      <c r="V164" s="655">
        <f>V165</f>
        <v>0</v>
      </c>
      <c r="W164" s="678">
        <f t="shared" si="126"/>
        <v>0</v>
      </c>
      <c r="X164" s="77">
        <f>X165</f>
        <v>0</v>
      </c>
      <c r="Y164" s="77">
        <f t="shared" si="132"/>
        <v>0</v>
      </c>
      <c r="Z164" s="77" t="str">
        <f t="shared" si="131"/>
        <v xml:space="preserve"> </v>
      </c>
      <c r="AA164" s="77"/>
      <c r="AB164" s="77">
        <f t="shared" si="111"/>
        <v>0</v>
      </c>
      <c r="AC164" s="216" t="str">
        <f t="shared" si="112"/>
        <v xml:space="preserve"> </v>
      </c>
      <c r="AD164" s="233"/>
      <c r="AE164" s="77"/>
      <c r="AF164" s="77">
        <f t="shared" si="113"/>
        <v>0</v>
      </c>
      <c r="AG164" s="77" t="str">
        <f t="shared" si="114"/>
        <v xml:space="preserve"> </v>
      </c>
      <c r="AH164" s="77"/>
      <c r="AI164" s="77">
        <f t="shared" si="115"/>
        <v>0</v>
      </c>
      <c r="AJ164" s="216" t="str">
        <f t="shared" si="116"/>
        <v xml:space="preserve"> </v>
      </c>
      <c r="AK164" s="233"/>
      <c r="AL164" s="77"/>
      <c r="AM164" s="77">
        <f t="shared" si="117"/>
        <v>0</v>
      </c>
      <c r="AN164" s="102" t="str">
        <f t="shared" si="136"/>
        <v xml:space="preserve"> </v>
      </c>
      <c r="AO164" s="77"/>
      <c r="AP164" s="77">
        <f t="shared" si="118"/>
        <v>0</v>
      </c>
      <c r="AQ164" s="305" t="str">
        <f t="shared" si="137"/>
        <v xml:space="preserve"> </v>
      </c>
      <c r="AR164" s="233">
        <f>AR165</f>
        <v>0</v>
      </c>
      <c r="AS164" s="77">
        <f>AS165</f>
        <v>0</v>
      </c>
      <c r="AT164" s="77">
        <f t="shared" si="127"/>
        <v>0</v>
      </c>
      <c r="AU164" s="77">
        <f>AU165</f>
        <v>0</v>
      </c>
      <c r="AV164" s="185">
        <f t="shared" si="133"/>
        <v>0</v>
      </c>
      <c r="AW164" s="87" t="str">
        <f t="shared" si="105"/>
        <v xml:space="preserve"> </v>
      </c>
      <c r="AX164" s="77"/>
      <c r="AY164" s="102">
        <f t="shared" si="119"/>
        <v>0</v>
      </c>
      <c r="AZ164" s="235" t="str">
        <f t="shared" si="120"/>
        <v xml:space="preserve"> </v>
      </c>
    </row>
    <row r="165" spans="1:52" ht="21.75" customHeight="1">
      <c r="A165" s="76" t="s">
        <v>156</v>
      </c>
      <c r="B165" s="362" t="s">
        <v>158</v>
      </c>
      <c r="C165" s="207">
        <f t="shared" si="101"/>
        <v>0</v>
      </c>
      <c r="D165" s="52">
        <f t="shared" si="102"/>
        <v>0</v>
      </c>
      <c r="E165" s="52">
        <f t="shared" si="123"/>
        <v>0</v>
      </c>
      <c r="F165" s="52">
        <f t="shared" si="130"/>
        <v>0</v>
      </c>
      <c r="G165" s="52">
        <f t="shared" si="121"/>
        <v>0</v>
      </c>
      <c r="H165" s="52" t="str">
        <f t="shared" si="122"/>
        <v xml:space="preserve"> </v>
      </c>
      <c r="I165" s="75">
        <f t="shared" si="138"/>
        <v>0</v>
      </c>
      <c r="J165" s="75">
        <f t="shared" si="134"/>
        <v>0</v>
      </c>
      <c r="K165" s="236" t="str">
        <f t="shared" si="135"/>
        <v xml:space="preserve"> </v>
      </c>
      <c r="L165" s="207">
        <f t="shared" ref="L165:L200" si="139">U165+AD165+AK165</f>
        <v>0</v>
      </c>
      <c r="M165" s="52">
        <f t="shared" si="98"/>
        <v>0</v>
      </c>
      <c r="N165" s="52">
        <f t="shared" si="124"/>
        <v>0</v>
      </c>
      <c r="O165" s="52">
        <f t="shared" si="125"/>
        <v>0</v>
      </c>
      <c r="P165" s="52">
        <f t="shared" si="128"/>
        <v>0</v>
      </c>
      <c r="Q165" s="52" t="str">
        <f t="shared" si="129"/>
        <v xml:space="preserve"> </v>
      </c>
      <c r="R165" s="75">
        <f t="shared" ref="R165:R200" si="140">AA165+AH165+AO165</f>
        <v>0</v>
      </c>
      <c r="S165" s="128">
        <f t="shared" ref="S165:S199" si="141">M165-R165</f>
        <v>0</v>
      </c>
      <c r="T165" s="236" t="str">
        <f t="shared" ref="T165:T200" si="142">IF(R165&lt;&gt;0,IF(M165/R165*100&lt;0,"&lt;0",IF(M165/R165*100&gt;200,"&gt;200",M165/R165*100))," ")</f>
        <v xml:space="preserve"> </v>
      </c>
      <c r="U165" s="207"/>
      <c r="V165" s="647"/>
      <c r="W165" s="626">
        <f t="shared" si="126"/>
        <v>0</v>
      </c>
      <c r="X165" s="52"/>
      <c r="Y165" s="52">
        <f t="shared" si="132"/>
        <v>0</v>
      </c>
      <c r="Z165" s="52" t="str">
        <f t="shared" si="131"/>
        <v xml:space="preserve"> </v>
      </c>
      <c r="AA165" s="52"/>
      <c r="AB165" s="52">
        <f t="shared" ref="AB165:AB199" si="143">V165-AA165</f>
        <v>0</v>
      </c>
      <c r="AC165" s="208" t="str">
        <f t="shared" ref="AC165:AC200" si="144">IF(AA165&lt;&gt;0,IF(V165/AA165*100&lt;0,"&lt;0",IF(V165/AA165*100&gt;200,"&gt;200",V165/AA165*100))," ")</f>
        <v xml:space="preserve"> </v>
      </c>
      <c r="AD165" s="237"/>
      <c r="AE165" s="87"/>
      <c r="AF165" s="87">
        <f t="shared" ref="AF165:AF199" si="145">AE165-AD165</f>
        <v>0</v>
      </c>
      <c r="AG165" s="87" t="str">
        <f t="shared" ref="AG165:AG200" si="146">IF(AD165&lt;&gt;0,IF(AE165/AD165*100&lt;0,"&lt;0",IF(AE165/AD165*100&gt;200,"&gt;200",AE165/AD165*100))," ")</f>
        <v xml:space="preserve"> </v>
      </c>
      <c r="AH165" s="87"/>
      <c r="AI165" s="87">
        <f t="shared" ref="AI165:AI199" si="147">AE165-AH165</f>
        <v>0</v>
      </c>
      <c r="AJ165" s="279" t="str">
        <f t="shared" ref="AJ165:AJ200" si="148">IF(AH165&lt;&gt;0,IF(AE165/AH165*100&lt;0,"&lt;0",IF(AE165/AH165*100&gt;200,"&gt;200",AE165/AH165*100))," ")</f>
        <v xml:space="preserve"> </v>
      </c>
      <c r="AK165" s="237"/>
      <c r="AL165" s="87"/>
      <c r="AM165" s="87">
        <f t="shared" ref="AM165:AM199" si="149">AL165-AK165</f>
        <v>0</v>
      </c>
      <c r="AN165" s="75" t="str">
        <f t="shared" si="136"/>
        <v xml:space="preserve"> </v>
      </c>
      <c r="AO165" s="87"/>
      <c r="AP165" s="87">
        <f t="shared" ref="AP165:AP199" si="150">AL165-AO165</f>
        <v>0</v>
      </c>
      <c r="AQ165" s="296" t="str">
        <f t="shared" si="137"/>
        <v xml:space="preserve"> </v>
      </c>
      <c r="AR165" s="207"/>
      <c r="AS165" s="52"/>
      <c r="AT165" s="52">
        <f t="shared" si="127"/>
        <v>0</v>
      </c>
      <c r="AU165" s="52"/>
      <c r="AV165" s="75">
        <f t="shared" si="133"/>
        <v>0</v>
      </c>
      <c r="AW165" s="59" t="str">
        <f t="shared" si="105"/>
        <v xml:space="preserve"> </v>
      </c>
      <c r="AX165" s="52"/>
      <c r="AY165" s="75">
        <f t="shared" si="119"/>
        <v>-263.40000000000003</v>
      </c>
      <c r="AZ165" s="236" t="str">
        <f t="shared" si="120"/>
        <v xml:space="preserve"> </v>
      </c>
    </row>
    <row r="166" spans="1:52" s="25" customFormat="1" ht="21" customHeight="1">
      <c r="A166" s="48" t="s">
        <v>159</v>
      </c>
      <c r="B166" s="599" t="s">
        <v>104</v>
      </c>
      <c r="C166" s="203">
        <f>C167+C171+C178+C184+C188+C191+C195</f>
        <v>5203.6000000000004</v>
      </c>
      <c r="D166" s="46">
        <f>D167+D171+D178+D184+D188+D191+D195</f>
        <v>2549.3000000000002</v>
      </c>
      <c r="E166" s="46">
        <f>E167+E171+E178+E184+E188+E191+E195</f>
        <v>1914.2</v>
      </c>
      <c r="F166" s="46">
        <f>F167+F171+F178+F184+F188+F191+F195</f>
        <v>635.09999999999991</v>
      </c>
      <c r="G166" s="46">
        <f t="shared" si="121"/>
        <v>-2654.3</v>
      </c>
      <c r="H166" s="46">
        <f t="shared" si="122"/>
        <v>48.991083096317936</v>
      </c>
      <c r="I166" s="47">
        <f t="shared" si="138"/>
        <v>0</v>
      </c>
      <c r="J166" s="47">
        <f t="shared" si="134"/>
        <v>2549.3000000000002</v>
      </c>
      <c r="K166" s="218" t="str">
        <f t="shared" si="135"/>
        <v xml:space="preserve"> </v>
      </c>
      <c r="L166" s="203">
        <f t="shared" si="139"/>
        <v>5154.6000000000004</v>
      </c>
      <c r="M166" s="46">
        <f t="shared" si="98"/>
        <v>2812.7</v>
      </c>
      <c r="N166" s="46">
        <f t="shared" si="124"/>
        <v>2199.3999999999996</v>
      </c>
      <c r="O166" s="46">
        <f t="shared" si="125"/>
        <v>613.29999999999995</v>
      </c>
      <c r="P166" s="46">
        <f t="shared" si="128"/>
        <v>-2341.9000000000005</v>
      </c>
      <c r="Q166" s="46">
        <f t="shared" si="129"/>
        <v>54.566794707639765</v>
      </c>
      <c r="R166" s="47">
        <f t="shared" si="140"/>
        <v>0</v>
      </c>
      <c r="S166" s="119">
        <f t="shared" si="141"/>
        <v>2812.7</v>
      </c>
      <c r="T166" s="218" t="str">
        <f t="shared" si="142"/>
        <v xml:space="preserve"> </v>
      </c>
      <c r="U166" s="611">
        <f>U167+U171+U178+U184+U188+U191+U195</f>
        <v>5154.6000000000004</v>
      </c>
      <c r="V166" s="749">
        <f>V167+V171+V178+V184+V188+V191+V195</f>
        <v>2812.7</v>
      </c>
      <c r="W166" s="724">
        <f>W167+W171+W178+W184+W188+W191+W195</f>
        <v>2199.3999999999996</v>
      </c>
      <c r="X166" s="724">
        <f>X167+X171+X178+X184+X188+X191+X195</f>
        <v>613.29999999999995</v>
      </c>
      <c r="Y166" s="46">
        <f t="shared" si="132"/>
        <v>-2341.9000000000005</v>
      </c>
      <c r="Z166" s="46">
        <f t="shared" si="131"/>
        <v>54.566794707639765</v>
      </c>
      <c r="AA166" s="46">
        <f>AA167+AA171+AA178+AA184+AA188+AA191+AA195</f>
        <v>0</v>
      </c>
      <c r="AB166" s="46">
        <f t="shared" si="143"/>
        <v>2812.7</v>
      </c>
      <c r="AC166" s="204" t="str">
        <f t="shared" si="144"/>
        <v xml:space="preserve"> </v>
      </c>
      <c r="AD166" s="203">
        <f>AD167+AD171+AD178+AD184+AD188+AD191+AD195</f>
        <v>0</v>
      </c>
      <c r="AE166" s="46">
        <f>AE167+AE171+AE178+AE184+AE188+AE191+AE195</f>
        <v>0</v>
      </c>
      <c r="AF166" s="46">
        <f t="shared" si="145"/>
        <v>0</v>
      </c>
      <c r="AG166" s="46" t="str">
        <f t="shared" si="146"/>
        <v xml:space="preserve"> </v>
      </c>
      <c r="AH166" s="46">
        <f>AH167+AH171+AH178+AH184+AH188+AH191+AH195</f>
        <v>0</v>
      </c>
      <c r="AI166" s="46">
        <f t="shared" si="147"/>
        <v>0</v>
      </c>
      <c r="AJ166" s="204" t="str">
        <f t="shared" si="148"/>
        <v xml:space="preserve"> </v>
      </c>
      <c r="AK166" s="203">
        <f>AK167+AK171+AK178+AK184+AK188+AK191+AK195</f>
        <v>0</v>
      </c>
      <c r="AL166" s="46">
        <f>AL167+AL171+AL178+AL184+AL188+AL191+AL195</f>
        <v>0</v>
      </c>
      <c r="AM166" s="46">
        <f t="shared" si="149"/>
        <v>0</v>
      </c>
      <c r="AN166" s="47" t="str">
        <f t="shared" si="136"/>
        <v xml:space="preserve"> </v>
      </c>
      <c r="AO166" s="46">
        <f>AO167+AO171+AO178+AO184+AO188+AO191+AO195</f>
        <v>0</v>
      </c>
      <c r="AP166" s="46">
        <f t="shared" si="150"/>
        <v>0</v>
      </c>
      <c r="AQ166" s="283" t="str">
        <f t="shared" si="137"/>
        <v xml:space="preserve"> </v>
      </c>
      <c r="AR166" s="611">
        <f>AR167+AR171+AR178+AR184+AR188+AR191+AR195</f>
        <v>49</v>
      </c>
      <c r="AS166" s="46">
        <f>AS167+AS171+AS178+AS184+AS188+AS191+AS195</f>
        <v>-263.40000000000003</v>
      </c>
      <c r="AT166" s="46">
        <f>AT167+AT171+AT178+AT184+AT188+AT191+AT195</f>
        <v>-285.20000000000005</v>
      </c>
      <c r="AU166" s="724">
        <f>AU167+AU171+AU178+AU184+AU188+AU191+AU195</f>
        <v>21.8</v>
      </c>
      <c r="AV166" s="577">
        <f t="shared" si="133"/>
        <v>-312.40000000000003</v>
      </c>
      <c r="AW166" s="46" t="str">
        <f t="shared" si="105"/>
        <v>&lt;0</v>
      </c>
      <c r="AX166" s="97">
        <f>AX167+AX171+AX178+AX184+AX188+AX191+AX195</f>
        <v>0</v>
      </c>
      <c r="AY166" s="47">
        <f t="shared" si="119"/>
        <v>0</v>
      </c>
      <c r="AZ166" s="218" t="str">
        <f t="shared" si="120"/>
        <v xml:space="preserve"> </v>
      </c>
    </row>
    <row r="167" spans="1:52" s="10" customFormat="1" ht="20.25" customHeight="1">
      <c r="A167" s="103" t="s">
        <v>161</v>
      </c>
      <c r="B167" s="361" t="s">
        <v>162</v>
      </c>
      <c r="C167" s="233">
        <f t="shared" si="101"/>
        <v>200</v>
      </c>
      <c r="D167" s="77">
        <f t="shared" si="102"/>
        <v>1450.5</v>
      </c>
      <c r="E167" s="77">
        <f t="shared" si="123"/>
        <v>1450.5</v>
      </c>
      <c r="F167" s="77">
        <f t="shared" ref="F167:F200" si="151">O167+AU167</f>
        <v>0</v>
      </c>
      <c r="G167" s="77">
        <f t="shared" si="121"/>
        <v>1250.5</v>
      </c>
      <c r="H167" s="77" t="str">
        <f t="shared" si="122"/>
        <v>&gt;200</v>
      </c>
      <c r="I167" s="102">
        <f t="shared" si="138"/>
        <v>0</v>
      </c>
      <c r="J167" s="102">
        <f t="shared" si="134"/>
        <v>1450.5</v>
      </c>
      <c r="K167" s="235" t="str">
        <f t="shared" si="135"/>
        <v xml:space="preserve"> </v>
      </c>
      <c r="L167" s="233">
        <f t="shared" si="139"/>
        <v>200</v>
      </c>
      <c r="M167" s="77">
        <f t="shared" si="98"/>
        <v>1450.5</v>
      </c>
      <c r="N167" s="77">
        <f t="shared" si="124"/>
        <v>1450.5</v>
      </c>
      <c r="O167" s="77">
        <f t="shared" si="125"/>
        <v>0</v>
      </c>
      <c r="P167" s="77">
        <f t="shared" si="128"/>
        <v>1250.5</v>
      </c>
      <c r="Q167" s="77" t="str">
        <f t="shared" si="129"/>
        <v>&gt;200</v>
      </c>
      <c r="R167" s="102">
        <f t="shared" si="140"/>
        <v>0</v>
      </c>
      <c r="S167" s="135">
        <f t="shared" si="141"/>
        <v>1450.5</v>
      </c>
      <c r="T167" s="235" t="str">
        <f t="shared" si="142"/>
        <v xml:space="preserve"> </v>
      </c>
      <c r="U167" s="233">
        <f>U168+U169+U170</f>
        <v>200</v>
      </c>
      <c r="V167" s="655">
        <f>V168+V169+V170</f>
        <v>1450.5</v>
      </c>
      <c r="W167" s="678">
        <f t="shared" si="126"/>
        <v>1450.5</v>
      </c>
      <c r="X167" s="77">
        <f>X168+X169+X170</f>
        <v>0</v>
      </c>
      <c r="Y167" s="77">
        <f t="shared" si="132"/>
        <v>1250.5</v>
      </c>
      <c r="Z167" s="77" t="str">
        <f t="shared" si="131"/>
        <v>&gt;200</v>
      </c>
      <c r="AA167" s="77"/>
      <c r="AB167" s="77">
        <f t="shared" si="143"/>
        <v>1450.5</v>
      </c>
      <c r="AC167" s="216" t="str">
        <f t="shared" si="144"/>
        <v xml:space="preserve"> </v>
      </c>
      <c r="AD167" s="233"/>
      <c r="AE167" s="77"/>
      <c r="AF167" s="77">
        <f t="shared" si="145"/>
        <v>0</v>
      </c>
      <c r="AG167" s="77" t="str">
        <f t="shared" si="146"/>
        <v xml:space="preserve"> </v>
      </c>
      <c r="AH167" s="77"/>
      <c r="AI167" s="77">
        <f t="shared" si="147"/>
        <v>0</v>
      </c>
      <c r="AJ167" s="216" t="str">
        <f t="shared" si="148"/>
        <v xml:space="preserve"> </v>
      </c>
      <c r="AK167" s="233"/>
      <c r="AL167" s="77"/>
      <c r="AM167" s="77">
        <f t="shared" si="149"/>
        <v>0</v>
      </c>
      <c r="AN167" s="102" t="str">
        <f t="shared" si="136"/>
        <v xml:space="preserve"> </v>
      </c>
      <c r="AO167" s="77"/>
      <c r="AP167" s="77">
        <f t="shared" si="150"/>
        <v>0</v>
      </c>
      <c r="AQ167" s="305" t="str">
        <f t="shared" si="137"/>
        <v xml:space="preserve"> </v>
      </c>
      <c r="AR167" s="233">
        <f>AR168+AR169+AR170</f>
        <v>0</v>
      </c>
      <c r="AS167" s="77">
        <f>AS168+AS169+AS170</f>
        <v>0</v>
      </c>
      <c r="AT167" s="77">
        <f t="shared" si="127"/>
        <v>0</v>
      </c>
      <c r="AU167" s="77">
        <f>AU168+AU169+AU170</f>
        <v>0</v>
      </c>
      <c r="AV167" s="185">
        <f t="shared" si="133"/>
        <v>0</v>
      </c>
      <c r="AW167" s="87" t="str">
        <f t="shared" si="105"/>
        <v xml:space="preserve"> </v>
      </c>
      <c r="AX167" s="77">
        <f>AX168+AX169+AX170</f>
        <v>0</v>
      </c>
      <c r="AY167" s="102">
        <f t="shared" si="119"/>
        <v>0</v>
      </c>
      <c r="AZ167" s="235" t="str">
        <f t="shared" si="120"/>
        <v xml:space="preserve"> </v>
      </c>
    </row>
    <row r="168" spans="1:52" ht="18.75" customHeight="1">
      <c r="A168" s="76" t="s">
        <v>255</v>
      </c>
      <c r="B168" s="362" t="s">
        <v>163</v>
      </c>
      <c r="C168" s="207">
        <f t="shared" si="101"/>
        <v>200</v>
      </c>
      <c r="D168" s="52">
        <f t="shared" si="102"/>
        <v>1390.5</v>
      </c>
      <c r="E168" s="52">
        <f t="shared" si="123"/>
        <v>1390.5</v>
      </c>
      <c r="F168" s="52">
        <f t="shared" si="151"/>
        <v>0</v>
      </c>
      <c r="G168" s="52">
        <f t="shared" si="121"/>
        <v>1190.5</v>
      </c>
      <c r="H168" s="52" t="str">
        <f t="shared" si="122"/>
        <v>&gt;200</v>
      </c>
      <c r="I168" s="75">
        <f t="shared" si="138"/>
        <v>0</v>
      </c>
      <c r="J168" s="75">
        <f t="shared" si="134"/>
        <v>1390.5</v>
      </c>
      <c r="K168" s="236" t="str">
        <f t="shared" si="135"/>
        <v xml:space="preserve"> </v>
      </c>
      <c r="L168" s="207">
        <f t="shared" si="139"/>
        <v>200</v>
      </c>
      <c r="M168" s="52">
        <f t="shared" si="98"/>
        <v>1390.5</v>
      </c>
      <c r="N168" s="52">
        <f t="shared" si="124"/>
        <v>1390.5</v>
      </c>
      <c r="O168" s="52">
        <f t="shared" si="125"/>
        <v>0</v>
      </c>
      <c r="P168" s="52">
        <f t="shared" si="128"/>
        <v>1190.5</v>
      </c>
      <c r="Q168" s="52" t="str">
        <f t="shared" si="129"/>
        <v>&gt;200</v>
      </c>
      <c r="R168" s="75">
        <f t="shared" si="140"/>
        <v>0</v>
      </c>
      <c r="S168" s="128">
        <f t="shared" si="141"/>
        <v>1390.5</v>
      </c>
      <c r="T168" s="236" t="str">
        <f t="shared" si="142"/>
        <v xml:space="preserve"> </v>
      </c>
      <c r="U168" s="207">
        <v>200</v>
      </c>
      <c r="V168" s="647">
        <v>1390.5</v>
      </c>
      <c r="W168" s="678">
        <f t="shared" si="126"/>
        <v>1390.5</v>
      </c>
      <c r="X168" s="52"/>
      <c r="Y168" s="52">
        <f t="shared" si="132"/>
        <v>1190.5</v>
      </c>
      <c r="Z168" s="52" t="str">
        <f t="shared" si="131"/>
        <v>&gt;200</v>
      </c>
      <c r="AA168" s="52"/>
      <c r="AB168" s="52">
        <f t="shared" si="143"/>
        <v>1390.5</v>
      </c>
      <c r="AC168" s="208" t="str">
        <f t="shared" si="144"/>
        <v xml:space="preserve"> </v>
      </c>
      <c r="AD168" s="207"/>
      <c r="AE168" s="52"/>
      <c r="AF168" s="52">
        <f t="shared" si="145"/>
        <v>0</v>
      </c>
      <c r="AG168" s="52" t="str">
        <f t="shared" si="146"/>
        <v xml:space="preserve"> </v>
      </c>
      <c r="AH168" s="52"/>
      <c r="AI168" s="52">
        <f t="shared" si="147"/>
        <v>0</v>
      </c>
      <c r="AJ168" s="208" t="str">
        <f t="shared" si="148"/>
        <v xml:space="preserve"> </v>
      </c>
      <c r="AK168" s="207"/>
      <c r="AL168" s="52"/>
      <c r="AM168" s="52">
        <f t="shared" si="149"/>
        <v>0</v>
      </c>
      <c r="AN168" s="75" t="str">
        <f t="shared" si="136"/>
        <v xml:space="preserve"> </v>
      </c>
      <c r="AO168" s="52"/>
      <c r="AP168" s="52">
        <f t="shared" si="150"/>
        <v>0</v>
      </c>
      <c r="AQ168" s="296" t="str">
        <f t="shared" si="137"/>
        <v xml:space="preserve"> </v>
      </c>
      <c r="AR168" s="207"/>
      <c r="AS168" s="52"/>
      <c r="AT168" s="52">
        <f t="shared" si="127"/>
        <v>0</v>
      </c>
      <c r="AU168" s="52"/>
      <c r="AV168" s="75">
        <f t="shared" si="133"/>
        <v>0</v>
      </c>
      <c r="AW168" s="59" t="str">
        <f t="shared" si="105"/>
        <v xml:space="preserve"> </v>
      </c>
      <c r="AX168" s="52"/>
      <c r="AY168" s="75">
        <f t="shared" si="119"/>
        <v>0</v>
      </c>
      <c r="AZ168" s="236" t="str">
        <f t="shared" si="120"/>
        <v xml:space="preserve"> </v>
      </c>
    </row>
    <row r="169" spans="1:52" ht="21" customHeight="1">
      <c r="A169" s="76" t="s">
        <v>99</v>
      </c>
      <c r="B169" s="362" t="s">
        <v>164</v>
      </c>
      <c r="C169" s="207">
        <f t="shared" si="101"/>
        <v>0</v>
      </c>
      <c r="D169" s="52">
        <f t="shared" si="102"/>
        <v>0</v>
      </c>
      <c r="E169" s="52">
        <f t="shared" si="123"/>
        <v>0</v>
      </c>
      <c r="F169" s="52">
        <f t="shared" si="151"/>
        <v>0</v>
      </c>
      <c r="G169" s="52">
        <f t="shared" si="121"/>
        <v>0</v>
      </c>
      <c r="H169" s="52" t="str">
        <f t="shared" si="122"/>
        <v xml:space="preserve"> </v>
      </c>
      <c r="I169" s="75">
        <f t="shared" si="138"/>
        <v>0</v>
      </c>
      <c r="J169" s="75">
        <f t="shared" si="134"/>
        <v>0</v>
      </c>
      <c r="K169" s="236" t="str">
        <f t="shared" si="135"/>
        <v xml:space="preserve"> </v>
      </c>
      <c r="L169" s="207">
        <f t="shared" si="139"/>
        <v>0</v>
      </c>
      <c r="M169" s="52">
        <f t="shared" ref="M169:M200" si="152">V169+AE169+AL169</f>
        <v>0</v>
      </c>
      <c r="N169" s="52">
        <f t="shared" si="124"/>
        <v>0</v>
      </c>
      <c r="O169" s="52">
        <f t="shared" si="125"/>
        <v>0</v>
      </c>
      <c r="P169" s="52">
        <f t="shared" si="128"/>
        <v>0</v>
      </c>
      <c r="Q169" s="52" t="str">
        <f t="shared" si="129"/>
        <v xml:space="preserve"> </v>
      </c>
      <c r="R169" s="75">
        <f t="shared" si="140"/>
        <v>0</v>
      </c>
      <c r="S169" s="128">
        <f t="shared" si="141"/>
        <v>0</v>
      </c>
      <c r="T169" s="236" t="str">
        <f t="shared" si="142"/>
        <v xml:space="preserve"> </v>
      </c>
      <c r="U169" s="207"/>
      <c r="V169" s="647"/>
      <c r="W169" s="678">
        <f t="shared" si="126"/>
        <v>0</v>
      </c>
      <c r="X169" s="52"/>
      <c r="Y169" s="52">
        <f t="shared" si="132"/>
        <v>0</v>
      </c>
      <c r="Z169" s="52" t="str">
        <f t="shared" si="131"/>
        <v xml:space="preserve"> </v>
      </c>
      <c r="AA169" s="52"/>
      <c r="AB169" s="52">
        <f t="shared" si="143"/>
        <v>0</v>
      </c>
      <c r="AC169" s="208" t="str">
        <f t="shared" si="144"/>
        <v xml:space="preserve"> </v>
      </c>
      <c r="AD169" s="207"/>
      <c r="AE169" s="52"/>
      <c r="AF169" s="52">
        <f t="shared" si="145"/>
        <v>0</v>
      </c>
      <c r="AG169" s="52" t="str">
        <f t="shared" si="146"/>
        <v xml:space="preserve"> </v>
      </c>
      <c r="AH169" s="52"/>
      <c r="AI169" s="52">
        <f t="shared" si="147"/>
        <v>0</v>
      </c>
      <c r="AJ169" s="208" t="str">
        <f t="shared" si="148"/>
        <v xml:space="preserve"> </v>
      </c>
      <c r="AK169" s="207"/>
      <c r="AL169" s="52"/>
      <c r="AM169" s="52">
        <f t="shared" si="149"/>
        <v>0</v>
      </c>
      <c r="AN169" s="75" t="str">
        <f t="shared" si="136"/>
        <v xml:space="preserve"> </v>
      </c>
      <c r="AO169" s="52"/>
      <c r="AP169" s="52">
        <f t="shared" si="150"/>
        <v>0</v>
      </c>
      <c r="AQ169" s="296" t="str">
        <f t="shared" si="137"/>
        <v xml:space="preserve"> </v>
      </c>
      <c r="AR169" s="207"/>
      <c r="AS169" s="52"/>
      <c r="AT169" s="52">
        <f t="shared" si="127"/>
        <v>0</v>
      </c>
      <c r="AU169" s="52"/>
      <c r="AV169" s="75">
        <f t="shared" si="133"/>
        <v>0</v>
      </c>
      <c r="AW169" s="59" t="str">
        <f t="shared" si="105"/>
        <v xml:space="preserve"> </v>
      </c>
      <c r="AX169" s="52"/>
      <c r="AY169" s="75">
        <f t="shared" si="119"/>
        <v>0</v>
      </c>
      <c r="AZ169" s="236" t="str">
        <f t="shared" si="120"/>
        <v xml:space="preserve"> </v>
      </c>
    </row>
    <row r="170" spans="1:52" ht="18.75" customHeight="1">
      <c r="A170" s="76" t="s">
        <v>165</v>
      </c>
      <c r="B170" s="362" t="s">
        <v>166</v>
      </c>
      <c r="C170" s="207">
        <f t="shared" si="101"/>
        <v>0</v>
      </c>
      <c r="D170" s="52">
        <f t="shared" si="102"/>
        <v>60</v>
      </c>
      <c r="E170" s="52">
        <f t="shared" si="123"/>
        <v>60</v>
      </c>
      <c r="F170" s="52">
        <f t="shared" si="151"/>
        <v>0</v>
      </c>
      <c r="G170" s="52">
        <f t="shared" si="121"/>
        <v>60</v>
      </c>
      <c r="H170" s="52" t="str">
        <f t="shared" si="122"/>
        <v xml:space="preserve"> </v>
      </c>
      <c r="I170" s="75">
        <f t="shared" si="138"/>
        <v>0</v>
      </c>
      <c r="J170" s="75">
        <f t="shared" si="134"/>
        <v>60</v>
      </c>
      <c r="K170" s="236" t="str">
        <f t="shared" si="135"/>
        <v xml:space="preserve"> </v>
      </c>
      <c r="L170" s="207">
        <f t="shared" si="139"/>
        <v>0</v>
      </c>
      <c r="M170" s="52">
        <f t="shared" si="152"/>
        <v>60</v>
      </c>
      <c r="N170" s="52">
        <f t="shared" si="124"/>
        <v>60</v>
      </c>
      <c r="O170" s="52">
        <f t="shared" si="125"/>
        <v>0</v>
      </c>
      <c r="P170" s="52">
        <f t="shared" si="128"/>
        <v>60</v>
      </c>
      <c r="Q170" s="52" t="str">
        <f t="shared" si="129"/>
        <v xml:space="preserve"> </v>
      </c>
      <c r="R170" s="75">
        <f t="shared" si="140"/>
        <v>0</v>
      </c>
      <c r="S170" s="128">
        <f t="shared" si="141"/>
        <v>60</v>
      </c>
      <c r="T170" s="236" t="str">
        <f t="shared" si="142"/>
        <v xml:space="preserve"> </v>
      </c>
      <c r="U170" s="207"/>
      <c r="V170" s="647">
        <f>37.7+22.3</f>
        <v>60</v>
      </c>
      <c r="W170" s="626">
        <f t="shared" si="126"/>
        <v>60</v>
      </c>
      <c r="X170" s="52"/>
      <c r="Y170" s="52">
        <f t="shared" si="132"/>
        <v>60</v>
      </c>
      <c r="Z170" s="52" t="str">
        <f t="shared" si="131"/>
        <v xml:space="preserve"> </v>
      </c>
      <c r="AA170" s="52"/>
      <c r="AB170" s="52">
        <f t="shared" si="143"/>
        <v>60</v>
      </c>
      <c r="AC170" s="208" t="str">
        <f t="shared" si="144"/>
        <v xml:space="preserve"> </v>
      </c>
      <c r="AD170" s="207"/>
      <c r="AE170" s="52"/>
      <c r="AF170" s="52">
        <f t="shared" si="145"/>
        <v>0</v>
      </c>
      <c r="AG170" s="52" t="str">
        <f t="shared" si="146"/>
        <v xml:space="preserve"> </v>
      </c>
      <c r="AH170" s="52"/>
      <c r="AI170" s="52">
        <f t="shared" si="147"/>
        <v>0</v>
      </c>
      <c r="AJ170" s="208" t="str">
        <f t="shared" si="148"/>
        <v xml:space="preserve"> </v>
      </c>
      <c r="AK170" s="207"/>
      <c r="AL170" s="52"/>
      <c r="AM170" s="52">
        <f t="shared" si="149"/>
        <v>0</v>
      </c>
      <c r="AN170" s="75" t="str">
        <f t="shared" si="136"/>
        <v xml:space="preserve"> </v>
      </c>
      <c r="AO170" s="52"/>
      <c r="AP170" s="52">
        <f t="shared" si="150"/>
        <v>0</v>
      </c>
      <c r="AQ170" s="296" t="str">
        <f t="shared" si="137"/>
        <v xml:space="preserve"> </v>
      </c>
      <c r="AR170" s="207"/>
      <c r="AS170" s="52"/>
      <c r="AT170" s="52">
        <f t="shared" si="127"/>
        <v>0</v>
      </c>
      <c r="AU170" s="52"/>
      <c r="AV170" s="191">
        <f t="shared" si="133"/>
        <v>0</v>
      </c>
      <c r="AW170" s="59" t="str">
        <f t="shared" si="105"/>
        <v xml:space="preserve"> </v>
      </c>
      <c r="AX170" s="52"/>
      <c r="AY170" s="75">
        <f t="shared" si="119"/>
        <v>0</v>
      </c>
      <c r="AZ170" s="236" t="str">
        <f t="shared" si="120"/>
        <v xml:space="preserve"> </v>
      </c>
    </row>
    <row r="171" spans="1:52" s="10" customFormat="1" ht="19.5" customHeight="1">
      <c r="A171" s="720" t="s">
        <v>169</v>
      </c>
      <c r="B171" s="716" t="s">
        <v>167</v>
      </c>
      <c r="C171" s="233">
        <f t="shared" si="101"/>
        <v>-265.7</v>
      </c>
      <c r="D171" s="77">
        <f t="shared" si="102"/>
        <v>-252.5</v>
      </c>
      <c r="E171" s="77">
        <f t="shared" si="123"/>
        <v>-252.5</v>
      </c>
      <c r="F171" s="77">
        <f t="shared" si="151"/>
        <v>0</v>
      </c>
      <c r="G171" s="77">
        <f t="shared" si="121"/>
        <v>13.199999999999989</v>
      </c>
      <c r="H171" s="77">
        <f t="shared" si="122"/>
        <v>95.031990967256306</v>
      </c>
      <c r="I171" s="107">
        <f t="shared" si="138"/>
        <v>0</v>
      </c>
      <c r="J171" s="107">
        <f t="shared" si="134"/>
        <v>-252.5</v>
      </c>
      <c r="K171" s="239" t="str">
        <f t="shared" si="135"/>
        <v xml:space="preserve"> </v>
      </c>
      <c r="L171" s="233">
        <f t="shared" si="139"/>
        <v>-265.7</v>
      </c>
      <c r="M171" s="77">
        <f t="shared" si="152"/>
        <v>-252.5</v>
      </c>
      <c r="N171" s="77">
        <f t="shared" si="124"/>
        <v>-252.5</v>
      </c>
      <c r="O171" s="77">
        <f t="shared" si="125"/>
        <v>0</v>
      </c>
      <c r="P171" s="77">
        <f t="shared" si="128"/>
        <v>13.199999999999989</v>
      </c>
      <c r="Q171" s="77">
        <f t="shared" si="129"/>
        <v>95.031990967256306</v>
      </c>
      <c r="R171" s="107">
        <f t="shared" si="140"/>
        <v>0</v>
      </c>
      <c r="S171" s="137">
        <f t="shared" si="141"/>
        <v>-252.5</v>
      </c>
      <c r="T171" s="239" t="str">
        <f t="shared" si="142"/>
        <v xml:space="preserve"> </v>
      </c>
      <c r="U171" s="233">
        <f>U172+U174+U176+U177</f>
        <v>-265.7</v>
      </c>
      <c r="V171" s="655">
        <f>V172+V174+V176+V177</f>
        <v>-252.5</v>
      </c>
      <c r="W171" s="679">
        <f>W174</f>
        <v>-252.5</v>
      </c>
      <c r="X171" s="77">
        <f>X172+X174+X176+X177</f>
        <v>0</v>
      </c>
      <c r="Y171" s="77">
        <f t="shared" si="132"/>
        <v>13.199999999999989</v>
      </c>
      <c r="Z171" s="77">
        <f t="shared" si="131"/>
        <v>95.031990967256306</v>
      </c>
      <c r="AA171" s="77"/>
      <c r="AB171" s="77">
        <f t="shared" si="143"/>
        <v>-252.5</v>
      </c>
      <c r="AC171" s="216" t="str">
        <f t="shared" si="144"/>
        <v xml:space="preserve"> </v>
      </c>
      <c r="AD171" s="233"/>
      <c r="AE171" s="77"/>
      <c r="AF171" s="77">
        <f t="shared" si="145"/>
        <v>0</v>
      </c>
      <c r="AG171" s="77" t="str">
        <f t="shared" si="146"/>
        <v xml:space="preserve"> </v>
      </c>
      <c r="AH171" s="77"/>
      <c r="AI171" s="77">
        <f t="shared" si="147"/>
        <v>0</v>
      </c>
      <c r="AJ171" s="216" t="str">
        <f t="shared" si="148"/>
        <v xml:space="preserve"> </v>
      </c>
      <c r="AK171" s="233"/>
      <c r="AL171" s="77"/>
      <c r="AM171" s="77">
        <f t="shared" si="149"/>
        <v>0</v>
      </c>
      <c r="AN171" s="107" t="str">
        <f t="shared" si="136"/>
        <v xml:space="preserve"> </v>
      </c>
      <c r="AO171" s="77"/>
      <c r="AP171" s="77">
        <f t="shared" si="150"/>
        <v>0</v>
      </c>
      <c r="AQ171" s="308" t="str">
        <f t="shared" si="137"/>
        <v xml:space="preserve"> </v>
      </c>
      <c r="AR171" s="233">
        <f>AR172+AR174+AR176+AR177</f>
        <v>0</v>
      </c>
      <c r="AS171" s="77">
        <f>AS172+AS174+AS176+AS177</f>
        <v>0</v>
      </c>
      <c r="AT171" s="77">
        <f t="shared" si="127"/>
        <v>0</v>
      </c>
      <c r="AU171" s="77">
        <f>AU172+AU174+AU176+AU177</f>
        <v>0</v>
      </c>
      <c r="AV171" s="185">
        <f t="shared" si="133"/>
        <v>0</v>
      </c>
      <c r="AW171" s="77" t="str">
        <f t="shared" si="105"/>
        <v xml:space="preserve"> </v>
      </c>
      <c r="AX171" s="77"/>
      <c r="AY171" s="107">
        <f t="shared" ref="AY171:AY194" si="153">AS172-AX171</f>
        <v>0</v>
      </c>
      <c r="AZ171" s="239" t="str">
        <f t="shared" ref="AZ171:AZ194" si="154">IF(AX171&lt;&gt;0,IF(AS172/AX171*100&lt;0,"&lt;0",IF(AS172/AX171*100&gt;200,"&gt;200",AS172/AX171*100))," ")</f>
        <v xml:space="preserve"> </v>
      </c>
    </row>
    <row r="172" spans="1:52" ht="21" customHeight="1">
      <c r="A172" s="717" t="s">
        <v>168</v>
      </c>
      <c r="B172" s="718" t="s">
        <v>170</v>
      </c>
      <c r="C172" s="207">
        <f t="shared" ref="C172:C183" si="155">L172+AR172</f>
        <v>0</v>
      </c>
      <c r="D172" s="52">
        <f t="shared" ref="D172:D183" si="156">M172+AS172</f>
        <v>0</v>
      </c>
      <c r="E172" s="52">
        <f t="shared" si="123"/>
        <v>0</v>
      </c>
      <c r="F172" s="52">
        <f t="shared" si="151"/>
        <v>0</v>
      </c>
      <c r="G172" s="77">
        <f t="shared" si="121"/>
        <v>0</v>
      </c>
      <c r="H172" s="77" t="str">
        <f t="shared" si="122"/>
        <v xml:space="preserve"> </v>
      </c>
      <c r="I172" s="75">
        <f t="shared" si="138"/>
        <v>0</v>
      </c>
      <c r="J172" s="75">
        <f t="shared" si="134"/>
        <v>0</v>
      </c>
      <c r="K172" s="236" t="str">
        <f t="shared" si="135"/>
        <v xml:space="preserve"> </v>
      </c>
      <c r="L172" s="207">
        <f t="shared" si="139"/>
        <v>0</v>
      </c>
      <c r="M172" s="52">
        <f t="shared" si="152"/>
        <v>0</v>
      </c>
      <c r="N172" s="52">
        <f t="shared" si="124"/>
        <v>0</v>
      </c>
      <c r="O172" s="52">
        <f t="shared" si="125"/>
        <v>0</v>
      </c>
      <c r="P172" s="52">
        <f t="shared" si="128"/>
        <v>0</v>
      </c>
      <c r="Q172" s="52" t="str">
        <f t="shared" si="129"/>
        <v xml:space="preserve"> </v>
      </c>
      <c r="R172" s="75">
        <f t="shared" si="140"/>
        <v>0</v>
      </c>
      <c r="S172" s="128">
        <f t="shared" si="141"/>
        <v>0</v>
      </c>
      <c r="T172" s="236" t="str">
        <f t="shared" si="142"/>
        <v xml:space="preserve"> </v>
      </c>
      <c r="U172" s="207"/>
      <c r="V172" s="647"/>
      <c r="W172" s="679">
        <f t="shared" si="126"/>
        <v>0</v>
      </c>
      <c r="X172" s="52"/>
      <c r="Y172" s="52">
        <f t="shared" si="132"/>
        <v>0</v>
      </c>
      <c r="Z172" s="52" t="str">
        <f t="shared" si="131"/>
        <v xml:space="preserve"> </v>
      </c>
      <c r="AA172" s="52"/>
      <c r="AB172" s="52">
        <f t="shared" si="143"/>
        <v>0</v>
      </c>
      <c r="AC172" s="208" t="str">
        <f t="shared" si="144"/>
        <v xml:space="preserve"> </v>
      </c>
      <c r="AD172" s="207"/>
      <c r="AE172" s="52"/>
      <c r="AF172" s="52">
        <f t="shared" si="145"/>
        <v>0</v>
      </c>
      <c r="AG172" s="52" t="str">
        <f t="shared" si="146"/>
        <v xml:space="preserve"> </v>
      </c>
      <c r="AH172" s="52"/>
      <c r="AI172" s="52">
        <f t="shared" si="147"/>
        <v>0</v>
      </c>
      <c r="AJ172" s="208" t="str">
        <f t="shared" si="148"/>
        <v xml:space="preserve"> </v>
      </c>
      <c r="AK172" s="207"/>
      <c r="AL172" s="52"/>
      <c r="AM172" s="52">
        <f t="shared" si="149"/>
        <v>0</v>
      </c>
      <c r="AN172" s="75" t="str">
        <f t="shared" si="136"/>
        <v xml:space="preserve"> </v>
      </c>
      <c r="AO172" s="52"/>
      <c r="AP172" s="52">
        <f t="shared" si="150"/>
        <v>0</v>
      </c>
      <c r="AQ172" s="296" t="str">
        <f t="shared" si="137"/>
        <v xml:space="preserve"> </v>
      </c>
      <c r="AR172" s="207"/>
      <c r="AS172" s="52"/>
      <c r="AT172" s="52">
        <f t="shared" si="127"/>
        <v>0</v>
      </c>
      <c r="AU172" s="52"/>
      <c r="AV172" s="75">
        <f t="shared" si="133"/>
        <v>0</v>
      </c>
      <c r="AW172" s="52" t="str">
        <f t="shared" si="105"/>
        <v xml:space="preserve"> </v>
      </c>
      <c r="AX172" s="52"/>
      <c r="AY172" s="75">
        <f>AS174-AX172</f>
        <v>0</v>
      </c>
      <c r="AZ172" s="236" t="str">
        <f>IF(AX172&lt;&gt;0,IF(AS174/AX172*100&lt;0,"&lt;0",IF(AS174/AX172*100&gt;200,"&gt;200",AS174/AX172*100))," ")</f>
        <v xml:space="preserve"> </v>
      </c>
    </row>
    <row r="173" spans="1:52" ht="21" customHeight="1">
      <c r="A173" s="717" t="s">
        <v>339</v>
      </c>
      <c r="B173" s="718" t="s">
        <v>172</v>
      </c>
      <c r="C173" s="380">
        <f>C174+C175</f>
        <v>-265.7</v>
      </c>
      <c r="D173" s="52">
        <f>D174+D175</f>
        <v>-252.5</v>
      </c>
      <c r="E173" s="52">
        <f>E174+E175</f>
        <v>-252.5</v>
      </c>
      <c r="F173" s="626">
        <f>F174+F175</f>
        <v>0</v>
      </c>
      <c r="G173" s="52">
        <f t="shared" si="121"/>
        <v>13.199999999999989</v>
      </c>
      <c r="H173" s="52">
        <f t="shared" si="122"/>
        <v>95.031990967256306</v>
      </c>
      <c r="I173" s="75"/>
      <c r="J173" s="75"/>
      <c r="K173" s="236"/>
      <c r="L173" s="207"/>
      <c r="M173" s="52"/>
      <c r="N173" s="52"/>
      <c r="O173" s="52"/>
      <c r="P173" s="52"/>
      <c r="Q173" s="52"/>
      <c r="R173" s="75"/>
      <c r="S173" s="128"/>
      <c r="T173" s="236"/>
      <c r="U173" s="207"/>
      <c r="V173" s="647"/>
      <c r="W173" s="679"/>
      <c r="X173" s="52"/>
      <c r="Y173" s="52"/>
      <c r="Z173" s="52"/>
      <c r="AA173" s="52"/>
      <c r="AB173" s="52"/>
      <c r="AC173" s="208"/>
      <c r="AD173" s="380">
        <f>AD174+AD175</f>
        <v>0</v>
      </c>
      <c r="AE173" s="52">
        <f>AE174+AE175</f>
        <v>0</v>
      </c>
      <c r="AF173" s="52">
        <f t="shared" si="145"/>
        <v>0</v>
      </c>
      <c r="AG173" s="52" t="str">
        <f t="shared" si="146"/>
        <v xml:space="preserve"> </v>
      </c>
      <c r="AH173" s="52"/>
      <c r="AI173" s="52"/>
      <c r="AJ173" s="208"/>
      <c r="AK173" s="207"/>
      <c r="AL173" s="52"/>
      <c r="AM173" s="52"/>
      <c r="AN173" s="75"/>
      <c r="AO173" s="52"/>
      <c r="AP173" s="52"/>
      <c r="AQ173" s="296"/>
      <c r="AR173" s="207"/>
      <c r="AS173" s="52"/>
      <c r="AT173" s="52"/>
      <c r="AU173" s="52"/>
      <c r="AV173" s="75"/>
      <c r="AW173" s="52"/>
      <c r="AX173" s="52"/>
      <c r="AY173" s="75"/>
      <c r="AZ173" s="236"/>
    </row>
    <row r="174" spans="1:52" ht="28.5" customHeight="1">
      <c r="A174" s="717" t="s">
        <v>335</v>
      </c>
      <c r="B174" s="718" t="s">
        <v>172</v>
      </c>
      <c r="C174" s="207">
        <f t="shared" si="155"/>
        <v>-265.7</v>
      </c>
      <c r="D174" s="52">
        <f t="shared" si="156"/>
        <v>82.5</v>
      </c>
      <c r="E174" s="52">
        <f t="shared" si="123"/>
        <v>82.5</v>
      </c>
      <c r="F174" s="52">
        <f t="shared" si="151"/>
        <v>0</v>
      </c>
      <c r="G174" s="52">
        <f t="shared" si="121"/>
        <v>348.2</v>
      </c>
      <c r="H174" s="52" t="str">
        <f t="shared" si="122"/>
        <v>&lt;0</v>
      </c>
      <c r="I174" s="75">
        <f t="shared" si="138"/>
        <v>0</v>
      </c>
      <c r="J174" s="75">
        <f t="shared" si="134"/>
        <v>82.5</v>
      </c>
      <c r="K174" s="236" t="str">
        <f t="shared" si="135"/>
        <v xml:space="preserve"> </v>
      </c>
      <c r="L174" s="207">
        <f t="shared" si="139"/>
        <v>-265.7</v>
      </c>
      <c r="M174" s="52">
        <f t="shared" si="152"/>
        <v>82.5</v>
      </c>
      <c r="N174" s="52">
        <f t="shared" si="124"/>
        <v>82.5</v>
      </c>
      <c r="O174" s="52">
        <f t="shared" si="125"/>
        <v>0</v>
      </c>
      <c r="P174" s="52">
        <f t="shared" si="128"/>
        <v>348.2</v>
      </c>
      <c r="Q174" s="52" t="str">
        <f t="shared" si="129"/>
        <v>&lt;0</v>
      </c>
      <c r="R174" s="75">
        <f t="shared" si="140"/>
        <v>0</v>
      </c>
      <c r="S174" s="128">
        <f t="shared" si="141"/>
        <v>82.5</v>
      </c>
      <c r="T174" s="236" t="str">
        <f t="shared" si="142"/>
        <v xml:space="preserve"> </v>
      </c>
      <c r="U174" s="207">
        <v>-265.7</v>
      </c>
      <c r="V174" s="647">
        <v>-252.5</v>
      </c>
      <c r="W174" s="683">
        <f>V174-X174</f>
        <v>-252.5</v>
      </c>
      <c r="X174" s="52"/>
      <c r="Y174" s="52">
        <f t="shared" si="132"/>
        <v>13.199999999999989</v>
      </c>
      <c r="Z174" s="52">
        <f t="shared" si="131"/>
        <v>95.031990967256306</v>
      </c>
      <c r="AA174" s="52"/>
      <c r="AB174" s="52">
        <f t="shared" si="143"/>
        <v>-252.5</v>
      </c>
      <c r="AC174" s="208" t="str">
        <f t="shared" si="144"/>
        <v xml:space="preserve"> </v>
      </c>
      <c r="AD174" s="207"/>
      <c r="AE174" s="52">
        <v>335</v>
      </c>
      <c r="AF174" s="52">
        <f t="shared" si="145"/>
        <v>335</v>
      </c>
      <c r="AG174" s="52" t="str">
        <f t="shared" si="146"/>
        <v xml:space="preserve"> </v>
      </c>
      <c r="AH174" s="52"/>
      <c r="AI174" s="52">
        <f t="shared" si="147"/>
        <v>335</v>
      </c>
      <c r="AJ174" s="208" t="str">
        <f t="shared" si="148"/>
        <v xml:space="preserve"> </v>
      </c>
      <c r="AK174" s="207"/>
      <c r="AL174" s="52"/>
      <c r="AM174" s="52">
        <f t="shared" si="149"/>
        <v>0</v>
      </c>
      <c r="AN174" s="75" t="str">
        <f t="shared" si="136"/>
        <v xml:space="preserve"> </v>
      </c>
      <c r="AO174" s="52"/>
      <c r="AP174" s="52">
        <f t="shared" si="150"/>
        <v>0</v>
      </c>
      <c r="AQ174" s="296" t="str">
        <f t="shared" si="137"/>
        <v xml:space="preserve"> </v>
      </c>
      <c r="AR174" s="207"/>
      <c r="AS174" s="52"/>
      <c r="AT174" s="52">
        <f t="shared" si="127"/>
        <v>0</v>
      </c>
      <c r="AU174" s="52"/>
      <c r="AV174" s="183">
        <f t="shared" si="133"/>
        <v>0</v>
      </c>
      <c r="AW174" s="52" t="str">
        <f t="shared" si="105"/>
        <v xml:space="preserve"> </v>
      </c>
      <c r="AX174" s="77"/>
      <c r="AY174" s="75">
        <f>AS176-AX174</f>
        <v>0</v>
      </c>
      <c r="AZ174" s="236" t="str">
        <f>IF(AX174&lt;&gt;0,IF(AS176/AX174*100&lt;0,"&lt;0",IF(AS176/AX174*100&gt;200,"&gt;200",AS176/AX174*100))," ")</f>
        <v xml:space="preserve"> </v>
      </c>
    </row>
    <row r="175" spans="1:52" ht="28.5" customHeight="1">
      <c r="A175" s="717" t="s">
        <v>336</v>
      </c>
      <c r="B175" s="718" t="s">
        <v>172</v>
      </c>
      <c r="C175" s="207">
        <f t="shared" si="155"/>
        <v>0</v>
      </c>
      <c r="D175" s="52">
        <f t="shared" si="156"/>
        <v>-335</v>
      </c>
      <c r="E175" s="52">
        <f t="shared" si="123"/>
        <v>-335</v>
      </c>
      <c r="F175" s="52"/>
      <c r="G175" s="52">
        <f t="shared" si="121"/>
        <v>-335</v>
      </c>
      <c r="H175" s="52" t="str">
        <f t="shared" si="122"/>
        <v xml:space="preserve"> </v>
      </c>
      <c r="I175" s="75"/>
      <c r="J175" s="75"/>
      <c r="K175" s="236"/>
      <c r="L175" s="207">
        <f t="shared" si="139"/>
        <v>0</v>
      </c>
      <c r="M175" s="52">
        <f t="shared" si="152"/>
        <v>-335</v>
      </c>
      <c r="N175" s="52">
        <f t="shared" si="124"/>
        <v>-335</v>
      </c>
      <c r="O175" s="52">
        <f t="shared" si="125"/>
        <v>0</v>
      </c>
      <c r="P175" s="52">
        <f t="shared" si="128"/>
        <v>-335</v>
      </c>
      <c r="Q175" s="52" t="str">
        <f t="shared" si="129"/>
        <v xml:space="preserve"> </v>
      </c>
      <c r="R175" s="75"/>
      <c r="S175" s="128"/>
      <c r="T175" s="236"/>
      <c r="U175" s="207"/>
      <c r="V175" s="647"/>
      <c r="W175" s="683"/>
      <c r="X175" s="52"/>
      <c r="Y175" s="52"/>
      <c r="Z175" s="52"/>
      <c r="AA175" s="52"/>
      <c r="AB175" s="52"/>
      <c r="AC175" s="208"/>
      <c r="AD175" s="207"/>
      <c r="AE175" s="52">
        <v>-335</v>
      </c>
      <c r="AF175" s="52">
        <f t="shared" si="145"/>
        <v>-335</v>
      </c>
      <c r="AG175" s="52"/>
      <c r="AH175" s="52"/>
      <c r="AI175" s="52"/>
      <c r="AJ175" s="208"/>
      <c r="AK175" s="207"/>
      <c r="AL175" s="52"/>
      <c r="AM175" s="52"/>
      <c r="AN175" s="75"/>
      <c r="AO175" s="52"/>
      <c r="AP175" s="52"/>
      <c r="AQ175" s="296"/>
      <c r="AR175" s="207"/>
      <c r="AS175" s="52"/>
      <c r="AT175" s="52"/>
      <c r="AU175" s="52"/>
      <c r="AV175" s="183"/>
      <c r="AW175" s="52"/>
      <c r="AX175" s="77"/>
      <c r="AY175" s="75"/>
      <c r="AZ175" s="236"/>
    </row>
    <row r="176" spans="1:52" ht="30.75" customHeight="1">
      <c r="A176" s="717" t="s">
        <v>175</v>
      </c>
      <c r="B176" s="718" t="s">
        <v>173</v>
      </c>
      <c r="C176" s="207">
        <f t="shared" si="155"/>
        <v>0</v>
      </c>
      <c r="D176" s="52">
        <f t="shared" si="156"/>
        <v>0</v>
      </c>
      <c r="E176" s="52">
        <f t="shared" si="123"/>
        <v>0</v>
      </c>
      <c r="F176" s="52">
        <f t="shared" si="151"/>
        <v>0</v>
      </c>
      <c r="G176" s="77">
        <f t="shared" si="121"/>
        <v>0</v>
      </c>
      <c r="H176" s="52" t="str">
        <f t="shared" si="122"/>
        <v xml:space="preserve"> </v>
      </c>
      <c r="I176" s="75">
        <f t="shared" si="138"/>
        <v>0</v>
      </c>
      <c r="J176" s="75">
        <f t="shared" si="134"/>
        <v>0</v>
      </c>
      <c r="K176" s="236" t="str">
        <f t="shared" si="135"/>
        <v xml:space="preserve"> </v>
      </c>
      <c r="L176" s="207">
        <f t="shared" si="139"/>
        <v>0</v>
      </c>
      <c r="M176" s="52">
        <f t="shared" si="152"/>
        <v>0</v>
      </c>
      <c r="N176" s="52">
        <f t="shared" si="124"/>
        <v>0</v>
      </c>
      <c r="O176" s="52">
        <f t="shared" si="125"/>
        <v>0</v>
      </c>
      <c r="P176" s="52">
        <f t="shared" si="128"/>
        <v>0</v>
      </c>
      <c r="Q176" s="52" t="str">
        <f t="shared" si="129"/>
        <v xml:space="preserve"> </v>
      </c>
      <c r="R176" s="75">
        <f t="shared" si="140"/>
        <v>0</v>
      </c>
      <c r="S176" s="128">
        <f t="shared" si="141"/>
        <v>0</v>
      </c>
      <c r="T176" s="236" t="str">
        <f t="shared" si="142"/>
        <v xml:space="preserve"> </v>
      </c>
      <c r="U176" s="207"/>
      <c r="V176" s="647"/>
      <c r="W176" s="706">
        <f t="shared" si="126"/>
        <v>0</v>
      </c>
      <c r="X176" s="52"/>
      <c r="Y176" s="52">
        <f t="shared" si="132"/>
        <v>0</v>
      </c>
      <c r="Z176" s="52" t="str">
        <f t="shared" si="131"/>
        <v xml:space="preserve"> </v>
      </c>
      <c r="AA176" s="52"/>
      <c r="AB176" s="52">
        <f t="shared" si="143"/>
        <v>0</v>
      </c>
      <c r="AC176" s="208" t="str">
        <f t="shared" si="144"/>
        <v xml:space="preserve"> </v>
      </c>
      <c r="AD176" s="207"/>
      <c r="AE176" s="52"/>
      <c r="AF176" s="52">
        <f t="shared" si="145"/>
        <v>0</v>
      </c>
      <c r="AG176" s="52" t="str">
        <f t="shared" si="146"/>
        <v xml:space="preserve"> </v>
      </c>
      <c r="AH176" s="52"/>
      <c r="AI176" s="52">
        <f t="shared" si="147"/>
        <v>0</v>
      </c>
      <c r="AJ176" s="208" t="str">
        <f t="shared" si="148"/>
        <v xml:space="preserve"> </v>
      </c>
      <c r="AK176" s="207"/>
      <c r="AL176" s="52"/>
      <c r="AM176" s="52">
        <f t="shared" si="149"/>
        <v>0</v>
      </c>
      <c r="AN176" s="75" t="str">
        <f t="shared" si="136"/>
        <v xml:space="preserve"> </v>
      </c>
      <c r="AO176" s="52"/>
      <c r="AP176" s="52">
        <f t="shared" si="150"/>
        <v>0</v>
      </c>
      <c r="AQ176" s="296" t="str">
        <f t="shared" si="137"/>
        <v xml:space="preserve"> </v>
      </c>
      <c r="AR176" s="207"/>
      <c r="AS176" s="52"/>
      <c r="AT176" s="52">
        <f t="shared" si="127"/>
        <v>0</v>
      </c>
      <c r="AU176" s="52"/>
      <c r="AV176" s="75">
        <f t="shared" si="133"/>
        <v>0</v>
      </c>
      <c r="AW176" s="52" t="str">
        <f t="shared" si="105"/>
        <v xml:space="preserve"> </v>
      </c>
      <c r="AX176" s="87"/>
      <c r="AY176" s="75">
        <f t="shared" si="153"/>
        <v>0</v>
      </c>
      <c r="AZ176" s="236" t="str">
        <f t="shared" si="154"/>
        <v xml:space="preserve"> </v>
      </c>
    </row>
    <row r="177" spans="1:52" ht="29.25" customHeight="1">
      <c r="A177" s="717" t="s">
        <v>176</v>
      </c>
      <c r="B177" s="718" t="s">
        <v>174</v>
      </c>
      <c r="C177" s="207">
        <f t="shared" si="155"/>
        <v>0</v>
      </c>
      <c r="D177" s="52">
        <f t="shared" si="156"/>
        <v>0</v>
      </c>
      <c r="E177" s="52">
        <f t="shared" si="123"/>
        <v>0</v>
      </c>
      <c r="F177" s="52">
        <f t="shared" si="151"/>
        <v>0</v>
      </c>
      <c r="G177" s="52">
        <f t="shared" si="121"/>
        <v>0</v>
      </c>
      <c r="H177" s="52" t="str">
        <f t="shared" si="122"/>
        <v xml:space="preserve"> </v>
      </c>
      <c r="I177" s="75">
        <f t="shared" si="138"/>
        <v>0</v>
      </c>
      <c r="J177" s="75">
        <f t="shared" si="134"/>
        <v>0</v>
      </c>
      <c r="K177" s="236" t="str">
        <f t="shared" si="135"/>
        <v xml:space="preserve"> </v>
      </c>
      <c r="L177" s="207">
        <f t="shared" si="139"/>
        <v>0</v>
      </c>
      <c r="M177" s="52">
        <f t="shared" si="152"/>
        <v>0</v>
      </c>
      <c r="N177" s="52">
        <f t="shared" si="124"/>
        <v>0</v>
      </c>
      <c r="O177" s="52">
        <f t="shared" si="125"/>
        <v>0</v>
      </c>
      <c r="P177" s="52">
        <f t="shared" si="128"/>
        <v>0</v>
      </c>
      <c r="Q177" s="52" t="str">
        <f t="shared" si="129"/>
        <v xml:space="preserve"> </v>
      </c>
      <c r="R177" s="75">
        <f t="shared" si="140"/>
        <v>0</v>
      </c>
      <c r="S177" s="128">
        <f t="shared" si="141"/>
        <v>0</v>
      </c>
      <c r="T177" s="236" t="str">
        <f t="shared" si="142"/>
        <v xml:space="preserve"> </v>
      </c>
      <c r="U177" s="207"/>
      <c r="V177" s="647"/>
      <c r="W177" s="626">
        <f t="shared" si="126"/>
        <v>0</v>
      </c>
      <c r="X177" s="52"/>
      <c r="Y177" s="52">
        <f t="shared" si="132"/>
        <v>0</v>
      </c>
      <c r="Z177" s="52" t="str">
        <f t="shared" si="131"/>
        <v xml:space="preserve"> </v>
      </c>
      <c r="AA177" s="52"/>
      <c r="AB177" s="52">
        <f t="shared" si="143"/>
        <v>0</v>
      </c>
      <c r="AC177" s="208" t="str">
        <f t="shared" si="144"/>
        <v xml:space="preserve"> </v>
      </c>
      <c r="AD177" s="207"/>
      <c r="AE177" s="52"/>
      <c r="AF177" s="52">
        <f t="shared" si="145"/>
        <v>0</v>
      </c>
      <c r="AG177" s="52" t="str">
        <f t="shared" si="146"/>
        <v xml:space="preserve"> </v>
      </c>
      <c r="AH177" s="52"/>
      <c r="AI177" s="52">
        <f t="shared" si="147"/>
        <v>0</v>
      </c>
      <c r="AJ177" s="208" t="str">
        <f t="shared" si="148"/>
        <v xml:space="preserve"> </v>
      </c>
      <c r="AK177" s="207"/>
      <c r="AL177" s="52"/>
      <c r="AM177" s="52">
        <f t="shared" si="149"/>
        <v>0</v>
      </c>
      <c r="AN177" s="75" t="str">
        <f t="shared" si="136"/>
        <v xml:space="preserve"> </v>
      </c>
      <c r="AO177" s="52"/>
      <c r="AP177" s="52">
        <f t="shared" si="150"/>
        <v>0</v>
      </c>
      <c r="AQ177" s="296" t="str">
        <f t="shared" si="137"/>
        <v xml:space="preserve"> </v>
      </c>
      <c r="AR177" s="207"/>
      <c r="AS177" s="52"/>
      <c r="AT177" s="52">
        <f t="shared" si="127"/>
        <v>0</v>
      </c>
      <c r="AU177" s="52"/>
      <c r="AV177" s="75">
        <f t="shared" si="133"/>
        <v>0</v>
      </c>
      <c r="AW177" s="52" t="str">
        <f t="shared" si="105"/>
        <v xml:space="preserve"> </v>
      </c>
      <c r="AX177" s="52"/>
      <c r="AY177" s="75">
        <f t="shared" si="153"/>
        <v>-245.8</v>
      </c>
      <c r="AZ177" s="236" t="str">
        <f t="shared" si="154"/>
        <v xml:space="preserve"> </v>
      </c>
    </row>
    <row r="178" spans="1:52" s="10" customFormat="1" ht="30" customHeight="1">
      <c r="A178" s="110" t="s">
        <v>180</v>
      </c>
      <c r="B178" s="361" t="s">
        <v>178</v>
      </c>
      <c r="C178" s="233">
        <f t="shared" si="155"/>
        <v>-65.2</v>
      </c>
      <c r="D178" s="77">
        <f t="shared" si="156"/>
        <v>-24.5</v>
      </c>
      <c r="E178" s="77">
        <f t="shared" si="123"/>
        <v>-24.5</v>
      </c>
      <c r="F178" s="77">
        <f t="shared" si="151"/>
        <v>0</v>
      </c>
      <c r="G178" s="77">
        <f t="shared" si="121"/>
        <v>40.700000000000003</v>
      </c>
      <c r="H178" s="77">
        <f t="shared" si="122"/>
        <v>37.576687116564415</v>
      </c>
      <c r="I178" s="109">
        <f t="shared" si="138"/>
        <v>0</v>
      </c>
      <c r="J178" s="109">
        <f t="shared" si="134"/>
        <v>-24.5</v>
      </c>
      <c r="K178" s="240" t="str">
        <f t="shared" si="135"/>
        <v xml:space="preserve"> </v>
      </c>
      <c r="L178" s="233">
        <f t="shared" si="139"/>
        <v>-107.7</v>
      </c>
      <c r="M178" s="77">
        <f t="shared" si="152"/>
        <v>221.3</v>
      </c>
      <c r="N178" s="77">
        <f t="shared" si="124"/>
        <v>221.3</v>
      </c>
      <c r="O178" s="77">
        <f t="shared" si="125"/>
        <v>0</v>
      </c>
      <c r="P178" s="77">
        <f t="shared" si="128"/>
        <v>329</v>
      </c>
      <c r="Q178" s="77" t="str">
        <f t="shared" si="129"/>
        <v>&lt;0</v>
      </c>
      <c r="R178" s="109">
        <f t="shared" si="140"/>
        <v>0</v>
      </c>
      <c r="S178" s="138">
        <f t="shared" si="141"/>
        <v>221.3</v>
      </c>
      <c r="T178" s="240" t="str">
        <f t="shared" si="142"/>
        <v xml:space="preserve"> </v>
      </c>
      <c r="U178" s="233">
        <f>U179+U180+U181+U182+U183</f>
        <v>-107.7</v>
      </c>
      <c r="V178" s="655">
        <f>V179+V180+V181+V182+V183</f>
        <v>221.3</v>
      </c>
      <c r="W178" s="678">
        <f>W179+W180+W181+W182+W183</f>
        <v>221.3</v>
      </c>
      <c r="X178" s="77">
        <f>X179+X180+X181+X182+X183</f>
        <v>0</v>
      </c>
      <c r="Y178" s="77">
        <f t="shared" si="132"/>
        <v>329</v>
      </c>
      <c r="Z178" s="77" t="str">
        <f t="shared" si="131"/>
        <v>&lt;0</v>
      </c>
      <c r="AA178" s="77"/>
      <c r="AB178" s="77">
        <f t="shared" si="143"/>
        <v>221.3</v>
      </c>
      <c r="AC178" s="216" t="str">
        <f t="shared" si="144"/>
        <v xml:space="preserve"> </v>
      </c>
      <c r="AD178" s="233"/>
      <c r="AE178" s="77"/>
      <c r="AF178" s="77">
        <f t="shared" si="145"/>
        <v>0</v>
      </c>
      <c r="AG178" s="77" t="str">
        <f t="shared" si="146"/>
        <v xml:space="preserve"> </v>
      </c>
      <c r="AH178" s="77"/>
      <c r="AI178" s="77">
        <f t="shared" si="147"/>
        <v>0</v>
      </c>
      <c r="AJ178" s="216" t="str">
        <f t="shared" si="148"/>
        <v xml:space="preserve"> </v>
      </c>
      <c r="AK178" s="233"/>
      <c r="AL178" s="77"/>
      <c r="AM178" s="77">
        <f t="shared" si="149"/>
        <v>0</v>
      </c>
      <c r="AN178" s="109" t="str">
        <f t="shared" si="136"/>
        <v xml:space="preserve"> </v>
      </c>
      <c r="AO178" s="77"/>
      <c r="AP178" s="77">
        <f t="shared" si="150"/>
        <v>0</v>
      </c>
      <c r="AQ178" s="309" t="str">
        <f t="shared" si="137"/>
        <v xml:space="preserve"> </v>
      </c>
      <c r="AR178" s="233">
        <f>AR179+AR180+AR181+AR182+AR183</f>
        <v>42.5</v>
      </c>
      <c r="AS178" s="77">
        <f>AS179+AS180+AS181+AS182+AS183</f>
        <v>-245.8</v>
      </c>
      <c r="AT178" s="77">
        <f t="shared" si="127"/>
        <v>-245.8</v>
      </c>
      <c r="AU178" s="77">
        <f>AU179+AU180+AU181+AU182+AU183</f>
        <v>0</v>
      </c>
      <c r="AV178" s="185">
        <f t="shared" si="133"/>
        <v>-288.3</v>
      </c>
      <c r="AW178" s="87" t="str">
        <f t="shared" si="105"/>
        <v>&lt;0</v>
      </c>
      <c r="AX178" s="77"/>
      <c r="AY178" s="109">
        <f t="shared" si="153"/>
        <v>0</v>
      </c>
      <c r="AZ178" s="240" t="str">
        <f t="shared" si="154"/>
        <v xml:space="preserve"> </v>
      </c>
    </row>
    <row r="179" spans="1:52" ht="24" customHeight="1">
      <c r="A179" s="113" t="s">
        <v>177</v>
      </c>
      <c r="B179" s="362" t="s">
        <v>179</v>
      </c>
      <c r="C179" s="207">
        <f t="shared" si="155"/>
        <v>-87.7</v>
      </c>
      <c r="D179" s="52">
        <f t="shared" si="156"/>
        <v>221.3</v>
      </c>
      <c r="E179" s="52">
        <f t="shared" si="123"/>
        <v>221.3</v>
      </c>
      <c r="F179" s="52">
        <f t="shared" si="151"/>
        <v>0</v>
      </c>
      <c r="G179" s="52">
        <f t="shared" si="121"/>
        <v>309</v>
      </c>
      <c r="H179" s="52" t="str">
        <f t="shared" si="122"/>
        <v>&lt;0</v>
      </c>
      <c r="I179" s="112">
        <f t="shared" si="138"/>
        <v>0</v>
      </c>
      <c r="J179" s="112">
        <f t="shared" si="134"/>
        <v>221.3</v>
      </c>
      <c r="K179" s="242" t="str">
        <f t="shared" si="135"/>
        <v xml:space="preserve"> </v>
      </c>
      <c r="L179" s="207">
        <f t="shared" si="139"/>
        <v>-87.7</v>
      </c>
      <c r="M179" s="52">
        <f t="shared" si="152"/>
        <v>221.3</v>
      </c>
      <c r="N179" s="52">
        <f t="shared" si="124"/>
        <v>221.3</v>
      </c>
      <c r="O179" s="52">
        <f t="shared" si="125"/>
        <v>0</v>
      </c>
      <c r="P179" s="52">
        <f t="shared" si="128"/>
        <v>309</v>
      </c>
      <c r="Q179" s="52" t="str">
        <f t="shared" si="129"/>
        <v>&lt;0</v>
      </c>
      <c r="R179" s="112">
        <f t="shared" si="140"/>
        <v>0</v>
      </c>
      <c r="S179" s="140">
        <f t="shared" si="141"/>
        <v>221.3</v>
      </c>
      <c r="T179" s="242" t="str">
        <f t="shared" si="142"/>
        <v xml:space="preserve"> </v>
      </c>
      <c r="U179" s="207">
        <v>-87.7</v>
      </c>
      <c r="V179" s="647">
        <v>221.3</v>
      </c>
      <c r="W179" s="626">
        <f t="shared" si="126"/>
        <v>221.3</v>
      </c>
      <c r="X179" s="52"/>
      <c r="Y179" s="52">
        <f t="shared" si="132"/>
        <v>309</v>
      </c>
      <c r="Z179" s="52" t="str">
        <f t="shared" si="131"/>
        <v>&lt;0</v>
      </c>
      <c r="AA179" s="52"/>
      <c r="AB179" s="52">
        <f t="shared" si="143"/>
        <v>221.3</v>
      </c>
      <c r="AC179" s="208" t="str">
        <f t="shared" si="144"/>
        <v xml:space="preserve"> </v>
      </c>
      <c r="AD179" s="207"/>
      <c r="AE179" s="52"/>
      <c r="AF179" s="52">
        <f t="shared" si="145"/>
        <v>0</v>
      </c>
      <c r="AG179" s="52" t="str">
        <f t="shared" si="146"/>
        <v xml:space="preserve"> </v>
      </c>
      <c r="AH179" s="52"/>
      <c r="AI179" s="52">
        <f t="shared" si="147"/>
        <v>0</v>
      </c>
      <c r="AJ179" s="208" t="str">
        <f t="shared" si="148"/>
        <v xml:space="preserve"> </v>
      </c>
      <c r="AK179" s="207"/>
      <c r="AL179" s="52"/>
      <c r="AM179" s="52">
        <f t="shared" si="149"/>
        <v>0</v>
      </c>
      <c r="AN179" s="112" t="str">
        <f t="shared" si="136"/>
        <v xml:space="preserve"> </v>
      </c>
      <c r="AO179" s="52"/>
      <c r="AP179" s="52">
        <f t="shared" si="150"/>
        <v>0</v>
      </c>
      <c r="AQ179" s="310" t="str">
        <f t="shared" si="137"/>
        <v xml:space="preserve"> </v>
      </c>
      <c r="AR179" s="207"/>
      <c r="AS179" s="52"/>
      <c r="AT179" s="52">
        <f t="shared" si="127"/>
        <v>0</v>
      </c>
      <c r="AU179" s="52"/>
      <c r="AV179" s="183">
        <f t="shared" si="133"/>
        <v>0</v>
      </c>
      <c r="AW179" s="59" t="str">
        <f t="shared" si="105"/>
        <v xml:space="preserve"> </v>
      </c>
      <c r="AX179" s="52"/>
      <c r="AY179" s="112">
        <f t="shared" si="153"/>
        <v>-244.4</v>
      </c>
      <c r="AZ179" s="242" t="str">
        <f t="shared" si="154"/>
        <v xml:space="preserve"> </v>
      </c>
    </row>
    <row r="180" spans="1:52" ht="25.5" customHeight="1">
      <c r="A180" s="76" t="s">
        <v>181</v>
      </c>
      <c r="B180" s="362" t="s">
        <v>182</v>
      </c>
      <c r="C180" s="207">
        <f t="shared" si="155"/>
        <v>24.1</v>
      </c>
      <c r="D180" s="52">
        <f t="shared" si="156"/>
        <v>-244.4</v>
      </c>
      <c r="E180" s="52">
        <f t="shared" si="123"/>
        <v>-244.4</v>
      </c>
      <c r="F180" s="52">
        <f t="shared" si="151"/>
        <v>0</v>
      </c>
      <c r="G180" s="52">
        <f t="shared" si="121"/>
        <v>-268.5</v>
      </c>
      <c r="H180" s="52" t="str">
        <f t="shared" si="122"/>
        <v>&lt;0</v>
      </c>
      <c r="I180" s="75">
        <f t="shared" si="138"/>
        <v>0</v>
      </c>
      <c r="J180" s="75">
        <f t="shared" si="134"/>
        <v>-244.4</v>
      </c>
      <c r="K180" s="236" t="str">
        <f t="shared" si="135"/>
        <v xml:space="preserve"> </v>
      </c>
      <c r="L180" s="207">
        <f t="shared" si="139"/>
        <v>-20</v>
      </c>
      <c r="M180" s="52">
        <f t="shared" si="152"/>
        <v>0</v>
      </c>
      <c r="N180" s="52">
        <f t="shared" si="124"/>
        <v>0</v>
      </c>
      <c r="O180" s="52">
        <f t="shared" si="125"/>
        <v>0</v>
      </c>
      <c r="P180" s="52">
        <f t="shared" si="128"/>
        <v>20</v>
      </c>
      <c r="Q180" s="52">
        <f t="shared" si="129"/>
        <v>0</v>
      </c>
      <c r="R180" s="75">
        <f t="shared" si="140"/>
        <v>0</v>
      </c>
      <c r="S180" s="128">
        <f t="shared" si="141"/>
        <v>0</v>
      </c>
      <c r="T180" s="236" t="str">
        <f t="shared" si="142"/>
        <v xml:space="preserve"> </v>
      </c>
      <c r="U180" s="207">
        <v>-20</v>
      </c>
      <c r="V180" s="647"/>
      <c r="W180" s="626">
        <f t="shared" si="126"/>
        <v>0</v>
      </c>
      <c r="X180" s="52"/>
      <c r="Y180" s="52">
        <f t="shared" si="132"/>
        <v>20</v>
      </c>
      <c r="Z180" s="52">
        <f t="shared" si="131"/>
        <v>0</v>
      </c>
      <c r="AA180" s="52"/>
      <c r="AB180" s="52">
        <f t="shared" si="143"/>
        <v>0</v>
      </c>
      <c r="AC180" s="208" t="str">
        <f t="shared" si="144"/>
        <v xml:space="preserve"> </v>
      </c>
      <c r="AD180" s="207"/>
      <c r="AE180" s="52"/>
      <c r="AF180" s="52">
        <f t="shared" si="145"/>
        <v>0</v>
      </c>
      <c r="AG180" s="52" t="str">
        <f t="shared" si="146"/>
        <v xml:space="preserve"> </v>
      </c>
      <c r="AH180" s="52"/>
      <c r="AI180" s="52">
        <f t="shared" si="147"/>
        <v>0</v>
      </c>
      <c r="AJ180" s="208" t="str">
        <f t="shared" si="148"/>
        <v xml:space="preserve"> </v>
      </c>
      <c r="AK180" s="207"/>
      <c r="AL180" s="52"/>
      <c r="AM180" s="52">
        <f t="shared" si="149"/>
        <v>0</v>
      </c>
      <c r="AN180" s="75" t="str">
        <f t="shared" si="136"/>
        <v xml:space="preserve"> </v>
      </c>
      <c r="AO180" s="52"/>
      <c r="AP180" s="52">
        <f t="shared" si="150"/>
        <v>0</v>
      </c>
      <c r="AQ180" s="296" t="str">
        <f t="shared" si="137"/>
        <v xml:space="preserve"> </v>
      </c>
      <c r="AR180" s="207">
        <v>44.1</v>
      </c>
      <c r="AS180" s="52">
        <v>-244.4</v>
      </c>
      <c r="AT180" s="52">
        <f t="shared" si="127"/>
        <v>-244.4</v>
      </c>
      <c r="AU180" s="52"/>
      <c r="AV180" s="75">
        <f t="shared" si="133"/>
        <v>-288.5</v>
      </c>
      <c r="AW180" s="52" t="str">
        <f t="shared" si="105"/>
        <v>&lt;0</v>
      </c>
      <c r="AX180" s="87"/>
      <c r="AY180" s="75">
        <f t="shared" si="153"/>
        <v>0</v>
      </c>
      <c r="AZ180" s="236" t="str">
        <f t="shared" si="154"/>
        <v xml:space="preserve"> </v>
      </c>
    </row>
    <row r="181" spans="1:52" ht="23.25" customHeight="1">
      <c r="A181" s="76" t="s">
        <v>183</v>
      </c>
      <c r="B181" s="362" t="s">
        <v>184</v>
      </c>
      <c r="C181" s="207">
        <f t="shared" si="155"/>
        <v>0</v>
      </c>
      <c r="D181" s="52">
        <f t="shared" si="156"/>
        <v>0</v>
      </c>
      <c r="E181" s="52">
        <f t="shared" si="123"/>
        <v>0</v>
      </c>
      <c r="F181" s="52">
        <f t="shared" si="151"/>
        <v>0</v>
      </c>
      <c r="G181" s="52">
        <f t="shared" si="121"/>
        <v>0</v>
      </c>
      <c r="H181" s="52" t="str">
        <f t="shared" si="122"/>
        <v xml:space="preserve"> </v>
      </c>
      <c r="I181" s="75">
        <f t="shared" si="138"/>
        <v>0</v>
      </c>
      <c r="J181" s="75">
        <f t="shared" si="134"/>
        <v>0</v>
      </c>
      <c r="K181" s="236" t="str">
        <f t="shared" si="135"/>
        <v xml:space="preserve"> </v>
      </c>
      <c r="L181" s="207">
        <f t="shared" si="139"/>
        <v>0</v>
      </c>
      <c r="M181" s="52">
        <f t="shared" si="152"/>
        <v>0</v>
      </c>
      <c r="N181" s="52">
        <f t="shared" si="124"/>
        <v>0</v>
      </c>
      <c r="O181" s="52">
        <f t="shared" si="125"/>
        <v>0</v>
      </c>
      <c r="P181" s="52">
        <f t="shared" si="128"/>
        <v>0</v>
      </c>
      <c r="Q181" s="52" t="str">
        <f t="shared" si="129"/>
        <v xml:space="preserve"> </v>
      </c>
      <c r="R181" s="75">
        <f t="shared" si="140"/>
        <v>0</v>
      </c>
      <c r="S181" s="128">
        <f t="shared" si="141"/>
        <v>0</v>
      </c>
      <c r="T181" s="236" t="str">
        <f t="shared" si="142"/>
        <v xml:space="preserve"> </v>
      </c>
      <c r="U181" s="207"/>
      <c r="V181" s="647"/>
      <c r="W181" s="626">
        <f t="shared" si="126"/>
        <v>0</v>
      </c>
      <c r="X181" s="52"/>
      <c r="Y181" s="52">
        <f t="shared" si="132"/>
        <v>0</v>
      </c>
      <c r="Z181" s="52" t="str">
        <f t="shared" si="131"/>
        <v xml:space="preserve"> </v>
      </c>
      <c r="AA181" s="52"/>
      <c r="AB181" s="52">
        <f t="shared" si="143"/>
        <v>0</v>
      </c>
      <c r="AC181" s="208" t="str">
        <f t="shared" si="144"/>
        <v xml:space="preserve"> </v>
      </c>
      <c r="AD181" s="207"/>
      <c r="AE181" s="52"/>
      <c r="AF181" s="52">
        <f t="shared" si="145"/>
        <v>0</v>
      </c>
      <c r="AG181" s="52" t="str">
        <f t="shared" si="146"/>
        <v xml:space="preserve"> </v>
      </c>
      <c r="AH181" s="52"/>
      <c r="AI181" s="52">
        <f t="shared" si="147"/>
        <v>0</v>
      </c>
      <c r="AJ181" s="208" t="str">
        <f t="shared" si="148"/>
        <v xml:space="preserve"> </v>
      </c>
      <c r="AK181" s="207"/>
      <c r="AL181" s="52"/>
      <c r="AM181" s="52">
        <f t="shared" si="149"/>
        <v>0</v>
      </c>
      <c r="AN181" s="75" t="str">
        <f t="shared" si="136"/>
        <v xml:space="preserve"> </v>
      </c>
      <c r="AO181" s="52"/>
      <c r="AP181" s="52">
        <f t="shared" si="150"/>
        <v>0</v>
      </c>
      <c r="AQ181" s="296" t="str">
        <f t="shared" si="137"/>
        <v xml:space="preserve"> </v>
      </c>
      <c r="AR181" s="207"/>
      <c r="AS181" s="52"/>
      <c r="AT181" s="52">
        <f t="shared" si="127"/>
        <v>0</v>
      </c>
      <c r="AU181" s="52"/>
      <c r="AV181" s="88">
        <f t="shared" si="133"/>
        <v>0</v>
      </c>
      <c r="AW181" s="59" t="str">
        <f t="shared" si="105"/>
        <v xml:space="preserve"> </v>
      </c>
      <c r="AX181" s="52"/>
      <c r="AY181" s="75">
        <f t="shared" si="153"/>
        <v>-1.4</v>
      </c>
      <c r="AZ181" s="236" t="str">
        <f t="shared" si="154"/>
        <v xml:space="preserve"> </v>
      </c>
    </row>
    <row r="182" spans="1:52" ht="26.25" customHeight="1">
      <c r="A182" s="76" t="s">
        <v>185</v>
      </c>
      <c r="B182" s="362" t="s">
        <v>186</v>
      </c>
      <c r="C182" s="207">
        <f t="shared" si="155"/>
        <v>-1.6</v>
      </c>
      <c r="D182" s="52">
        <f t="shared" si="156"/>
        <v>-1.4</v>
      </c>
      <c r="E182" s="52">
        <f t="shared" si="123"/>
        <v>-1.4</v>
      </c>
      <c r="F182" s="52">
        <f t="shared" si="151"/>
        <v>0</v>
      </c>
      <c r="G182" s="52">
        <f t="shared" si="121"/>
        <v>0.20000000000000018</v>
      </c>
      <c r="H182" s="52">
        <f t="shared" si="122"/>
        <v>87.499999999999986</v>
      </c>
      <c r="I182" s="75">
        <f t="shared" si="138"/>
        <v>0</v>
      </c>
      <c r="J182" s="75">
        <f t="shared" si="134"/>
        <v>-1.4</v>
      </c>
      <c r="K182" s="236" t="str">
        <f t="shared" si="135"/>
        <v xml:space="preserve"> </v>
      </c>
      <c r="L182" s="207">
        <f t="shared" si="139"/>
        <v>0</v>
      </c>
      <c r="M182" s="52">
        <f t="shared" si="152"/>
        <v>0</v>
      </c>
      <c r="N182" s="52">
        <f t="shared" si="124"/>
        <v>0</v>
      </c>
      <c r="O182" s="52">
        <f t="shared" si="125"/>
        <v>0</v>
      </c>
      <c r="P182" s="52">
        <f t="shared" si="128"/>
        <v>0</v>
      </c>
      <c r="Q182" s="52" t="str">
        <f t="shared" si="129"/>
        <v xml:space="preserve"> </v>
      </c>
      <c r="R182" s="75">
        <f t="shared" si="140"/>
        <v>0</v>
      </c>
      <c r="S182" s="128">
        <f t="shared" si="141"/>
        <v>0</v>
      </c>
      <c r="T182" s="236" t="str">
        <f t="shared" si="142"/>
        <v xml:space="preserve"> </v>
      </c>
      <c r="U182" s="207"/>
      <c r="V182" s="647"/>
      <c r="W182" s="626">
        <f t="shared" si="126"/>
        <v>0</v>
      </c>
      <c r="X182" s="52"/>
      <c r="Y182" s="52">
        <f t="shared" si="132"/>
        <v>0</v>
      </c>
      <c r="Z182" s="52" t="str">
        <f t="shared" si="131"/>
        <v xml:space="preserve"> </v>
      </c>
      <c r="AA182" s="52"/>
      <c r="AB182" s="52">
        <f t="shared" si="143"/>
        <v>0</v>
      </c>
      <c r="AC182" s="208" t="str">
        <f t="shared" si="144"/>
        <v xml:space="preserve"> </v>
      </c>
      <c r="AD182" s="207"/>
      <c r="AE182" s="52"/>
      <c r="AF182" s="52">
        <f t="shared" si="145"/>
        <v>0</v>
      </c>
      <c r="AG182" s="52" t="str">
        <f t="shared" si="146"/>
        <v xml:space="preserve"> </v>
      </c>
      <c r="AH182" s="52"/>
      <c r="AI182" s="52">
        <f t="shared" si="147"/>
        <v>0</v>
      </c>
      <c r="AJ182" s="208" t="str">
        <f t="shared" si="148"/>
        <v xml:space="preserve"> </v>
      </c>
      <c r="AK182" s="207"/>
      <c r="AL182" s="52"/>
      <c r="AM182" s="52">
        <f t="shared" si="149"/>
        <v>0</v>
      </c>
      <c r="AN182" s="75" t="str">
        <f t="shared" si="136"/>
        <v xml:space="preserve"> </v>
      </c>
      <c r="AO182" s="52"/>
      <c r="AP182" s="52">
        <f t="shared" si="150"/>
        <v>0</v>
      </c>
      <c r="AQ182" s="296" t="str">
        <f t="shared" si="137"/>
        <v xml:space="preserve"> </v>
      </c>
      <c r="AR182" s="207">
        <v>-1.6</v>
      </c>
      <c r="AS182" s="52">
        <v>-1.4</v>
      </c>
      <c r="AT182" s="52">
        <f t="shared" si="127"/>
        <v>-1.4</v>
      </c>
      <c r="AU182" s="52"/>
      <c r="AV182" s="53">
        <f t="shared" si="133"/>
        <v>0.20000000000000018</v>
      </c>
      <c r="AW182" s="59">
        <f t="shared" si="105"/>
        <v>87.499999999999986</v>
      </c>
      <c r="AX182" s="52"/>
      <c r="AY182" s="75">
        <f t="shared" si="153"/>
        <v>0</v>
      </c>
      <c r="AZ182" s="236" t="str">
        <f t="shared" si="154"/>
        <v xml:space="preserve"> </v>
      </c>
    </row>
    <row r="183" spans="1:52" ht="31.5" customHeight="1">
      <c r="A183" s="76" t="s">
        <v>187</v>
      </c>
      <c r="B183" s="362" t="s">
        <v>188</v>
      </c>
      <c r="C183" s="207">
        <f t="shared" si="155"/>
        <v>0</v>
      </c>
      <c r="D183" s="52">
        <f t="shared" si="156"/>
        <v>0</v>
      </c>
      <c r="E183" s="52">
        <f t="shared" si="123"/>
        <v>0</v>
      </c>
      <c r="F183" s="52">
        <f t="shared" si="151"/>
        <v>0</v>
      </c>
      <c r="G183" s="52">
        <f t="shared" si="121"/>
        <v>0</v>
      </c>
      <c r="H183" s="52" t="str">
        <f t="shared" si="122"/>
        <v xml:space="preserve"> </v>
      </c>
      <c r="I183" s="75">
        <f t="shared" si="138"/>
        <v>0</v>
      </c>
      <c r="J183" s="75">
        <f t="shared" si="134"/>
        <v>0</v>
      </c>
      <c r="K183" s="236" t="str">
        <f t="shared" si="135"/>
        <v xml:space="preserve"> </v>
      </c>
      <c r="L183" s="207">
        <f t="shared" si="139"/>
        <v>0</v>
      </c>
      <c r="M183" s="52">
        <f t="shared" si="152"/>
        <v>0</v>
      </c>
      <c r="N183" s="52">
        <f t="shared" si="124"/>
        <v>0</v>
      </c>
      <c r="O183" s="52">
        <f t="shared" si="125"/>
        <v>0</v>
      </c>
      <c r="P183" s="52">
        <f t="shared" si="128"/>
        <v>0</v>
      </c>
      <c r="Q183" s="52" t="str">
        <f t="shared" si="129"/>
        <v xml:space="preserve"> </v>
      </c>
      <c r="R183" s="75">
        <f t="shared" si="140"/>
        <v>0</v>
      </c>
      <c r="S183" s="128">
        <f t="shared" si="141"/>
        <v>0</v>
      </c>
      <c r="T183" s="236" t="str">
        <f t="shared" si="142"/>
        <v xml:space="preserve"> </v>
      </c>
      <c r="U183" s="207"/>
      <c r="V183" s="647"/>
      <c r="W183" s="626">
        <f t="shared" si="126"/>
        <v>0</v>
      </c>
      <c r="X183" s="52"/>
      <c r="Y183" s="52">
        <f t="shared" si="132"/>
        <v>0</v>
      </c>
      <c r="Z183" s="52" t="str">
        <f t="shared" si="131"/>
        <v xml:space="preserve"> </v>
      </c>
      <c r="AA183" s="52"/>
      <c r="AB183" s="52">
        <f t="shared" si="143"/>
        <v>0</v>
      </c>
      <c r="AC183" s="208" t="str">
        <f t="shared" si="144"/>
        <v xml:space="preserve"> </v>
      </c>
      <c r="AD183" s="207"/>
      <c r="AE183" s="52"/>
      <c r="AF183" s="52">
        <f t="shared" si="145"/>
        <v>0</v>
      </c>
      <c r="AG183" s="52" t="str">
        <f t="shared" si="146"/>
        <v xml:space="preserve"> </v>
      </c>
      <c r="AH183" s="52"/>
      <c r="AI183" s="52">
        <f t="shared" si="147"/>
        <v>0</v>
      </c>
      <c r="AJ183" s="208" t="str">
        <f t="shared" si="148"/>
        <v xml:space="preserve"> </v>
      </c>
      <c r="AK183" s="207"/>
      <c r="AL183" s="52"/>
      <c r="AM183" s="52">
        <f t="shared" si="149"/>
        <v>0</v>
      </c>
      <c r="AN183" s="75" t="str">
        <f t="shared" si="136"/>
        <v xml:space="preserve"> </v>
      </c>
      <c r="AO183" s="52"/>
      <c r="AP183" s="52">
        <f t="shared" si="150"/>
        <v>0</v>
      </c>
      <c r="AQ183" s="296" t="str">
        <f t="shared" si="137"/>
        <v xml:space="preserve"> </v>
      </c>
      <c r="AR183" s="229"/>
      <c r="AS183" s="95"/>
      <c r="AT183" s="95">
        <f t="shared" si="127"/>
        <v>0</v>
      </c>
      <c r="AU183" s="95"/>
      <c r="AV183" s="183">
        <f t="shared" si="133"/>
        <v>0</v>
      </c>
      <c r="AW183" s="59" t="str">
        <f t="shared" si="105"/>
        <v xml:space="preserve"> </v>
      </c>
      <c r="AX183" s="52"/>
      <c r="AY183" s="75">
        <f t="shared" si="153"/>
        <v>-14.6</v>
      </c>
      <c r="AZ183" s="236" t="str">
        <f t="shared" si="154"/>
        <v xml:space="preserve"> </v>
      </c>
    </row>
    <row r="184" spans="1:52" s="10" customFormat="1" ht="22.5" customHeight="1">
      <c r="A184" s="108" t="s">
        <v>134</v>
      </c>
      <c r="B184" s="358" t="s">
        <v>189</v>
      </c>
      <c r="C184" s="411">
        <f>C185+C186+C187</f>
        <v>-40.799999999999997</v>
      </c>
      <c r="D184" s="77">
        <f>D185+D186+D187</f>
        <v>-14.6</v>
      </c>
      <c r="E184" s="77">
        <f>E185+E186+E187</f>
        <v>-14.6</v>
      </c>
      <c r="F184" s="77">
        <f>F185+F186+F187</f>
        <v>0</v>
      </c>
      <c r="G184" s="77">
        <f t="shared" si="121"/>
        <v>26.199999999999996</v>
      </c>
      <c r="H184" s="77">
        <f t="shared" si="122"/>
        <v>35.784313725490193</v>
      </c>
      <c r="I184" s="107">
        <f t="shared" si="138"/>
        <v>0</v>
      </c>
      <c r="J184" s="107">
        <f t="shared" si="134"/>
        <v>-14.6</v>
      </c>
      <c r="K184" s="239" t="str">
        <f t="shared" si="135"/>
        <v xml:space="preserve"> </v>
      </c>
      <c r="L184" s="233">
        <f t="shared" si="139"/>
        <v>0</v>
      </c>
      <c r="M184" s="77">
        <f t="shared" si="152"/>
        <v>0</v>
      </c>
      <c r="N184" s="77">
        <f t="shared" si="124"/>
        <v>0</v>
      </c>
      <c r="O184" s="77">
        <f t="shared" si="125"/>
        <v>0</v>
      </c>
      <c r="P184" s="77">
        <f t="shared" si="128"/>
        <v>0</v>
      </c>
      <c r="Q184" s="77" t="str">
        <f t="shared" si="129"/>
        <v xml:space="preserve"> </v>
      </c>
      <c r="R184" s="107">
        <f t="shared" si="140"/>
        <v>0</v>
      </c>
      <c r="S184" s="137">
        <f t="shared" si="141"/>
        <v>0</v>
      </c>
      <c r="T184" s="239" t="str">
        <f t="shared" si="142"/>
        <v xml:space="preserve"> </v>
      </c>
      <c r="U184" s="233">
        <f>U185+U186+U187</f>
        <v>0</v>
      </c>
      <c r="V184" s="655">
        <f>V185+V186+V187</f>
        <v>0</v>
      </c>
      <c r="W184" s="678">
        <f t="shared" si="126"/>
        <v>0</v>
      </c>
      <c r="X184" s="77">
        <f>X185+X186+X187</f>
        <v>0</v>
      </c>
      <c r="Y184" s="77">
        <f t="shared" si="132"/>
        <v>0</v>
      </c>
      <c r="Z184" s="77" t="str">
        <f t="shared" si="131"/>
        <v xml:space="preserve"> </v>
      </c>
      <c r="AA184" s="77">
        <f>AA185+AA186+AA187</f>
        <v>0</v>
      </c>
      <c r="AB184" s="77">
        <f t="shared" si="143"/>
        <v>0</v>
      </c>
      <c r="AC184" s="216" t="str">
        <f t="shared" si="144"/>
        <v xml:space="preserve"> </v>
      </c>
      <c r="AD184" s="233"/>
      <c r="AE184" s="77"/>
      <c r="AF184" s="77">
        <f t="shared" si="145"/>
        <v>0</v>
      </c>
      <c r="AG184" s="77" t="str">
        <f t="shared" si="146"/>
        <v xml:space="preserve"> </v>
      </c>
      <c r="AH184" s="77"/>
      <c r="AI184" s="77">
        <f t="shared" si="147"/>
        <v>0</v>
      </c>
      <c r="AJ184" s="216" t="str">
        <f t="shared" si="148"/>
        <v xml:space="preserve"> </v>
      </c>
      <c r="AK184" s="233"/>
      <c r="AL184" s="77"/>
      <c r="AM184" s="77">
        <f t="shared" si="149"/>
        <v>0</v>
      </c>
      <c r="AN184" s="107" t="str">
        <f t="shared" si="136"/>
        <v xml:space="preserve"> </v>
      </c>
      <c r="AO184" s="77"/>
      <c r="AP184" s="77">
        <f t="shared" si="150"/>
        <v>0</v>
      </c>
      <c r="AQ184" s="308" t="str">
        <f t="shared" si="137"/>
        <v xml:space="preserve"> </v>
      </c>
      <c r="AR184" s="411">
        <f>AR185</f>
        <v>-40.799999999999997</v>
      </c>
      <c r="AS184" s="77">
        <f>AS185</f>
        <v>-14.6</v>
      </c>
      <c r="AT184" s="77">
        <f t="shared" si="127"/>
        <v>-14.6</v>
      </c>
      <c r="AU184" s="77">
        <f>AU185</f>
        <v>0</v>
      </c>
      <c r="AV184" s="185">
        <f t="shared" ref="AV184:AV199" si="157">AS184-AR184</f>
        <v>26.199999999999996</v>
      </c>
      <c r="AW184" s="87">
        <f t="shared" si="105"/>
        <v>35.784313725490193</v>
      </c>
      <c r="AX184" s="77"/>
      <c r="AY184" s="107">
        <f t="shared" si="153"/>
        <v>-14.6</v>
      </c>
      <c r="AZ184" s="239" t="str">
        <f t="shared" si="154"/>
        <v xml:space="preserve"> </v>
      </c>
    </row>
    <row r="185" spans="1:52" ht="27.75" customHeight="1">
      <c r="A185" s="76" t="s">
        <v>131</v>
      </c>
      <c r="B185" s="362" t="s">
        <v>190</v>
      </c>
      <c r="C185" s="380">
        <f>L185+AR185</f>
        <v>-40.799999999999997</v>
      </c>
      <c r="D185" s="52">
        <f>M185+AS185</f>
        <v>-14.6</v>
      </c>
      <c r="E185" s="52">
        <f>N185+AT185</f>
        <v>-14.6</v>
      </c>
      <c r="F185" s="52">
        <f>O185+AU185</f>
        <v>0</v>
      </c>
      <c r="G185" s="52">
        <f t="shared" si="121"/>
        <v>26.199999999999996</v>
      </c>
      <c r="H185" s="52">
        <f t="shared" si="122"/>
        <v>35.784313725490193</v>
      </c>
      <c r="I185" s="75">
        <f t="shared" si="138"/>
        <v>0</v>
      </c>
      <c r="J185" s="75">
        <f t="shared" si="134"/>
        <v>-14.6</v>
      </c>
      <c r="K185" s="236" t="str">
        <f t="shared" si="135"/>
        <v xml:space="preserve"> </v>
      </c>
      <c r="L185" s="207">
        <f t="shared" si="139"/>
        <v>0</v>
      </c>
      <c r="M185" s="52">
        <f t="shared" si="152"/>
        <v>0</v>
      </c>
      <c r="N185" s="52">
        <f t="shared" si="124"/>
        <v>0</v>
      </c>
      <c r="O185" s="52">
        <f t="shared" si="125"/>
        <v>0</v>
      </c>
      <c r="P185" s="52">
        <f t="shared" si="128"/>
        <v>0</v>
      </c>
      <c r="Q185" s="52" t="str">
        <f t="shared" si="129"/>
        <v xml:space="preserve"> </v>
      </c>
      <c r="R185" s="75">
        <f t="shared" si="140"/>
        <v>0</v>
      </c>
      <c r="S185" s="128">
        <f t="shared" si="141"/>
        <v>0</v>
      </c>
      <c r="T185" s="236" t="str">
        <f t="shared" si="142"/>
        <v xml:space="preserve"> </v>
      </c>
      <c r="U185" s="207"/>
      <c r="V185" s="647"/>
      <c r="W185" s="626">
        <f t="shared" si="126"/>
        <v>0</v>
      </c>
      <c r="X185" s="52"/>
      <c r="Y185" s="52">
        <f t="shared" si="132"/>
        <v>0</v>
      </c>
      <c r="Z185" s="52" t="str">
        <f t="shared" si="131"/>
        <v xml:space="preserve"> </v>
      </c>
      <c r="AA185" s="52"/>
      <c r="AB185" s="52">
        <f t="shared" si="143"/>
        <v>0</v>
      </c>
      <c r="AC185" s="208" t="str">
        <f t="shared" si="144"/>
        <v xml:space="preserve"> </v>
      </c>
      <c r="AD185" s="207"/>
      <c r="AE185" s="52"/>
      <c r="AF185" s="52">
        <f t="shared" si="145"/>
        <v>0</v>
      </c>
      <c r="AG185" s="52" t="str">
        <f t="shared" si="146"/>
        <v xml:space="preserve"> </v>
      </c>
      <c r="AH185" s="52"/>
      <c r="AI185" s="52">
        <f t="shared" si="147"/>
        <v>0</v>
      </c>
      <c r="AJ185" s="208" t="str">
        <f t="shared" si="148"/>
        <v xml:space="preserve"> </v>
      </c>
      <c r="AK185" s="207"/>
      <c r="AL185" s="52"/>
      <c r="AM185" s="52">
        <f t="shared" si="149"/>
        <v>0</v>
      </c>
      <c r="AN185" s="75" t="str">
        <f t="shared" si="136"/>
        <v xml:space="preserve"> </v>
      </c>
      <c r="AO185" s="52"/>
      <c r="AP185" s="52">
        <f t="shared" si="150"/>
        <v>0</v>
      </c>
      <c r="AQ185" s="296" t="str">
        <f t="shared" si="137"/>
        <v xml:space="preserve"> </v>
      </c>
      <c r="AR185" s="407">
        <v>-40.799999999999997</v>
      </c>
      <c r="AS185" s="405">
        <v>-14.6</v>
      </c>
      <c r="AT185" s="405">
        <f t="shared" si="127"/>
        <v>-14.6</v>
      </c>
      <c r="AU185" s="52"/>
      <c r="AV185" s="191">
        <f t="shared" si="157"/>
        <v>26.199999999999996</v>
      </c>
      <c r="AW185" s="59">
        <f t="shared" si="105"/>
        <v>35.784313725490193</v>
      </c>
      <c r="AX185" s="52"/>
      <c r="AY185" s="75">
        <f t="shared" si="153"/>
        <v>0</v>
      </c>
      <c r="AZ185" s="236" t="str">
        <f t="shared" si="154"/>
        <v xml:space="preserve"> </v>
      </c>
    </row>
    <row r="186" spans="1:52" ht="30" customHeight="1">
      <c r="A186" s="76" t="s">
        <v>135</v>
      </c>
      <c r="B186" s="362" t="s">
        <v>191</v>
      </c>
      <c r="C186" s="207">
        <f t="shared" ref="C186:C200" si="158">L186+AR186</f>
        <v>0</v>
      </c>
      <c r="D186" s="52">
        <f t="shared" ref="D186:D200" si="159">M186+AS186</f>
        <v>0</v>
      </c>
      <c r="E186" s="52">
        <f t="shared" si="123"/>
        <v>0</v>
      </c>
      <c r="F186" s="52">
        <f t="shared" si="151"/>
        <v>0</v>
      </c>
      <c r="G186" s="52">
        <f t="shared" si="121"/>
        <v>0</v>
      </c>
      <c r="H186" s="52" t="str">
        <f t="shared" si="122"/>
        <v xml:space="preserve"> </v>
      </c>
      <c r="I186" s="75">
        <f t="shared" si="138"/>
        <v>0</v>
      </c>
      <c r="J186" s="75">
        <f t="shared" si="134"/>
        <v>0</v>
      </c>
      <c r="K186" s="236" t="str">
        <f t="shared" si="135"/>
        <v xml:space="preserve"> </v>
      </c>
      <c r="L186" s="207">
        <f t="shared" si="139"/>
        <v>0</v>
      </c>
      <c r="M186" s="52">
        <f t="shared" si="152"/>
        <v>0</v>
      </c>
      <c r="N186" s="52">
        <f t="shared" si="124"/>
        <v>0</v>
      </c>
      <c r="O186" s="52">
        <f t="shared" si="125"/>
        <v>0</v>
      </c>
      <c r="P186" s="52">
        <f t="shared" si="128"/>
        <v>0</v>
      </c>
      <c r="Q186" s="52" t="str">
        <f t="shared" si="129"/>
        <v xml:space="preserve"> </v>
      </c>
      <c r="R186" s="75">
        <f t="shared" si="140"/>
        <v>0</v>
      </c>
      <c r="S186" s="128">
        <f t="shared" si="141"/>
        <v>0</v>
      </c>
      <c r="T186" s="236" t="str">
        <f t="shared" si="142"/>
        <v xml:space="preserve"> </v>
      </c>
      <c r="U186" s="207"/>
      <c r="V186" s="647"/>
      <c r="W186" s="626">
        <f t="shared" si="126"/>
        <v>0</v>
      </c>
      <c r="X186" s="52"/>
      <c r="Y186" s="52">
        <f t="shared" si="132"/>
        <v>0</v>
      </c>
      <c r="Z186" s="52" t="str">
        <f t="shared" si="131"/>
        <v xml:space="preserve"> </v>
      </c>
      <c r="AA186" s="52"/>
      <c r="AB186" s="52">
        <f t="shared" si="143"/>
        <v>0</v>
      </c>
      <c r="AC186" s="208" t="str">
        <f t="shared" si="144"/>
        <v xml:space="preserve"> </v>
      </c>
      <c r="AD186" s="207"/>
      <c r="AE186" s="52"/>
      <c r="AF186" s="52">
        <f t="shared" si="145"/>
        <v>0</v>
      </c>
      <c r="AG186" s="52" t="str">
        <f t="shared" si="146"/>
        <v xml:space="preserve"> </v>
      </c>
      <c r="AH186" s="52"/>
      <c r="AI186" s="52">
        <f t="shared" si="147"/>
        <v>0</v>
      </c>
      <c r="AJ186" s="208" t="str">
        <f t="shared" si="148"/>
        <v xml:space="preserve"> </v>
      </c>
      <c r="AK186" s="207"/>
      <c r="AL186" s="52"/>
      <c r="AM186" s="52">
        <f t="shared" si="149"/>
        <v>0</v>
      </c>
      <c r="AN186" s="75" t="str">
        <f t="shared" si="136"/>
        <v xml:space="preserve"> </v>
      </c>
      <c r="AO186" s="52"/>
      <c r="AP186" s="52">
        <f t="shared" si="150"/>
        <v>0</v>
      </c>
      <c r="AQ186" s="296" t="str">
        <f t="shared" si="137"/>
        <v xml:space="preserve"> </v>
      </c>
      <c r="AR186" s="207"/>
      <c r="AS186" s="52"/>
      <c r="AT186" s="52">
        <f t="shared" si="127"/>
        <v>0</v>
      </c>
      <c r="AU186" s="52"/>
      <c r="AV186" s="75">
        <f t="shared" si="157"/>
        <v>0</v>
      </c>
      <c r="AW186" s="59" t="str">
        <f t="shared" si="105"/>
        <v xml:space="preserve"> </v>
      </c>
      <c r="AX186" s="52"/>
      <c r="AY186" s="75">
        <f t="shared" si="153"/>
        <v>0</v>
      </c>
      <c r="AZ186" s="236" t="str">
        <f t="shared" si="154"/>
        <v xml:space="preserve"> </v>
      </c>
    </row>
    <row r="187" spans="1:52" ht="34.5" customHeight="1">
      <c r="A187" s="76" t="s">
        <v>137</v>
      </c>
      <c r="B187" s="362" t="s">
        <v>192</v>
      </c>
      <c r="C187" s="207">
        <f t="shared" si="158"/>
        <v>0</v>
      </c>
      <c r="D187" s="52">
        <f t="shared" si="159"/>
        <v>0</v>
      </c>
      <c r="E187" s="52">
        <f t="shared" si="123"/>
        <v>0</v>
      </c>
      <c r="F187" s="52">
        <f t="shared" si="151"/>
        <v>0</v>
      </c>
      <c r="G187" s="52">
        <f t="shared" si="121"/>
        <v>0</v>
      </c>
      <c r="H187" s="52" t="str">
        <f t="shared" si="122"/>
        <v xml:space="preserve"> </v>
      </c>
      <c r="I187" s="75">
        <f t="shared" si="138"/>
        <v>0</v>
      </c>
      <c r="J187" s="75">
        <f t="shared" si="134"/>
        <v>0</v>
      </c>
      <c r="K187" s="236" t="str">
        <f t="shared" si="135"/>
        <v xml:space="preserve"> </v>
      </c>
      <c r="L187" s="207">
        <f t="shared" si="139"/>
        <v>0</v>
      </c>
      <c r="M187" s="52">
        <f t="shared" si="152"/>
        <v>0</v>
      </c>
      <c r="N187" s="52">
        <f t="shared" si="124"/>
        <v>0</v>
      </c>
      <c r="O187" s="52">
        <f t="shared" si="125"/>
        <v>0</v>
      </c>
      <c r="P187" s="52">
        <f t="shared" si="128"/>
        <v>0</v>
      </c>
      <c r="Q187" s="52" t="str">
        <f t="shared" si="129"/>
        <v xml:space="preserve"> </v>
      </c>
      <c r="R187" s="75">
        <f t="shared" si="140"/>
        <v>0</v>
      </c>
      <c r="S187" s="128">
        <f t="shared" si="141"/>
        <v>0</v>
      </c>
      <c r="T187" s="236" t="str">
        <f t="shared" si="142"/>
        <v xml:space="preserve"> </v>
      </c>
      <c r="U187" s="207"/>
      <c r="V187" s="647"/>
      <c r="W187" s="626">
        <f t="shared" si="126"/>
        <v>0</v>
      </c>
      <c r="X187" s="52"/>
      <c r="Y187" s="52">
        <f t="shared" si="132"/>
        <v>0</v>
      </c>
      <c r="Z187" s="52" t="str">
        <f t="shared" si="131"/>
        <v xml:space="preserve"> </v>
      </c>
      <c r="AA187" s="52"/>
      <c r="AB187" s="52">
        <f t="shared" si="143"/>
        <v>0</v>
      </c>
      <c r="AC187" s="208" t="str">
        <f t="shared" si="144"/>
        <v xml:space="preserve"> </v>
      </c>
      <c r="AD187" s="207"/>
      <c r="AE187" s="52"/>
      <c r="AF187" s="52">
        <f t="shared" si="145"/>
        <v>0</v>
      </c>
      <c r="AG187" s="52" t="str">
        <f t="shared" si="146"/>
        <v xml:space="preserve"> </v>
      </c>
      <c r="AH187" s="52"/>
      <c r="AI187" s="52">
        <f t="shared" si="147"/>
        <v>0</v>
      </c>
      <c r="AJ187" s="208" t="str">
        <f t="shared" si="148"/>
        <v xml:space="preserve"> </v>
      </c>
      <c r="AK187" s="207"/>
      <c r="AL187" s="52"/>
      <c r="AM187" s="52">
        <f t="shared" si="149"/>
        <v>0</v>
      </c>
      <c r="AN187" s="75" t="str">
        <f t="shared" si="136"/>
        <v xml:space="preserve"> </v>
      </c>
      <c r="AO187" s="52"/>
      <c r="AP187" s="52">
        <f t="shared" si="150"/>
        <v>0</v>
      </c>
      <c r="AQ187" s="296" t="str">
        <f t="shared" si="137"/>
        <v xml:space="preserve"> </v>
      </c>
      <c r="AR187" s="207"/>
      <c r="AS187" s="52"/>
      <c r="AT187" s="52">
        <f t="shared" si="127"/>
        <v>0</v>
      </c>
      <c r="AU187" s="52"/>
      <c r="AV187" s="75">
        <f t="shared" si="157"/>
        <v>0</v>
      </c>
      <c r="AW187" s="59" t="str">
        <f t="shared" si="105"/>
        <v xml:space="preserve"> </v>
      </c>
      <c r="AX187" s="52"/>
      <c r="AY187" s="75">
        <f t="shared" si="153"/>
        <v>0</v>
      </c>
      <c r="AZ187" s="236" t="str">
        <f t="shared" si="154"/>
        <v xml:space="preserve"> </v>
      </c>
    </row>
    <row r="188" spans="1:52" s="10" customFormat="1" ht="31.5" customHeight="1">
      <c r="A188" s="108" t="s">
        <v>196</v>
      </c>
      <c r="B188" s="358" t="s">
        <v>194</v>
      </c>
      <c r="C188" s="233">
        <f t="shared" si="158"/>
        <v>0</v>
      </c>
      <c r="D188" s="77">
        <f t="shared" si="159"/>
        <v>0</v>
      </c>
      <c r="E188" s="77">
        <f t="shared" si="123"/>
        <v>0</v>
      </c>
      <c r="F188" s="77">
        <f t="shared" si="151"/>
        <v>0</v>
      </c>
      <c r="G188" s="77">
        <f t="shared" si="121"/>
        <v>0</v>
      </c>
      <c r="H188" s="77" t="str">
        <f t="shared" si="122"/>
        <v xml:space="preserve"> </v>
      </c>
      <c r="I188" s="107">
        <f t="shared" si="138"/>
        <v>0</v>
      </c>
      <c r="J188" s="107">
        <f t="shared" si="134"/>
        <v>0</v>
      </c>
      <c r="K188" s="239" t="str">
        <f t="shared" si="135"/>
        <v xml:space="preserve"> </v>
      </c>
      <c r="L188" s="233">
        <f t="shared" si="139"/>
        <v>0</v>
      </c>
      <c r="M188" s="77">
        <f t="shared" si="152"/>
        <v>0</v>
      </c>
      <c r="N188" s="77">
        <f t="shared" si="124"/>
        <v>0</v>
      </c>
      <c r="O188" s="77">
        <f t="shared" si="125"/>
        <v>0</v>
      </c>
      <c r="P188" s="77">
        <f t="shared" si="128"/>
        <v>0</v>
      </c>
      <c r="Q188" s="77" t="str">
        <f t="shared" si="129"/>
        <v xml:space="preserve"> </v>
      </c>
      <c r="R188" s="107">
        <f t="shared" si="140"/>
        <v>0</v>
      </c>
      <c r="S188" s="137">
        <f t="shared" si="141"/>
        <v>0</v>
      </c>
      <c r="T188" s="239" t="str">
        <f t="shared" si="142"/>
        <v xml:space="preserve"> </v>
      </c>
      <c r="U188" s="411">
        <f>U189+U190</f>
        <v>0</v>
      </c>
      <c r="V188" s="655">
        <f>V189+V190</f>
        <v>0</v>
      </c>
      <c r="W188" s="678">
        <f t="shared" si="126"/>
        <v>0</v>
      </c>
      <c r="X188" s="678">
        <f>X189+X190</f>
        <v>0</v>
      </c>
      <c r="Y188" s="77">
        <f t="shared" si="132"/>
        <v>0</v>
      </c>
      <c r="Z188" s="77" t="str">
        <f t="shared" si="131"/>
        <v xml:space="preserve"> </v>
      </c>
      <c r="AA188" s="77"/>
      <c r="AB188" s="77">
        <f t="shared" si="143"/>
        <v>0</v>
      </c>
      <c r="AC188" s="216" t="str">
        <f t="shared" si="144"/>
        <v xml:space="preserve"> </v>
      </c>
      <c r="AD188" s="233"/>
      <c r="AE188" s="77"/>
      <c r="AF188" s="77">
        <f t="shared" si="145"/>
        <v>0</v>
      </c>
      <c r="AG188" s="77" t="str">
        <f t="shared" si="146"/>
        <v xml:space="preserve"> </v>
      </c>
      <c r="AH188" s="77"/>
      <c r="AI188" s="77">
        <f t="shared" si="147"/>
        <v>0</v>
      </c>
      <c r="AJ188" s="216" t="str">
        <f t="shared" si="148"/>
        <v xml:space="preserve"> </v>
      </c>
      <c r="AK188" s="233"/>
      <c r="AL188" s="77"/>
      <c r="AM188" s="77">
        <f t="shared" si="149"/>
        <v>0</v>
      </c>
      <c r="AN188" s="107" t="str">
        <f t="shared" si="136"/>
        <v xml:space="preserve"> </v>
      </c>
      <c r="AO188" s="77"/>
      <c r="AP188" s="77">
        <f t="shared" si="150"/>
        <v>0</v>
      </c>
      <c r="AQ188" s="308" t="str">
        <f t="shared" si="137"/>
        <v xml:space="preserve"> </v>
      </c>
      <c r="AR188" s="233">
        <f>AR189+AR190</f>
        <v>0</v>
      </c>
      <c r="AS188" s="77">
        <f>AS189+AS190</f>
        <v>0</v>
      </c>
      <c r="AT188" s="77">
        <f t="shared" si="127"/>
        <v>0</v>
      </c>
      <c r="AU188" s="77">
        <f>AU189+AU190</f>
        <v>0</v>
      </c>
      <c r="AV188" s="185">
        <f t="shared" si="157"/>
        <v>0</v>
      </c>
      <c r="AW188" s="77" t="str">
        <f t="shared" si="105"/>
        <v xml:space="preserve"> </v>
      </c>
      <c r="AX188" s="77"/>
      <c r="AY188" s="107">
        <f t="shared" si="153"/>
        <v>0</v>
      </c>
      <c r="AZ188" s="239" t="str">
        <f t="shared" si="154"/>
        <v xml:space="preserve"> </v>
      </c>
    </row>
    <row r="189" spans="1:52" s="10" customFormat="1" ht="25.5" customHeight="1">
      <c r="A189" s="76" t="s">
        <v>193</v>
      </c>
      <c r="B189" s="362" t="s">
        <v>195</v>
      </c>
      <c r="C189" s="237">
        <f t="shared" si="158"/>
        <v>0</v>
      </c>
      <c r="D189" s="87">
        <f t="shared" si="159"/>
        <v>0</v>
      </c>
      <c r="E189" s="87">
        <f t="shared" si="123"/>
        <v>0</v>
      </c>
      <c r="F189" s="87">
        <f t="shared" si="151"/>
        <v>0</v>
      </c>
      <c r="G189" s="87">
        <f t="shared" si="121"/>
        <v>0</v>
      </c>
      <c r="H189" s="87" t="str">
        <f t="shared" si="122"/>
        <v xml:space="preserve"> </v>
      </c>
      <c r="I189" s="75">
        <f t="shared" si="138"/>
        <v>0</v>
      </c>
      <c r="J189" s="75">
        <f t="shared" si="134"/>
        <v>0</v>
      </c>
      <c r="K189" s="236" t="str">
        <f t="shared" si="135"/>
        <v xml:space="preserve"> </v>
      </c>
      <c r="L189" s="237">
        <f t="shared" si="139"/>
        <v>0</v>
      </c>
      <c r="M189" s="87">
        <f t="shared" si="152"/>
        <v>0</v>
      </c>
      <c r="N189" s="87">
        <f t="shared" si="124"/>
        <v>0</v>
      </c>
      <c r="O189" s="87">
        <f t="shared" si="125"/>
        <v>0</v>
      </c>
      <c r="P189" s="87">
        <f t="shared" si="128"/>
        <v>0</v>
      </c>
      <c r="Q189" s="87" t="str">
        <f t="shared" si="129"/>
        <v xml:space="preserve"> </v>
      </c>
      <c r="R189" s="75">
        <f t="shared" si="140"/>
        <v>0</v>
      </c>
      <c r="S189" s="128">
        <f t="shared" si="141"/>
        <v>0</v>
      </c>
      <c r="T189" s="236" t="str">
        <f t="shared" si="142"/>
        <v xml:space="preserve"> </v>
      </c>
      <c r="U189" s="237"/>
      <c r="V189" s="659"/>
      <c r="W189" s="680">
        <f t="shared" si="126"/>
        <v>0</v>
      </c>
      <c r="X189" s="87"/>
      <c r="Y189" s="87">
        <f t="shared" si="132"/>
        <v>0</v>
      </c>
      <c r="Z189" s="87" t="str">
        <f t="shared" si="131"/>
        <v xml:space="preserve"> </v>
      </c>
      <c r="AA189" s="52"/>
      <c r="AB189" s="87">
        <f t="shared" si="143"/>
        <v>0</v>
      </c>
      <c r="AC189" s="279" t="str">
        <f t="shared" si="144"/>
        <v xml:space="preserve"> </v>
      </c>
      <c r="AD189" s="237"/>
      <c r="AE189" s="87"/>
      <c r="AF189" s="87">
        <f t="shared" si="145"/>
        <v>0</v>
      </c>
      <c r="AG189" s="87" t="str">
        <f t="shared" si="146"/>
        <v xml:space="preserve"> </v>
      </c>
      <c r="AH189" s="87"/>
      <c r="AI189" s="87">
        <f t="shared" si="147"/>
        <v>0</v>
      </c>
      <c r="AJ189" s="279" t="str">
        <f t="shared" si="148"/>
        <v xml:space="preserve"> </v>
      </c>
      <c r="AK189" s="237"/>
      <c r="AL189" s="87"/>
      <c r="AM189" s="87">
        <f t="shared" si="149"/>
        <v>0</v>
      </c>
      <c r="AN189" s="75" t="str">
        <f t="shared" si="136"/>
        <v xml:space="preserve"> </v>
      </c>
      <c r="AO189" s="87"/>
      <c r="AP189" s="87">
        <f t="shared" si="150"/>
        <v>0</v>
      </c>
      <c r="AQ189" s="296" t="str">
        <f t="shared" si="137"/>
        <v xml:space="preserve"> </v>
      </c>
      <c r="AR189" s="233"/>
      <c r="AS189" s="77"/>
      <c r="AT189" s="77">
        <f t="shared" si="127"/>
        <v>0</v>
      </c>
      <c r="AU189" s="77"/>
      <c r="AV189" s="75">
        <f t="shared" si="157"/>
        <v>0</v>
      </c>
      <c r="AW189" s="59" t="str">
        <f t="shared" si="105"/>
        <v xml:space="preserve"> </v>
      </c>
      <c r="AX189" s="87"/>
      <c r="AY189" s="75">
        <f t="shared" si="153"/>
        <v>0</v>
      </c>
      <c r="AZ189" s="236" t="str">
        <f t="shared" si="154"/>
        <v xml:space="preserve"> </v>
      </c>
    </row>
    <row r="190" spans="1:52" ht="25.5" customHeight="1">
      <c r="A190" s="76" t="s">
        <v>143</v>
      </c>
      <c r="B190" s="362" t="s">
        <v>197</v>
      </c>
      <c r="C190" s="207">
        <f t="shared" si="158"/>
        <v>0</v>
      </c>
      <c r="D190" s="52">
        <f t="shared" si="159"/>
        <v>0</v>
      </c>
      <c r="E190" s="52">
        <f t="shared" si="123"/>
        <v>0</v>
      </c>
      <c r="F190" s="52">
        <f t="shared" si="151"/>
        <v>0</v>
      </c>
      <c r="G190" s="52">
        <f t="shared" si="121"/>
        <v>0</v>
      </c>
      <c r="H190" s="52" t="str">
        <f t="shared" si="122"/>
        <v xml:space="preserve"> </v>
      </c>
      <c r="I190" s="75">
        <f t="shared" si="138"/>
        <v>0</v>
      </c>
      <c r="J190" s="75">
        <f t="shared" si="134"/>
        <v>0</v>
      </c>
      <c r="K190" s="236" t="str">
        <f t="shared" si="135"/>
        <v xml:space="preserve"> </v>
      </c>
      <c r="L190" s="207">
        <f t="shared" si="139"/>
        <v>0</v>
      </c>
      <c r="M190" s="52">
        <f t="shared" si="152"/>
        <v>0</v>
      </c>
      <c r="N190" s="52">
        <f t="shared" si="124"/>
        <v>0</v>
      </c>
      <c r="O190" s="52">
        <f t="shared" si="125"/>
        <v>0</v>
      </c>
      <c r="P190" s="52">
        <f t="shared" si="128"/>
        <v>0</v>
      </c>
      <c r="Q190" s="52" t="str">
        <f t="shared" si="129"/>
        <v xml:space="preserve"> </v>
      </c>
      <c r="R190" s="75">
        <f t="shared" si="140"/>
        <v>0</v>
      </c>
      <c r="S190" s="128">
        <f t="shared" si="141"/>
        <v>0</v>
      </c>
      <c r="T190" s="236" t="str">
        <f t="shared" si="142"/>
        <v xml:space="preserve"> </v>
      </c>
      <c r="U190" s="207"/>
      <c r="V190" s="647"/>
      <c r="W190" s="626">
        <f t="shared" si="126"/>
        <v>0</v>
      </c>
      <c r="X190" s="52"/>
      <c r="Y190" s="52">
        <f t="shared" si="132"/>
        <v>0</v>
      </c>
      <c r="Z190" s="52" t="str">
        <f t="shared" si="131"/>
        <v xml:space="preserve"> </v>
      </c>
      <c r="AA190" s="52"/>
      <c r="AB190" s="52">
        <f t="shared" si="143"/>
        <v>0</v>
      </c>
      <c r="AC190" s="208" t="str">
        <f t="shared" si="144"/>
        <v xml:space="preserve"> </v>
      </c>
      <c r="AD190" s="207"/>
      <c r="AE190" s="52"/>
      <c r="AF190" s="52">
        <f t="shared" si="145"/>
        <v>0</v>
      </c>
      <c r="AG190" s="52" t="str">
        <f t="shared" si="146"/>
        <v xml:space="preserve"> </v>
      </c>
      <c r="AH190" s="52"/>
      <c r="AI190" s="52">
        <f t="shared" si="147"/>
        <v>0</v>
      </c>
      <c r="AJ190" s="208" t="str">
        <f t="shared" si="148"/>
        <v xml:space="preserve"> </v>
      </c>
      <c r="AK190" s="207"/>
      <c r="AL190" s="52"/>
      <c r="AM190" s="52">
        <f>AL190-AK190</f>
        <v>0</v>
      </c>
      <c r="AN190" s="75" t="str">
        <f t="shared" si="136"/>
        <v xml:space="preserve"> </v>
      </c>
      <c r="AO190" s="52"/>
      <c r="AP190" s="52">
        <f t="shared" si="150"/>
        <v>0</v>
      </c>
      <c r="AQ190" s="296" t="str">
        <f t="shared" si="137"/>
        <v xml:space="preserve"> </v>
      </c>
      <c r="AR190" s="237"/>
      <c r="AS190" s="87"/>
      <c r="AT190" s="87">
        <f t="shared" si="127"/>
        <v>0</v>
      </c>
      <c r="AU190" s="87"/>
      <c r="AV190" s="75">
        <f t="shared" si="157"/>
        <v>0</v>
      </c>
      <c r="AW190" s="59" t="str">
        <f t="shared" si="105"/>
        <v xml:space="preserve"> </v>
      </c>
      <c r="AX190" s="52"/>
      <c r="AY190" s="75">
        <f t="shared" si="153"/>
        <v>0</v>
      </c>
      <c r="AZ190" s="236" t="str">
        <f t="shared" si="154"/>
        <v xml:space="preserve"> </v>
      </c>
    </row>
    <row r="191" spans="1:52" s="10" customFormat="1" ht="31.5" customHeight="1">
      <c r="A191" s="103" t="s">
        <v>199</v>
      </c>
      <c r="B191" s="361" t="s">
        <v>200</v>
      </c>
      <c r="C191" s="233">
        <f t="shared" si="158"/>
        <v>0</v>
      </c>
      <c r="D191" s="77">
        <f t="shared" si="159"/>
        <v>0</v>
      </c>
      <c r="E191" s="77">
        <f t="shared" si="123"/>
        <v>0</v>
      </c>
      <c r="F191" s="77">
        <f t="shared" si="151"/>
        <v>0</v>
      </c>
      <c r="G191" s="77">
        <f t="shared" si="121"/>
        <v>0</v>
      </c>
      <c r="H191" s="77" t="str">
        <f t="shared" si="122"/>
        <v xml:space="preserve"> </v>
      </c>
      <c r="I191" s="102">
        <f t="shared" si="138"/>
        <v>0</v>
      </c>
      <c r="J191" s="102">
        <f t="shared" si="134"/>
        <v>0</v>
      </c>
      <c r="K191" s="235" t="str">
        <f t="shared" si="135"/>
        <v xml:space="preserve"> </v>
      </c>
      <c r="L191" s="233">
        <f t="shared" si="139"/>
        <v>0</v>
      </c>
      <c r="M191" s="77">
        <f t="shared" si="152"/>
        <v>0</v>
      </c>
      <c r="N191" s="77">
        <f t="shared" si="124"/>
        <v>0</v>
      </c>
      <c r="O191" s="77">
        <f t="shared" si="125"/>
        <v>0</v>
      </c>
      <c r="P191" s="77">
        <f t="shared" si="128"/>
        <v>0</v>
      </c>
      <c r="Q191" s="77" t="str">
        <f t="shared" si="129"/>
        <v xml:space="preserve"> </v>
      </c>
      <c r="R191" s="102">
        <f t="shared" si="140"/>
        <v>0</v>
      </c>
      <c r="S191" s="135">
        <f t="shared" si="141"/>
        <v>0</v>
      </c>
      <c r="T191" s="235" t="str">
        <f t="shared" si="142"/>
        <v xml:space="preserve"> </v>
      </c>
      <c r="U191" s="411">
        <f>U192+U193+U194</f>
        <v>0</v>
      </c>
      <c r="V191" s="655">
        <f>V192+V193+V194</f>
        <v>0</v>
      </c>
      <c r="W191" s="678">
        <f t="shared" si="126"/>
        <v>0</v>
      </c>
      <c r="X191" s="77">
        <f>X192+X193+X194</f>
        <v>0</v>
      </c>
      <c r="Y191" s="77">
        <f t="shared" si="132"/>
        <v>0</v>
      </c>
      <c r="Z191" s="77" t="str">
        <f t="shared" si="131"/>
        <v xml:space="preserve"> </v>
      </c>
      <c r="AA191" s="77"/>
      <c r="AB191" s="77">
        <f t="shared" si="143"/>
        <v>0</v>
      </c>
      <c r="AC191" s="216" t="str">
        <f t="shared" si="144"/>
        <v xml:space="preserve"> </v>
      </c>
      <c r="AD191" s="233"/>
      <c r="AE191" s="77"/>
      <c r="AF191" s="77">
        <f t="shared" si="145"/>
        <v>0</v>
      </c>
      <c r="AG191" s="77" t="str">
        <f t="shared" si="146"/>
        <v xml:space="preserve"> </v>
      </c>
      <c r="AH191" s="77"/>
      <c r="AI191" s="77">
        <f t="shared" si="147"/>
        <v>0</v>
      </c>
      <c r="AJ191" s="216" t="str">
        <f t="shared" si="148"/>
        <v xml:space="preserve"> </v>
      </c>
      <c r="AK191" s="233"/>
      <c r="AL191" s="77"/>
      <c r="AM191" s="77">
        <f t="shared" si="149"/>
        <v>0</v>
      </c>
      <c r="AN191" s="102" t="str">
        <f t="shared" si="136"/>
        <v xml:space="preserve"> </v>
      </c>
      <c r="AO191" s="77"/>
      <c r="AP191" s="77">
        <f t="shared" si="150"/>
        <v>0</v>
      </c>
      <c r="AQ191" s="305" t="str">
        <f t="shared" si="137"/>
        <v xml:space="preserve"> </v>
      </c>
      <c r="AR191" s="233">
        <f>AR192+AR193+AR194</f>
        <v>0</v>
      </c>
      <c r="AS191" s="77">
        <f>AS192+AS193+AS194</f>
        <v>0</v>
      </c>
      <c r="AT191" s="77">
        <f t="shared" si="127"/>
        <v>0</v>
      </c>
      <c r="AU191" s="77">
        <f>AU192+AU193+AU194</f>
        <v>0</v>
      </c>
      <c r="AV191" s="185">
        <f t="shared" si="157"/>
        <v>0</v>
      </c>
      <c r="AW191" s="87" t="str">
        <f t="shared" ref="AW191:AW200" si="160">IF(AR191&lt;&gt;0,IF(AS191/AR191*100&lt;0,"&lt;0",IF(AS191/AR191*100&gt;200,"&gt;200",AS191/AR191*100))," ")</f>
        <v xml:space="preserve"> </v>
      </c>
      <c r="AX191" s="77"/>
      <c r="AY191" s="102">
        <f t="shared" si="153"/>
        <v>0</v>
      </c>
      <c r="AZ191" s="235" t="str">
        <f t="shared" si="154"/>
        <v xml:space="preserve"> </v>
      </c>
    </row>
    <row r="192" spans="1:52" s="10" customFormat="1" ht="23.25" customHeight="1">
      <c r="A192" s="76" t="s">
        <v>198</v>
      </c>
      <c r="B192" s="362" t="s">
        <v>201</v>
      </c>
      <c r="C192" s="207">
        <f t="shared" si="158"/>
        <v>0</v>
      </c>
      <c r="D192" s="52">
        <f t="shared" si="159"/>
        <v>0</v>
      </c>
      <c r="E192" s="52">
        <f t="shared" si="123"/>
        <v>0</v>
      </c>
      <c r="F192" s="52">
        <f t="shared" si="151"/>
        <v>0</v>
      </c>
      <c r="G192" s="52">
        <f t="shared" si="121"/>
        <v>0</v>
      </c>
      <c r="H192" s="52" t="str">
        <f t="shared" si="122"/>
        <v xml:space="preserve"> </v>
      </c>
      <c r="I192" s="75">
        <f t="shared" si="138"/>
        <v>0</v>
      </c>
      <c r="J192" s="75">
        <f t="shared" si="134"/>
        <v>0</v>
      </c>
      <c r="K192" s="236" t="str">
        <f t="shared" si="135"/>
        <v xml:space="preserve"> </v>
      </c>
      <c r="L192" s="207">
        <f t="shared" si="139"/>
        <v>0</v>
      </c>
      <c r="M192" s="52">
        <f t="shared" si="152"/>
        <v>0</v>
      </c>
      <c r="N192" s="52">
        <f t="shared" si="124"/>
        <v>0</v>
      </c>
      <c r="O192" s="52">
        <f t="shared" si="125"/>
        <v>0</v>
      </c>
      <c r="P192" s="52">
        <f t="shared" si="128"/>
        <v>0</v>
      </c>
      <c r="Q192" s="52" t="str">
        <f t="shared" si="129"/>
        <v xml:space="preserve"> </v>
      </c>
      <c r="R192" s="75">
        <f t="shared" si="140"/>
        <v>0</v>
      </c>
      <c r="S192" s="128">
        <f t="shared" si="141"/>
        <v>0</v>
      </c>
      <c r="T192" s="236" t="str">
        <f t="shared" si="142"/>
        <v xml:space="preserve"> </v>
      </c>
      <c r="U192" s="207"/>
      <c r="V192" s="647"/>
      <c r="W192" s="626">
        <f t="shared" si="126"/>
        <v>0</v>
      </c>
      <c r="X192" s="52"/>
      <c r="Y192" s="52">
        <f t="shared" si="132"/>
        <v>0</v>
      </c>
      <c r="Z192" s="52" t="str">
        <f t="shared" si="131"/>
        <v xml:space="preserve"> </v>
      </c>
      <c r="AA192" s="52"/>
      <c r="AB192" s="87">
        <f t="shared" si="143"/>
        <v>0</v>
      </c>
      <c r="AC192" s="279" t="str">
        <f t="shared" si="144"/>
        <v xml:space="preserve"> </v>
      </c>
      <c r="AD192" s="237"/>
      <c r="AE192" s="87"/>
      <c r="AF192" s="87">
        <f t="shared" si="145"/>
        <v>0</v>
      </c>
      <c r="AG192" s="87" t="str">
        <f t="shared" si="146"/>
        <v xml:space="preserve"> </v>
      </c>
      <c r="AH192" s="87"/>
      <c r="AI192" s="87">
        <f t="shared" si="147"/>
        <v>0</v>
      </c>
      <c r="AJ192" s="279" t="str">
        <f t="shared" si="148"/>
        <v xml:space="preserve"> </v>
      </c>
      <c r="AK192" s="237"/>
      <c r="AL192" s="87"/>
      <c r="AM192" s="87">
        <f t="shared" si="149"/>
        <v>0</v>
      </c>
      <c r="AN192" s="75" t="str">
        <f t="shared" si="136"/>
        <v xml:space="preserve"> </v>
      </c>
      <c r="AO192" s="87"/>
      <c r="AP192" s="87">
        <f t="shared" si="150"/>
        <v>0</v>
      </c>
      <c r="AQ192" s="296" t="str">
        <f t="shared" si="137"/>
        <v xml:space="preserve"> </v>
      </c>
      <c r="AR192" s="233"/>
      <c r="AS192" s="77"/>
      <c r="AT192" s="77">
        <f t="shared" si="127"/>
        <v>0</v>
      </c>
      <c r="AU192" s="77"/>
      <c r="AV192" s="183">
        <f t="shared" si="157"/>
        <v>0</v>
      </c>
      <c r="AW192" s="59" t="str">
        <f t="shared" si="160"/>
        <v xml:space="preserve"> </v>
      </c>
      <c r="AX192" s="87"/>
      <c r="AY192" s="75">
        <f t="shared" si="153"/>
        <v>0</v>
      </c>
      <c r="AZ192" s="236" t="str">
        <f t="shared" si="154"/>
        <v xml:space="preserve"> </v>
      </c>
    </row>
    <row r="193" spans="1:52" s="10" customFormat="1" ht="21.75" customHeight="1">
      <c r="A193" s="76" t="s">
        <v>202</v>
      </c>
      <c r="B193" s="362" t="s">
        <v>203</v>
      </c>
      <c r="C193" s="207">
        <f t="shared" si="158"/>
        <v>0</v>
      </c>
      <c r="D193" s="52">
        <f t="shared" si="159"/>
        <v>0</v>
      </c>
      <c r="E193" s="52">
        <f t="shared" si="123"/>
        <v>0</v>
      </c>
      <c r="F193" s="52">
        <f t="shared" si="151"/>
        <v>0</v>
      </c>
      <c r="G193" s="52">
        <f t="shared" si="121"/>
        <v>0</v>
      </c>
      <c r="H193" s="52" t="str">
        <f t="shared" si="122"/>
        <v xml:space="preserve"> </v>
      </c>
      <c r="I193" s="75">
        <f t="shared" si="138"/>
        <v>0</v>
      </c>
      <c r="J193" s="75">
        <f t="shared" si="134"/>
        <v>0</v>
      </c>
      <c r="K193" s="236" t="str">
        <f t="shared" si="135"/>
        <v xml:space="preserve"> </v>
      </c>
      <c r="L193" s="207">
        <f t="shared" si="139"/>
        <v>0</v>
      </c>
      <c r="M193" s="52">
        <f t="shared" si="152"/>
        <v>0</v>
      </c>
      <c r="N193" s="52">
        <f t="shared" si="124"/>
        <v>0</v>
      </c>
      <c r="O193" s="52">
        <f t="shared" si="125"/>
        <v>0</v>
      </c>
      <c r="P193" s="52">
        <f t="shared" si="128"/>
        <v>0</v>
      </c>
      <c r="Q193" s="52" t="str">
        <f t="shared" si="129"/>
        <v xml:space="preserve"> </v>
      </c>
      <c r="R193" s="75">
        <f t="shared" si="140"/>
        <v>0</v>
      </c>
      <c r="S193" s="128">
        <f t="shared" si="141"/>
        <v>0</v>
      </c>
      <c r="T193" s="236" t="str">
        <f t="shared" si="142"/>
        <v xml:space="preserve"> </v>
      </c>
      <c r="U193" s="207"/>
      <c r="V193" s="647"/>
      <c r="W193" s="626">
        <f t="shared" si="126"/>
        <v>0</v>
      </c>
      <c r="X193" s="52"/>
      <c r="Y193" s="52">
        <f t="shared" si="132"/>
        <v>0</v>
      </c>
      <c r="Z193" s="52" t="str">
        <f t="shared" si="131"/>
        <v xml:space="preserve"> </v>
      </c>
      <c r="AA193" s="52"/>
      <c r="AB193" s="87">
        <f t="shared" si="143"/>
        <v>0</v>
      </c>
      <c r="AC193" s="279" t="str">
        <f t="shared" si="144"/>
        <v xml:space="preserve"> </v>
      </c>
      <c r="AD193" s="237"/>
      <c r="AE193" s="87"/>
      <c r="AF193" s="87">
        <f t="shared" si="145"/>
        <v>0</v>
      </c>
      <c r="AG193" s="87" t="str">
        <f t="shared" si="146"/>
        <v xml:space="preserve"> </v>
      </c>
      <c r="AH193" s="87"/>
      <c r="AI193" s="87">
        <f t="shared" si="147"/>
        <v>0</v>
      </c>
      <c r="AJ193" s="279" t="str">
        <f t="shared" si="148"/>
        <v xml:space="preserve"> </v>
      </c>
      <c r="AK193" s="237"/>
      <c r="AL193" s="87"/>
      <c r="AM193" s="87">
        <f t="shared" si="149"/>
        <v>0</v>
      </c>
      <c r="AN193" s="75" t="str">
        <f t="shared" si="136"/>
        <v xml:space="preserve"> </v>
      </c>
      <c r="AO193" s="87"/>
      <c r="AP193" s="87">
        <f t="shared" si="150"/>
        <v>0</v>
      </c>
      <c r="AQ193" s="296" t="str">
        <f t="shared" si="137"/>
        <v xml:space="preserve"> </v>
      </c>
      <c r="AR193" s="237"/>
      <c r="AS193" s="87"/>
      <c r="AT193" s="87">
        <f t="shared" si="127"/>
        <v>0</v>
      </c>
      <c r="AU193" s="87"/>
      <c r="AV193" s="75">
        <f t="shared" si="157"/>
        <v>0</v>
      </c>
      <c r="AW193" s="59" t="str">
        <f t="shared" si="160"/>
        <v xml:space="preserve"> </v>
      </c>
      <c r="AX193" s="87"/>
      <c r="AY193" s="75">
        <f t="shared" si="153"/>
        <v>0</v>
      </c>
      <c r="AZ193" s="236" t="str">
        <f t="shared" si="154"/>
        <v xml:space="preserve"> </v>
      </c>
    </row>
    <row r="194" spans="1:52" ht="23.25" customHeight="1">
      <c r="A194" s="76" t="s">
        <v>204</v>
      </c>
      <c r="B194" s="362" t="s">
        <v>205</v>
      </c>
      <c r="C194" s="207">
        <f t="shared" si="158"/>
        <v>0</v>
      </c>
      <c r="D194" s="52">
        <f t="shared" si="159"/>
        <v>0</v>
      </c>
      <c r="E194" s="52">
        <f t="shared" si="123"/>
        <v>0</v>
      </c>
      <c r="F194" s="52">
        <f t="shared" si="151"/>
        <v>0</v>
      </c>
      <c r="G194" s="52">
        <f t="shared" si="121"/>
        <v>0</v>
      </c>
      <c r="H194" s="52" t="str">
        <f t="shared" si="122"/>
        <v xml:space="preserve"> </v>
      </c>
      <c r="I194" s="75">
        <f t="shared" si="138"/>
        <v>0</v>
      </c>
      <c r="J194" s="75">
        <f t="shared" si="134"/>
        <v>0</v>
      </c>
      <c r="K194" s="236" t="str">
        <f t="shared" si="135"/>
        <v xml:space="preserve"> </v>
      </c>
      <c r="L194" s="207">
        <f t="shared" si="139"/>
        <v>0</v>
      </c>
      <c r="M194" s="52">
        <f t="shared" si="152"/>
        <v>0</v>
      </c>
      <c r="N194" s="52">
        <f t="shared" si="124"/>
        <v>0</v>
      </c>
      <c r="O194" s="52">
        <f t="shared" si="125"/>
        <v>0</v>
      </c>
      <c r="P194" s="52">
        <f t="shared" si="128"/>
        <v>0</v>
      </c>
      <c r="Q194" s="52" t="str">
        <f t="shared" si="129"/>
        <v xml:space="preserve"> </v>
      </c>
      <c r="R194" s="75">
        <f t="shared" si="140"/>
        <v>0</v>
      </c>
      <c r="S194" s="128">
        <f t="shared" si="141"/>
        <v>0</v>
      </c>
      <c r="T194" s="236" t="str">
        <f t="shared" si="142"/>
        <v xml:space="preserve"> </v>
      </c>
      <c r="U194" s="207"/>
      <c r="V194" s="647"/>
      <c r="W194" s="626">
        <f t="shared" si="126"/>
        <v>0</v>
      </c>
      <c r="X194" s="52"/>
      <c r="Y194" s="52">
        <f t="shared" si="132"/>
        <v>0</v>
      </c>
      <c r="Z194" s="52" t="str">
        <f t="shared" si="131"/>
        <v xml:space="preserve"> </v>
      </c>
      <c r="AA194" s="52"/>
      <c r="AB194" s="52">
        <f t="shared" si="143"/>
        <v>0</v>
      </c>
      <c r="AC194" s="208" t="str">
        <f t="shared" si="144"/>
        <v xml:space="preserve"> </v>
      </c>
      <c r="AD194" s="207"/>
      <c r="AE194" s="52"/>
      <c r="AF194" s="52">
        <f t="shared" si="145"/>
        <v>0</v>
      </c>
      <c r="AG194" s="52" t="str">
        <f t="shared" si="146"/>
        <v xml:space="preserve"> </v>
      </c>
      <c r="AH194" s="52"/>
      <c r="AI194" s="52">
        <f t="shared" si="147"/>
        <v>0</v>
      </c>
      <c r="AJ194" s="208" t="str">
        <f t="shared" si="148"/>
        <v xml:space="preserve"> </v>
      </c>
      <c r="AK194" s="207"/>
      <c r="AL194" s="52"/>
      <c r="AM194" s="52">
        <f t="shared" si="149"/>
        <v>0</v>
      </c>
      <c r="AN194" s="75" t="str">
        <f t="shared" si="136"/>
        <v xml:space="preserve"> </v>
      </c>
      <c r="AO194" s="52"/>
      <c r="AP194" s="52">
        <f t="shared" si="150"/>
        <v>0</v>
      </c>
      <c r="AQ194" s="296" t="str">
        <f t="shared" si="137"/>
        <v xml:space="preserve"> </v>
      </c>
      <c r="AR194" s="410"/>
      <c r="AS194" s="87"/>
      <c r="AT194" s="87">
        <f t="shared" si="127"/>
        <v>0</v>
      </c>
      <c r="AU194" s="87"/>
      <c r="AV194" s="75">
        <f t="shared" si="157"/>
        <v>0</v>
      </c>
      <c r="AW194" s="59" t="str">
        <f t="shared" si="160"/>
        <v xml:space="preserve"> </v>
      </c>
      <c r="AX194" s="52"/>
      <c r="AY194" s="75">
        <f t="shared" si="153"/>
        <v>-3</v>
      </c>
      <c r="AZ194" s="236" t="str">
        <f t="shared" si="154"/>
        <v xml:space="preserve"> </v>
      </c>
    </row>
    <row r="195" spans="1:52" s="10" customFormat="1" ht="21.75" customHeight="1">
      <c r="A195" s="103" t="s">
        <v>207</v>
      </c>
      <c r="B195" s="361" t="s">
        <v>206</v>
      </c>
      <c r="C195" s="233">
        <f t="shared" si="158"/>
        <v>5375.3</v>
      </c>
      <c r="D195" s="77">
        <f t="shared" si="159"/>
        <v>1390.3999999999999</v>
      </c>
      <c r="E195" s="77">
        <f t="shared" si="123"/>
        <v>755.3</v>
      </c>
      <c r="F195" s="77">
        <f t="shared" si="151"/>
        <v>635.09999999999991</v>
      </c>
      <c r="G195" s="77">
        <f t="shared" si="121"/>
        <v>-3984.9000000000005</v>
      </c>
      <c r="H195" s="77">
        <f t="shared" si="122"/>
        <v>25.866463267166477</v>
      </c>
      <c r="I195" s="102">
        <f t="shared" si="138"/>
        <v>0</v>
      </c>
      <c r="J195" s="102">
        <f t="shared" si="134"/>
        <v>1390.3999999999999</v>
      </c>
      <c r="K195" s="235" t="str">
        <f t="shared" si="135"/>
        <v xml:space="preserve"> </v>
      </c>
      <c r="L195" s="233">
        <f t="shared" si="139"/>
        <v>5328</v>
      </c>
      <c r="M195" s="77">
        <f t="shared" si="152"/>
        <v>1393.3999999999999</v>
      </c>
      <c r="N195" s="77">
        <f t="shared" si="124"/>
        <v>780.09999999999991</v>
      </c>
      <c r="O195" s="77">
        <f t="shared" si="125"/>
        <v>613.29999999999995</v>
      </c>
      <c r="P195" s="77">
        <f t="shared" si="128"/>
        <v>-3934.6000000000004</v>
      </c>
      <c r="Q195" s="77">
        <f t="shared" si="129"/>
        <v>26.152402402402398</v>
      </c>
      <c r="R195" s="102">
        <f t="shared" si="140"/>
        <v>0</v>
      </c>
      <c r="S195" s="135">
        <f t="shared" si="141"/>
        <v>1393.3999999999999</v>
      </c>
      <c r="T195" s="235" t="str">
        <f t="shared" si="142"/>
        <v xml:space="preserve"> </v>
      </c>
      <c r="U195" s="233">
        <f>U197+U196</f>
        <v>5328</v>
      </c>
      <c r="V195" s="655">
        <f>V197+V196</f>
        <v>1393.3999999999999</v>
      </c>
      <c r="W195" s="678">
        <f t="shared" si="126"/>
        <v>780.09999999999991</v>
      </c>
      <c r="X195" s="77">
        <f>X197+X196</f>
        <v>613.29999999999995</v>
      </c>
      <c r="Y195" s="77">
        <f t="shared" si="132"/>
        <v>-3934.6000000000004</v>
      </c>
      <c r="Z195" s="77">
        <f t="shared" si="131"/>
        <v>26.152402402402398</v>
      </c>
      <c r="AA195" s="77"/>
      <c r="AB195" s="77">
        <f t="shared" si="143"/>
        <v>1393.3999999999999</v>
      </c>
      <c r="AC195" s="216" t="str">
        <f t="shared" si="144"/>
        <v xml:space="preserve"> </v>
      </c>
      <c r="AD195" s="233"/>
      <c r="AE195" s="77"/>
      <c r="AF195" s="77">
        <f t="shared" si="145"/>
        <v>0</v>
      </c>
      <c r="AG195" s="77" t="str">
        <f t="shared" si="146"/>
        <v xml:space="preserve"> </v>
      </c>
      <c r="AH195" s="77"/>
      <c r="AI195" s="77">
        <f t="shared" si="147"/>
        <v>0</v>
      </c>
      <c r="AJ195" s="216" t="str">
        <f t="shared" si="148"/>
        <v xml:space="preserve"> </v>
      </c>
      <c r="AK195" s="233"/>
      <c r="AL195" s="77"/>
      <c r="AM195" s="77">
        <f t="shared" si="149"/>
        <v>0</v>
      </c>
      <c r="AN195" s="102" t="str">
        <f t="shared" si="136"/>
        <v xml:space="preserve"> </v>
      </c>
      <c r="AO195" s="77"/>
      <c r="AP195" s="77">
        <f t="shared" si="150"/>
        <v>0</v>
      </c>
      <c r="AQ195" s="305" t="str">
        <f t="shared" si="137"/>
        <v xml:space="preserve"> </v>
      </c>
      <c r="AR195" s="411">
        <f>AR196+AR197</f>
        <v>47.3</v>
      </c>
      <c r="AS195" s="77">
        <f>AS196+AS197</f>
        <v>-3</v>
      </c>
      <c r="AT195" s="77">
        <f t="shared" si="127"/>
        <v>-24.8</v>
      </c>
      <c r="AU195" s="77">
        <f>AU196+AU197</f>
        <v>21.8</v>
      </c>
      <c r="AV195" s="185">
        <f t="shared" si="157"/>
        <v>-50.3</v>
      </c>
      <c r="AW195" s="77" t="str">
        <f t="shared" si="160"/>
        <v>&lt;0</v>
      </c>
      <c r="AX195" s="77"/>
      <c r="AY195" s="102">
        <f>AS197-AX195</f>
        <v>-24.8</v>
      </c>
      <c r="AZ195" s="235" t="str">
        <f>IF(AX195&lt;&gt;0,IF(AS197/AX195*100&lt;0,"&lt;0",IF(AS197/AX195*100&gt;200,"&gt;200",AS197/AX195*100))," ")</f>
        <v xml:space="preserve"> </v>
      </c>
    </row>
    <row r="196" spans="1:52" s="10" customFormat="1" ht="21.75" customHeight="1">
      <c r="A196" s="330" t="s">
        <v>290</v>
      </c>
      <c r="B196" s="362" t="s">
        <v>208</v>
      </c>
      <c r="C196" s="207">
        <f t="shared" si="158"/>
        <v>6671.7000000000007</v>
      </c>
      <c r="D196" s="52">
        <f t="shared" si="159"/>
        <v>2239.5</v>
      </c>
      <c r="E196" s="52">
        <f t="shared" si="123"/>
        <v>1604.3999999999999</v>
      </c>
      <c r="F196" s="52">
        <f t="shared" si="151"/>
        <v>635.09999999999991</v>
      </c>
      <c r="G196" s="52">
        <f t="shared" si="121"/>
        <v>-4432.2000000000007</v>
      </c>
      <c r="H196" s="52">
        <f t="shared" si="122"/>
        <v>33.567156796618548</v>
      </c>
      <c r="I196" s="102"/>
      <c r="J196" s="102"/>
      <c r="K196" s="235"/>
      <c r="L196" s="207">
        <f t="shared" si="139"/>
        <v>6538.6</v>
      </c>
      <c r="M196" s="52">
        <f t="shared" si="152"/>
        <v>2217.6999999999998</v>
      </c>
      <c r="N196" s="52">
        <f t="shared" si="124"/>
        <v>1604.3999999999999</v>
      </c>
      <c r="O196" s="52">
        <f t="shared" si="125"/>
        <v>613.29999999999995</v>
      </c>
      <c r="P196" s="52">
        <f t="shared" si="128"/>
        <v>-4320.9000000000005</v>
      </c>
      <c r="Q196" s="52">
        <f t="shared" si="129"/>
        <v>33.9170464625455</v>
      </c>
      <c r="R196" s="102"/>
      <c r="S196" s="135"/>
      <c r="T196" s="235"/>
      <c r="U196" s="207">
        <v>6538.6</v>
      </c>
      <c r="V196" s="647">
        <v>2217.6999999999998</v>
      </c>
      <c r="W196" s="626">
        <f t="shared" si="126"/>
        <v>1604.3999999999999</v>
      </c>
      <c r="X196" s="52">
        <v>613.29999999999995</v>
      </c>
      <c r="Y196" s="52"/>
      <c r="Z196" s="52"/>
      <c r="AA196" s="77"/>
      <c r="AB196" s="77"/>
      <c r="AC196" s="216"/>
      <c r="AD196" s="233"/>
      <c r="AE196" s="77"/>
      <c r="AF196" s="77"/>
      <c r="AG196" s="77"/>
      <c r="AH196" s="77"/>
      <c r="AI196" s="77"/>
      <c r="AJ196" s="216"/>
      <c r="AK196" s="233"/>
      <c r="AL196" s="77"/>
      <c r="AM196" s="77"/>
      <c r="AN196" s="102"/>
      <c r="AO196" s="77"/>
      <c r="AP196" s="77"/>
      <c r="AQ196" s="305"/>
      <c r="AR196" s="380">
        <v>133.1</v>
      </c>
      <c r="AS196" s="52">
        <v>21.8</v>
      </c>
      <c r="AT196" s="52">
        <f t="shared" si="127"/>
        <v>0</v>
      </c>
      <c r="AU196" s="52">
        <v>21.8</v>
      </c>
      <c r="AV196" s="75">
        <f t="shared" si="157"/>
        <v>-111.3</v>
      </c>
      <c r="AW196" s="52">
        <f t="shared" si="160"/>
        <v>16.378662659654395</v>
      </c>
      <c r="AX196" s="77"/>
      <c r="AY196" s="102"/>
      <c r="AZ196" s="235"/>
    </row>
    <row r="197" spans="1:52" ht="21" customHeight="1">
      <c r="A197" s="76" t="s">
        <v>291</v>
      </c>
      <c r="B197" s="362" t="s">
        <v>208</v>
      </c>
      <c r="C197" s="207">
        <f t="shared" si="158"/>
        <v>-1296.3999999999999</v>
      </c>
      <c r="D197" s="52">
        <f t="shared" si="159"/>
        <v>-849.09999999999991</v>
      </c>
      <c r="E197" s="52">
        <f t="shared" si="123"/>
        <v>-849.09999999999991</v>
      </c>
      <c r="F197" s="52">
        <f t="shared" si="151"/>
        <v>0</v>
      </c>
      <c r="G197" s="52">
        <f t="shared" si="121"/>
        <v>447.29999999999995</v>
      </c>
      <c r="H197" s="52">
        <f t="shared" si="122"/>
        <v>65.496760259179268</v>
      </c>
      <c r="I197" s="75">
        <f t="shared" si="138"/>
        <v>0</v>
      </c>
      <c r="J197" s="75">
        <f t="shared" si="134"/>
        <v>-849.09999999999991</v>
      </c>
      <c r="K197" s="236" t="str">
        <f t="shared" si="135"/>
        <v xml:space="preserve"> </v>
      </c>
      <c r="L197" s="207">
        <f t="shared" si="139"/>
        <v>-1210.5999999999999</v>
      </c>
      <c r="M197" s="52">
        <f t="shared" si="152"/>
        <v>-824.3</v>
      </c>
      <c r="N197" s="52">
        <f t="shared" si="124"/>
        <v>-824.3</v>
      </c>
      <c r="O197" s="52">
        <f t="shared" si="125"/>
        <v>0</v>
      </c>
      <c r="P197" s="52">
        <f t="shared" si="128"/>
        <v>386.29999999999995</v>
      </c>
      <c r="Q197" s="52">
        <f t="shared" si="129"/>
        <v>68.090203205022306</v>
      </c>
      <c r="R197" s="75">
        <f t="shared" si="140"/>
        <v>0</v>
      </c>
      <c r="S197" s="128">
        <f t="shared" si="141"/>
        <v>-824.3</v>
      </c>
      <c r="T197" s="236" t="str">
        <f t="shared" si="142"/>
        <v xml:space="preserve"> </v>
      </c>
      <c r="U197" s="207">
        <v>-1210.5999999999999</v>
      </c>
      <c r="V197" s="647">
        <v>-824.3</v>
      </c>
      <c r="W197" s="626">
        <f t="shared" si="126"/>
        <v>-824.3</v>
      </c>
      <c r="X197" s="52"/>
      <c r="Y197" s="52">
        <f t="shared" si="132"/>
        <v>386.29999999999995</v>
      </c>
      <c r="Z197" s="52">
        <f t="shared" si="131"/>
        <v>68.090203205022306</v>
      </c>
      <c r="AA197" s="52"/>
      <c r="AB197" s="52">
        <f t="shared" si="143"/>
        <v>-824.3</v>
      </c>
      <c r="AC197" s="208" t="str">
        <f t="shared" si="144"/>
        <v xml:space="preserve"> </v>
      </c>
      <c r="AD197" s="207"/>
      <c r="AE197" s="52"/>
      <c r="AF197" s="52">
        <f t="shared" si="145"/>
        <v>0</v>
      </c>
      <c r="AG197" s="52" t="str">
        <f t="shared" si="146"/>
        <v xml:space="preserve"> </v>
      </c>
      <c r="AH197" s="52"/>
      <c r="AI197" s="52">
        <f t="shared" si="147"/>
        <v>0</v>
      </c>
      <c r="AJ197" s="208" t="str">
        <f t="shared" si="148"/>
        <v xml:space="preserve"> </v>
      </c>
      <c r="AK197" s="207"/>
      <c r="AL197" s="52"/>
      <c r="AM197" s="52">
        <f t="shared" si="149"/>
        <v>0</v>
      </c>
      <c r="AN197" s="75" t="str">
        <f t="shared" si="136"/>
        <v xml:space="preserve"> </v>
      </c>
      <c r="AO197" s="52"/>
      <c r="AP197" s="52">
        <f t="shared" si="150"/>
        <v>0</v>
      </c>
      <c r="AQ197" s="296" t="str">
        <f t="shared" si="137"/>
        <v xml:space="preserve"> </v>
      </c>
      <c r="AR197" s="207">
        <v>-85.8</v>
      </c>
      <c r="AS197" s="52">
        <v>-24.8</v>
      </c>
      <c r="AT197" s="52">
        <f t="shared" si="127"/>
        <v>-24.8</v>
      </c>
      <c r="AU197" s="52"/>
      <c r="AV197" s="75">
        <f t="shared" si="157"/>
        <v>61</v>
      </c>
      <c r="AW197" s="52">
        <f t="shared" si="160"/>
        <v>28.904428904428908</v>
      </c>
      <c r="AX197" s="52"/>
      <c r="AY197" s="75" t="e">
        <f>#REF!-AX197</f>
        <v>#REF!</v>
      </c>
      <c r="AZ197" s="236" t="str">
        <f>IF(AX197&lt;&gt;0,IF(#REF!/AX197*100&lt;0,"&lt;0",IF(#REF!/AX197*100&gt;200,"&gt;200",#REF!/AX197*100))," ")</f>
        <v xml:space="preserve"> </v>
      </c>
    </row>
    <row r="198" spans="1:52" ht="21.75" customHeight="1">
      <c r="A198" s="341" t="s">
        <v>212</v>
      </c>
      <c r="B198" s="571" t="s">
        <v>209</v>
      </c>
      <c r="C198" s="578">
        <f t="shared" si="158"/>
        <v>-330.69999999999459</v>
      </c>
      <c r="D198" s="579">
        <f t="shared" si="159"/>
        <v>-1799.5000000000005</v>
      </c>
      <c r="E198" s="579">
        <f t="shared" si="123"/>
        <v>-1750.6000000000004</v>
      </c>
      <c r="F198" s="579">
        <f t="shared" si="151"/>
        <v>-48.899999999999892</v>
      </c>
      <c r="G198" s="579">
        <f t="shared" si="121"/>
        <v>-1468.8000000000059</v>
      </c>
      <c r="H198" s="579" t="str">
        <f t="shared" si="122"/>
        <v>&gt;200</v>
      </c>
      <c r="I198" s="579">
        <f>I131-I132-I166</f>
        <v>0</v>
      </c>
      <c r="J198" s="579">
        <f t="shared" si="134"/>
        <v>-1799.5000000000005</v>
      </c>
      <c r="K198" s="580" t="str">
        <f t="shared" si="135"/>
        <v xml:space="preserve"> </v>
      </c>
      <c r="L198" s="578">
        <f t="shared" si="139"/>
        <v>-811.69999999999527</v>
      </c>
      <c r="M198" s="579">
        <f t="shared" si="152"/>
        <v>-1245.1999999999996</v>
      </c>
      <c r="N198" s="579">
        <f t="shared" si="124"/>
        <v>-1184.5999999999995</v>
      </c>
      <c r="O198" s="579">
        <f t="shared" si="125"/>
        <v>-60.599999999999909</v>
      </c>
      <c r="P198" s="579">
        <f t="shared" si="128"/>
        <v>-433.50000000000432</v>
      </c>
      <c r="Q198" s="579">
        <f t="shared" si="129"/>
        <v>153.40643094739522</v>
      </c>
      <c r="R198" s="579">
        <f>R131-R132-R166</f>
        <v>0</v>
      </c>
      <c r="S198" s="581">
        <f t="shared" si="141"/>
        <v>-1245.1999999999996</v>
      </c>
      <c r="T198" s="580" t="str">
        <f t="shared" si="142"/>
        <v xml:space="preserve"> </v>
      </c>
      <c r="U198" s="641">
        <f>U131-U132-U166</f>
        <v>-842.09999999999491</v>
      </c>
      <c r="V198" s="664">
        <f>V131-V132-V166</f>
        <v>-942.59999999999832</v>
      </c>
      <c r="W198" s="579">
        <f>W131-W132-W166</f>
        <v>-881.99999999999818</v>
      </c>
      <c r="X198" s="579">
        <f>X131-X132-X166</f>
        <v>-60.599999999999909</v>
      </c>
      <c r="Y198" s="579">
        <f t="shared" si="132"/>
        <v>-100.50000000000341</v>
      </c>
      <c r="Z198" s="579">
        <f t="shared" si="131"/>
        <v>111.93444959031042</v>
      </c>
      <c r="AA198" s="579"/>
      <c r="AB198" s="579">
        <f t="shared" si="143"/>
        <v>-942.59999999999832</v>
      </c>
      <c r="AC198" s="580" t="str">
        <f t="shared" si="144"/>
        <v xml:space="preserve"> </v>
      </c>
      <c r="AD198" s="578">
        <f>AD131-AD132-AD166</f>
        <v>30.399999999999636</v>
      </c>
      <c r="AE198" s="579">
        <f>AE131-AE132-AE166</f>
        <v>-65.200000000000728</v>
      </c>
      <c r="AF198" s="579">
        <f t="shared" si="145"/>
        <v>-95.600000000000364</v>
      </c>
      <c r="AG198" s="579" t="str">
        <f t="shared" si="146"/>
        <v>&lt;0</v>
      </c>
      <c r="AH198" s="579"/>
      <c r="AI198" s="579">
        <f t="shared" si="147"/>
        <v>-65.200000000000728</v>
      </c>
      <c r="AJ198" s="580" t="str">
        <f t="shared" si="148"/>
        <v xml:space="preserve"> </v>
      </c>
      <c r="AK198" s="578">
        <f>AK131-AK132-AK166</f>
        <v>0</v>
      </c>
      <c r="AL198" s="579">
        <f>AL131-AL132-AL166</f>
        <v>-237.40000000000055</v>
      </c>
      <c r="AM198" s="579">
        <f t="shared" si="149"/>
        <v>-237.40000000000055</v>
      </c>
      <c r="AN198" s="579" t="str">
        <f t="shared" si="136"/>
        <v xml:space="preserve"> </v>
      </c>
      <c r="AO198" s="579"/>
      <c r="AP198" s="579">
        <f t="shared" si="150"/>
        <v>-237.40000000000055</v>
      </c>
      <c r="AQ198" s="582" t="str">
        <f t="shared" si="137"/>
        <v xml:space="preserve"> </v>
      </c>
      <c r="AR198" s="578">
        <f>AR131-AR132-AR166</f>
        <v>481.00000000000068</v>
      </c>
      <c r="AS198" s="579">
        <f>AS131-AS132-AS166</f>
        <v>-554.30000000000086</v>
      </c>
      <c r="AT198" s="579">
        <f t="shared" si="127"/>
        <v>-566.00000000000091</v>
      </c>
      <c r="AU198" s="579">
        <f>AU131-AU132-AU166</f>
        <v>11.700000000000014</v>
      </c>
      <c r="AV198" s="579">
        <f t="shared" si="157"/>
        <v>-1035.3000000000015</v>
      </c>
      <c r="AW198" s="579" t="str">
        <f t="shared" si="160"/>
        <v>&lt;0</v>
      </c>
      <c r="AX198" s="114"/>
      <c r="AY198" s="115">
        <f>AS198-AX198</f>
        <v>-554.30000000000086</v>
      </c>
      <c r="AZ198" s="243" t="str">
        <f>IF(AX198&lt;&gt;0,IF(AS198/AX198*100&lt;0,"&lt;0",IF(AS198/AX198*100&gt;200,"&gt;200",AS198/AX198*100))," ")</f>
        <v xml:space="preserve"> </v>
      </c>
    </row>
    <row r="199" spans="1:52" ht="30" customHeight="1">
      <c r="A199" s="118" t="s">
        <v>213</v>
      </c>
      <c r="B199" s="359" t="s">
        <v>210</v>
      </c>
      <c r="C199" s="572">
        <f t="shared" si="158"/>
        <v>3114.5</v>
      </c>
      <c r="D199" s="573">
        <f t="shared" si="159"/>
        <v>3182.4</v>
      </c>
      <c r="E199" s="573">
        <f t="shared" si="123"/>
        <v>1996.3</v>
      </c>
      <c r="F199" s="573">
        <f t="shared" si="151"/>
        <v>1186.1000000000001</v>
      </c>
      <c r="G199" s="573">
        <f t="shared" si="121"/>
        <v>67.900000000000091</v>
      </c>
      <c r="H199" s="573">
        <f t="shared" si="122"/>
        <v>102.18012522074169</v>
      </c>
      <c r="I199" s="583">
        <f t="shared" si="138"/>
        <v>0</v>
      </c>
      <c r="J199" s="583">
        <f t="shared" si="134"/>
        <v>3182.4</v>
      </c>
      <c r="K199" s="584" t="str">
        <f t="shared" si="135"/>
        <v xml:space="preserve"> </v>
      </c>
      <c r="L199" s="572">
        <f t="shared" si="139"/>
        <v>2485.6999999999998</v>
      </c>
      <c r="M199" s="573">
        <f t="shared" si="152"/>
        <v>2489.9</v>
      </c>
      <c r="N199" s="573">
        <f t="shared" si="124"/>
        <v>1403</v>
      </c>
      <c r="O199" s="573">
        <f t="shared" si="125"/>
        <v>1086.9000000000001</v>
      </c>
      <c r="P199" s="573">
        <f t="shared" si="128"/>
        <v>4.2000000000002728</v>
      </c>
      <c r="Q199" s="573">
        <f t="shared" si="129"/>
        <v>100.16896648831317</v>
      </c>
      <c r="R199" s="583">
        <f t="shared" si="140"/>
        <v>0</v>
      </c>
      <c r="S199" s="585">
        <f t="shared" si="141"/>
        <v>2489.9</v>
      </c>
      <c r="T199" s="584" t="str">
        <f t="shared" si="142"/>
        <v xml:space="preserve"> </v>
      </c>
      <c r="U199" s="642">
        <v>2302.1999999999998</v>
      </c>
      <c r="V199" s="751">
        <v>2306.4</v>
      </c>
      <c r="W199" s="627">
        <f t="shared" si="126"/>
        <v>1219.5</v>
      </c>
      <c r="X199" s="627">
        <v>1086.9000000000001</v>
      </c>
      <c r="Y199" s="573">
        <f t="shared" si="132"/>
        <v>4.2000000000002728</v>
      </c>
      <c r="Z199" s="573">
        <f t="shared" si="131"/>
        <v>100.18243419338026</v>
      </c>
      <c r="AA199" s="573"/>
      <c r="AB199" s="573">
        <f t="shared" si="143"/>
        <v>2306.4</v>
      </c>
      <c r="AC199" s="586" t="str">
        <f t="shared" si="144"/>
        <v xml:space="preserve"> </v>
      </c>
      <c r="AD199" s="572">
        <v>30.4</v>
      </c>
      <c r="AE199" s="627">
        <v>30.4</v>
      </c>
      <c r="AF199" s="573">
        <f t="shared" si="145"/>
        <v>0</v>
      </c>
      <c r="AG199" s="573">
        <f t="shared" si="146"/>
        <v>100</v>
      </c>
      <c r="AH199" s="573"/>
      <c r="AI199" s="573">
        <f t="shared" si="147"/>
        <v>30.4</v>
      </c>
      <c r="AJ199" s="586" t="str">
        <f t="shared" si="148"/>
        <v xml:space="preserve"> </v>
      </c>
      <c r="AK199" s="572">
        <v>153.1</v>
      </c>
      <c r="AL199" s="627">
        <v>153.1</v>
      </c>
      <c r="AM199" s="573">
        <f t="shared" si="149"/>
        <v>0</v>
      </c>
      <c r="AN199" s="583">
        <f t="shared" si="136"/>
        <v>100</v>
      </c>
      <c r="AO199" s="573"/>
      <c r="AP199" s="573">
        <f t="shared" si="150"/>
        <v>153.1</v>
      </c>
      <c r="AQ199" s="587" t="str">
        <f t="shared" si="137"/>
        <v xml:space="preserve"> </v>
      </c>
      <c r="AR199" s="572">
        <v>628.79999999999995</v>
      </c>
      <c r="AS199" s="627">
        <v>692.5</v>
      </c>
      <c r="AT199" s="627">
        <f t="shared" si="127"/>
        <v>593.29999999999995</v>
      </c>
      <c r="AU199" s="627">
        <v>99.2</v>
      </c>
      <c r="AV199" s="583">
        <f t="shared" si="157"/>
        <v>63.700000000000045</v>
      </c>
      <c r="AW199" s="583">
        <f t="shared" si="160"/>
        <v>110.13040712468194</v>
      </c>
      <c r="AX199" s="117"/>
      <c r="AY199" s="116">
        <f>AS199-AX199</f>
        <v>692.5</v>
      </c>
      <c r="AZ199" s="244" t="str">
        <f>IF(AX199&lt;&gt;0,IF(AS199/AX199*100&lt;0,"&lt;0",IF(AS199/AX199*100&gt;200,"&gt;200",AS199/AX199*100))," ")</f>
        <v xml:space="preserve"> </v>
      </c>
    </row>
    <row r="200" spans="1:52" s="4" customFormat="1" ht="31.5" customHeight="1" thickBot="1">
      <c r="A200" s="155" t="s">
        <v>214</v>
      </c>
      <c r="B200" s="363" t="s">
        <v>211</v>
      </c>
      <c r="C200" s="588">
        <f t="shared" si="158"/>
        <v>-3445.1999999999944</v>
      </c>
      <c r="D200" s="589">
        <f t="shared" si="159"/>
        <v>-4981.9000000000005</v>
      </c>
      <c r="E200" s="589">
        <f t="shared" si="123"/>
        <v>-3746.9000000000005</v>
      </c>
      <c r="F200" s="589">
        <f t="shared" si="151"/>
        <v>-1235</v>
      </c>
      <c r="G200" s="589">
        <f t="shared" si="121"/>
        <v>-1536.7000000000062</v>
      </c>
      <c r="H200" s="589">
        <f t="shared" si="122"/>
        <v>144.60408684546641</v>
      </c>
      <c r="I200" s="590">
        <f t="shared" si="138"/>
        <v>0</v>
      </c>
      <c r="J200" s="591">
        <f t="shared" si="134"/>
        <v>-4981.9000000000005</v>
      </c>
      <c r="K200" s="592" t="str">
        <f t="shared" si="135"/>
        <v xml:space="preserve"> </v>
      </c>
      <c r="L200" s="588">
        <f t="shared" si="139"/>
        <v>-3297.3999999999951</v>
      </c>
      <c r="M200" s="589">
        <f t="shared" si="152"/>
        <v>-3735.0999999999995</v>
      </c>
      <c r="N200" s="589">
        <f t="shared" si="124"/>
        <v>-2587.5999999999995</v>
      </c>
      <c r="O200" s="589">
        <f t="shared" si="125"/>
        <v>-1147.5</v>
      </c>
      <c r="P200" s="589">
        <f t="shared" si="128"/>
        <v>-437.70000000000437</v>
      </c>
      <c r="Q200" s="589">
        <f t="shared" si="129"/>
        <v>113.27409474131149</v>
      </c>
      <c r="R200" s="591">
        <f t="shared" si="140"/>
        <v>0</v>
      </c>
      <c r="S200" s="593">
        <f>M200-R200</f>
        <v>-3735.0999999999995</v>
      </c>
      <c r="T200" s="592" t="str">
        <f t="shared" si="142"/>
        <v xml:space="preserve"> </v>
      </c>
      <c r="U200" s="643">
        <f>U198-U199</f>
        <v>-3144.2999999999947</v>
      </c>
      <c r="V200" s="665">
        <f>V198-V199</f>
        <v>-3248.9999999999982</v>
      </c>
      <c r="W200" s="589">
        <f>W198-W199</f>
        <v>-2101.4999999999982</v>
      </c>
      <c r="X200" s="589">
        <f>X198-X199</f>
        <v>-1147.5</v>
      </c>
      <c r="Y200" s="589">
        <f t="shared" si="132"/>
        <v>-104.70000000000346</v>
      </c>
      <c r="Z200" s="589">
        <f t="shared" si="131"/>
        <v>103.3298349394143</v>
      </c>
      <c r="AA200" s="589">
        <f>AA198-AA199</f>
        <v>0</v>
      </c>
      <c r="AB200" s="589">
        <f>V200-AA200</f>
        <v>-3248.9999999999982</v>
      </c>
      <c r="AC200" s="594" t="str">
        <f t="shared" si="144"/>
        <v xml:space="preserve"> </v>
      </c>
      <c r="AD200" s="588">
        <f>AD198-AD199</f>
        <v>-3.6237679523765109E-13</v>
      </c>
      <c r="AE200" s="589">
        <f>AE198-AE199</f>
        <v>-95.600000000000733</v>
      </c>
      <c r="AF200" s="589">
        <f>AE200-AD200</f>
        <v>-95.600000000000364</v>
      </c>
      <c r="AG200" s="595" t="str">
        <f t="shared" si="146"/>
        <v>&gt;200</v>
      </c>
      <c r="AH200" s="589">
        <f>AH198-AH199</f>
        <v>0</v>
      </c>
      <c r="AI200" s="589">
        <f>AE200-AH200</f>
        <v>-95.600000000000733</v>
      </c>
      <c r="AJ200" s="594" t="str">
        <f t="shared" si="148"/>
        <v xml:space="preserve"> </v>
      </c>
      <c r="AK200" s="588">
        <f>AK198-AK199</f>
        <v>-153.1</v>
      </c>
      <c r="AL200" s="589">
        <f>AL198-AL199</f>
        <v>-390.50000000000057</v>
      </c>
      <c r="AM200" s="589">
        <f>AL200-AK200</f>
        <v>-237.40000000000057</v>
      </c>
      <c r="AN200" s="591" t="str">
        <f t="shared" si="136"/>
        <v>&gt;200</v>
      </c>
      <c r="AO200" s="589">
        <f>AO198-AO199</f>
        <v>0</v>
      </c>
      <c r="AP200" s="589">
        <f>AL200-AO200</f>
        <v>-390.50000000000057</v>
      </c>
      <c r="AQ200" s="596" t="str">
        <f t="shared" si="137"/>
        <v xml:space="preserve"> </v>
      </c>
      <c r="AR200" s="588">
        <f>AR198-AR199</f>
        <v>-147.79999999999927</v>
      </c>
      <c r="AS200" s="589">
        <f>AS198-AS199</f>
        <v>-1246.8000000000009</v>
      </c>
      <c r="AT200" s="589">
        <f t="shared" si="127"/>
        <v>-1159.3000000000009</v>
      </c>
      <c r="AU200" s="589">
        <f>AU198-AU199</f>
        <v>-87.499999999999986</v>
      </c>
      <c r="AV200" s="591">
        <f>AS200-AR200</f>
        <v>-1099.0000000000016</v>
      </c>
      <c r="AW200" s="591" t="str">
        <f t="shared" si="160"/>
        <v>&gt;200</v>
      </c>
      <c r="AX200" s="246">
        <f>AX198-AX199</f>
        <v>0</v>
      </c>
      <c r="AY200" s="245">
        <f>AS200-AX200</f>
        <v>-1246.8000000000009</v>
      </c>
      <c r="AZ200" s="247" t="str">
        <f>IF(AX200&lt;&gt;0,IF(AS200/AX200*100&lt;0,"&lt;0",IF(AS200/AX200*100&gt;200,"&gt;200",AS200/AX200*100))," ")</f>
        <v xml:space="preserve"> </v>
      </c>
    </row>
    <row r="201" spans="1:52" ht="15.75" thickTop="1"/>
  </sheetData>
  <mergeCells count="45">
    <mergeCell ref="E9:F9"/>
    <mergeCell ref="N9:O9"/>
    <mergeCell ref="A2:K2"/>
    <mergeCell ref="A3:K3"/>
    <mergeCell ref="A5:K5"/>
    <mergeCell ref="A6:A10"/>
    <mergeCell ref="C6:K8"/>
    <mergeCell ref="G9:H9"/>
    <mergeCell ref="D9:D10"/>
    <mergeCell ref="B6:B10"/>
    <mergeCell ref="C9:C10"/>
    <mergeCell ref="U7:AC8"/>
    <mergeCell ref="AD7:AJ8"/>
    <mergeCell ref="AK7:AQ8"/>
    <mergeCell ref="AI9:AJ9"/>
    <mergeCell ref="AL9:AL10"/>
    <mergeCell ref="AM9:AN9"/>
    <mergeCell ref="AE9:AE10"/>
    <mergeCell ref="AF9:AG9"/>
    <mergeCell ref="AK9:AK10"/>
    <mergeCell ref="AR7:AZ8"/>
    <mergeCell ref="L6:T8"/>
    <mergeCell ref="AA9:AA10"/>
    <mergeCell ref="AB9:AC9"/>
    <mergeCell ref="AH9:AH10"/>
    <mergeCell ref="Y9:Z9"/>
    <mergeCell ref="S9:T9"/>
    <mergeCell ref="V9:V10"/>
    <mergeCell ref="AD9:AD10"/>
    <mergeCell ref="U9:U10"/>
    <mergeCell ref="I9:I10"/>
    <mergeCell ref="J9:K9"/>
    <mergeCell ref="M9:M10"/>
    <mergeCell ref="P9:Q9"/>
    <mergeCell ref="R9:R10"/>
    <mergeCell ref="L9:L10"/>
    <mergeCell ref="W9:X9"/>
    <mergeCell ref="AX9:AX10"/>
    <mergeCell ref="AY9:AZ9"/>
    <mergeCell ref="AO9:AO10"/>
    <mergeCell ref="AP9:AQ9"/>
    <mergeCell ref="AS9:AS10"/>
    <mergeCell ref="AV9:AW9"/>
    <mergeCell ref="AR9:AR10"/>
    <mergeCell ref="AT9:AU9"/>
  </mergeCells>
  <printOptions horizontalCentered="1"/>
  <pageMargins left="0" right="0" top="0.19685039370078741" bottom="0" header="0" footer="0"/>
  <pageSetup paperSize="8" scale="55" firstPageNumber="0" fitToHeight="39" orientation="landscape" blackAndWhite="1" r:id="rId1"/>
  <headerFooter alignWithMargins="0"/>
  <rowBreaks count="2" manualBreakCount="2">
    <brk id="76" max="44" man="1"/>
    <brk id="137" max="44" man="1"/>
  </rowBreaks>
  <legacyDrawing r:id="rId2"/>
</worksheet>
</file>

<file path=xl/worksheets/sheet10.xml><?xml version="1.0" encoding="utf-8"?>
<worksheet xmlns="http://schemas.openxmlformats.org/spreadsheetml/2006/main" xmlns:r="http://schemas.openxmlformats.org/officeDocument/2006/relationships">
  <dimension ref="A1:H33"/>
  <sheetViews>
    <sheetView showZeros="0" view="pageBreakPreview" zoomScaleNormal="100" zoomScaleSheetLayoutView="100" workbookViewId="0">
      <selection activeCell="C27" sqref="C27"/>
    </sheetView>
  </sheetViews>
  <sheetFormatPr defaultRowHeight="15"/>
  <cols>
    <col min="1" max="1" width="49.28515625" customWidth="1"/>
    <col min="2" max="2" width="10.7109375" customWidth="1"/>
    <col min="3" max="5" width="12" customWidth="1"/>
    <col min="6" max="6" width="7.42578125" customWidth="1"/>
  </cols>
  <sheetData>
    <row r="1" spans="1:8" ht="26.25" customHeight="1">
      <c r="E1" s="481" t="s">
        <v>300</v>
      </c>
    </row>
    <row r="2" spans="1:8" ht="20.25">
      <c r="A2" s="824" t="s">
        <v>321</v>
      </c>
      <c r="B2" s="824"/>
      <c r="C2" s="824"/>
      <c r="D2" s="824"/>
      <c r="E2" s="824"/>
      <c r="F2" s="20"/>
      <c r="G2" s="20"/>
      <c r="H2" s="20"/>
    </row>
    <row r="3" spans="1:8" ht="20.25">
      <c r="A3" s="824" t="s">
        <v>304</v>
      </c>
      <c r="B3" s="824"/>
      <c r="C3" s="824"/>
      <c r="D3" s="824"/>
      <c r="E3" s="824"/>
    </row>
    <row r="4" spans="1:8" ht="20.25">
      <c r="A4" s="824" t="s">
        <v>305</v>
      </c>
      <c r="B4" s="824"/>
      <c r="C4" s="824"/>
      <c r="D4" s="824"/>
      <c r="E4" s="824"/>
      <c r="F4" s="20"/>
    </row>
    <row r="5" spans="1:8" ht="24" customHeight="1">
      <c r="A5" s="825" t="str">
        <f>main1!A4</f>
        <v>la situația din 31 august 2016</v>
      </c>
      <c r="B5" s="825"/>
      <c r="C5" s="825"/>
      <c r="D5" s="825"/>
      <c r="E5" s="825"/>
    </row>
    <row r="6" spans="1:8" ht="23.25" customHeight="1">
      <c r="E6" s="479" t="s">
        <v>26</v>
      </c>
    </row>
    <row r="7" spans="1:8" ht="21" customHeight="1">
      <c r="A7" s="847" t="s">
        <v>40</v>
      </c>
      <c r="B7" s="848" t="s">
        <v>244</v>
      </c>
      <c r="C7" s="850" t="s">
        <v>322</v>
      </c>
      <c r="D7" s="823" t="s">
        <v>330</v>
      </c>
      <c r="E7" s="823"/>
    </row>
    <row r="8" spans="1:8" ht="26.25" customHeight="1">
      <c r="A8" s="847"/>
      <c r="B8" s="849"/>
      <c r="C8" s="851"/>
      <c r="D8" s="609" t="s">
        <v>332</v>
      </c>
      <c r="E8" s="609" t="s">
        <v>331</v>
      </c>
    </row>
    <row r="9" spans="1:8">
      <c r="A9" s="28">
        <v>1</v>
      </c>
      <c r="B9" s="28">
        <v>2</v>
      </c>
      <c r="C9" s="28">
        <v>3</v>
      </c>
      <c r="D9" s="28">
        <v>4</v>
      </c>
      <c r="E9" s="28">
        <v>5</v>
      </c>
    </row>
    <row r="10" spans="1:8" ht="19.5">
      <c r="A10" s="493" t="s">
        <v>67</v>
      </c>
      <c r="B10" s="494" t="s">
        <v>66</v>
      </c>
      <c r="C10" s="495">
        <f>main1!D77</f>
        <v>29619.500000000004</v>
      </c>
      <c r="D10" s="495">
        <f>main1!E77</f>
        <v>28685.8</v>
      </c>
      <c r="E10" s="495">
        <f>main1!F77</f>
        <v>933.7</v>
      </c>
    </row>
    <row r="11" spans="1:8" ht="18" customHeight="1">
      <c r="A11" s="269" t="s">
        <v>23</v>
      </c>
      <c r="B11" s="496"/>
      <c r="C11" s="495"/>
      <c r="D11" s="495"/>
      <c r="E11" s="495"/>
    </row>
    <row r="12" spans="1:8" ht="18.75">
      <c r="A12" s="497" t="s">
        <v>68</v>
      </c>
      <c r="B12" s="496">
        <v>2</v>
      </c>
      <c r="C12" s="498">
        <f>main1!D79</f>
        <v>27331.700000000004</v>
      </c>
      <c r="D12" s="498">
        <f>main1!E79</f>
        <v>27090.3</v>
      </c>
      <c r="E12" s="498">
        <f>main1!F79</f>
        <v>241.39999999999998</v>
      </c>
    </row>
    <row r="13" spans="1:8" ht="15.75">
      <c r="A13" s="89" t="s">
        <v>236</v>
      </c>
      <c r="B13" s="499">
        <v>21</v>
      </c>
      <c r="C13" s="430">
        <f>main1!D80</f>
        <v>7425.2</v>
      </c>
      <c r="D13" s="430">
        <f>main1!E80</f>
        <v>7424.7999999999993</v>
      </c>
      <c r="E13" s="430">
        <f>main1!F80</f>
        <v>0.4</v>
      </c>
    </row>
    <row r="14" spans="1:8" ht="15.75">
      <c r="A14" s="89" t="s">
        <v>235</v>
      </c>
      <c r="B14" s="499">
        <v>22</v>
      </c>
      <c r="C14" s="430">
        <f>main1!D81</f>
        <v>5309.7000000000007</v>
      </c>
      <c r="D14" s="430">
        <f>main1!E81</f>
        <v>5216.8</v>
      </c>
      <c r="E14" s="430">
        <f>main1!F81</f>
        <v>92.899999999999991</v>
      </c>
    </row>
    <row r="15" spans="1:8" ht="15.75">
      <c r="A15" s="89" t="s">
        <v>234</v>
      </c>
      <c r="B15" s="499">
        <v>24</v>
      </c>
      <c r="C15" s="430">
        <f>main1!D82</f>
        <v>1207.1999999999998</v>
      </c>
      <c r="D15" s="430">
        <f>main1!E82</f>
        <v>1207.1999999999998</v>
      </c>
      <c r="E15" s="430">
        <f>main1!F82</f>
        <v>0</v>
      </c>
    </row>
    <row r="16" spans="1:8" ht="16.5" hidden="1" customHeight="1">
      <c r="A16" s="143" t="s">
        <v>4</v>
      </c>
      <c r="B16" s="500"/>
      <c r="C16" s="495"/>
      <c r="D16" s="495"/>
      <c r="E16" s="495"/>
    </row>
    <row r="17" spans="1:7">
      <c r="A17" s="152" t="s">
        <v>245</v>
      </c>
      <c r="B17" s="501">
        <v>241</v>
      </c>
      <c r="C17" s="427">
        <f>main1!D84</f>
        <v>215.3</v>
      </c>
      <c r="D17" s="427">
        <f>main1!E84</f>
        <v>215.3</v>
      </c>
      <c r="E17" s="427">
        <f>main1!F84</f>
        <v>0</v>
      </c>
    </row>
    <row r="18" spans="1:7">
      <c r="A18" s="152" t="s">
        <v>246</v>
      </c>
      <c r="B18" s="501">
        <v>242</v>
      </c>
      <c r="C18" s="427">
        <f>main1!D85</f>
        <v>989</v>
      </c>
      <c r="D18" s="427">
        <f>main1!E85</f>
        <v>989</v>
      </c>
      <c r="E18" s="427">
        <f>main1!F85</f>
        <v>0</v>
      </c>
    </row>
    <row r="19" spans="1:7" ht="15.75" customHeight="1">
      <c r="A19" s="257" t="s">
        <v>258</v>
      </c>
      <c r="B19" s="501">
        <v>243</v>
      </c>
      <c r="C19" s="427">
        <f>main1!D86</f>
        <v>2.9</v>
      </c>
      <c r="D19" s="427">
        <f>main1!E86</f>
        <v>2.9</v>
      </c>
      <c r="E19" s="427">
        <f>main1!F86</f>
        <v>0</v>
      </c>
    </row>
    <row r="20" spans="1:7" ht="15.75">
      <c r="A20" s="89" t="s">
        <v>237</v>
      </c>
      <c r="B20" s="499">
        <v>25</v>
      </c>
      <c r="C20" s="430">
        <f>main1!D87</f>
        <v>1557.1000000000001</v>
      </c>
      <c r="D20" s="430">
        <f>main1!E87</f>
        <v>1539.5000000000002</v>
      </c>
      <c r="E20" s="430">
        <f>main1!F87</f>
        <v>17.600000000000001</v>
      </c>
    </row>
    <row r="21" spans="1:7" ht="15.75">
      <c r="A21" s="89" t="s">
        <v>326</v>
      </c>
      <c r="B21" s="499">
        <v>26</v>
      </c>
      <c r="C21" s="430">
        <f>main1!D88</f>
        <v>29.6</v>
      </c>
      <c r="D21" s="430">
        <f>main1!E88</f>
        <v>6.8</v>
      </c>
      <c r="E21" s="430">
        <f>main1!F88</f>
        <v>22.8</v>
      </c>
    </row>
    <row r="22" spans="1:7" ht="15.75">
      <c r="A22" s="89" t="s">
        <v>233</v>
      </c>
      <c r="B22" s="499">
        <v>27</v>
      </c>
      <c r="C22" s="430">
        <f>main1!D89</f>
        <v>10897.7</v>
      </c>
      <c r="D22" s="430">
        <f>main1!E89</f>
        <v>10897.7</v>
      </c>
      <c r="E22" s="430">
        <f>main1!F89</f>
        <v>0</v>
      </c>
    </row>
    <row r="23" spans="1:7" ht="15.75">
      <c r="A23" s="89" t="s">
        <v>232</v>
      </c>
      <c r="B23" s="499">
        <v>28</v>
      </c>
      <c r="C23" s="430">
        <f>main1!D90</f>
        <v>905.2</v>
      </c>
      <c r="D23" s="430">
        <f>main1!E90</f>
        <v>797.5</v>
      </c>
      <c r="E23" s="430">
        <f>main1!F90</f>
        <v>107.7</v>
      </c>
    </row>
    <row r="24" spans="1:7" ht="18.75">
      <c r="A24" s="502" t="s">
        <v>222</v>
      </c>
      <c r="B24" s="496">
        <v>3</v>
      </c>
      <c r="C24" s="498">
        <f>main1!D96</f>
        <v>2287.8000000000002</v>
      </c>
      <c r="D24" s="498">
        <f>main1!E96</f>
        <v>1595.5</v>
      </c>
      <c r="E24" s="498">
        <f>main1!F96</f>
        <v>692.30000000000007</v>
      </c>
    </row>
    <row r="25" spans="1:7" ht="20.25" customHeight="1">
      <c r="A25" s="89" t="s">
        <v>223</v>
      </c>
      <c r="B25" s="499">
        <v>31</v>
      </c>
      <c r="C25" s="430">
        <f>main1!D97</f>
        <v>1400</v>
      </c>
      <c r="D25" s="430">
        <f>main1!E97</f>
        <v>714.9</v>
      </c>
      <c r="E25" s="430">
        <f>main1!F97</f>
        <v>685.1</v>
      </c>
    </row>
    <row r="26" spans="1:7" ht="15" customHeight="1">
      <c r="A26" s="143" t="s">
        <v>15</v>
      </c>
      <c r="B26" s="496"/>
      <c r="C26" s="503"/>
      <c r="D26" s="503"/>
      <c r="E26" s="503"/>
    </row>
    <row r="27" spans="1:7" ht="19.5" customHeight="1">
      <c r="A27" s="332" t="s">
        <v>243</v>
      </c>
      <c r="B27" s="518">
        <v>3192</v>
      </c>
      <c r="C27" s="429">
        <f>main1!D99</f>
        <v>698.5</v>
      </c>
      <c r="D27" s="429">
        <f>main1!E99</f>
        <v>229.50000000000003</v>
      </c>
      <c r="E27" s="429">
        <f>main1!F99</f>
        <v>469</v>
      </c>
    </row>
    <row r="28" spans="1:7" ht="21" customHeight="1">
      <c r="A28" s="89" t="s">
        <v>225</v>
      </c>
      <c r="B28" s="499">
        <v>33</v>
      </c>
      <c r="C28" s="430">
        <f>main1!D101</f>
        <v>955.5</v>
      </c>
      <c r="D28" s="430">
        <f>main1!E101</f>
        <v>953.9</v>
      </c>
      <c r="E28" s="430">
        <f>main1!F101</f>
        <v>1.6</v>
      </c>
    </row>
    <row r="29" spans="1:7" ht="31.5">
      <c r="A29" s="89" t="s">
        <v>296</v>
      </c>
      <c r="B29" s="492" t="s">
        <v>297</v>
      </c>
      <c r="C29" s="430">
        <f>main1!D102</f>
        <v>-67.699999999999989</v>
      </c>
      <c r="D29" s="430">
        <f>main1!E102</f>
        <v>-73.3</v>
      </c>
      <c r="E29" s="430">
        <f>main1!F102</f>
        <v>5.6</v>
      </c>
    </row>
    <row r="30" spans="1:7" ht="23.25" customHeight="1"/>
    <row r="31" spans="1:7" ht="15" customHeight="1">
      <c r="A31" s="822" t="s">
        <v>325</v>
      </c>
      <c r="B31" s="822"/>
      <c r="C31" s="822"/>
      <c r="D31" s="822"/>
      <c r="E31" s="822"/>
      <c r="F31" s="628"/>
      <c r="G31" s="482"/>
    </row>
    <row r="32" spans="1:7">
      <c r="A32" s="822"/>
      <c r="B32" s="822"/>
      <c r="C32" s="822"/>
      <c r="D32" s="822"/>
      <c r="E32" s="822"/>
      <c r="F32" s="628"/>
    </row>
    <row r="33" spans="1:6" ht="26.25" customHeight="1">
      <c r="A33" s="822"/>
      <c r="B33" s="822"/>
      <c r="C33" s="822"/>
      <c r="D33" s="822"/>
      <c r="E33" s="822"/>
      <c r="F33" s="628"/>
    </row>
  </sheetData>
  <mergeCells count="9">
    <mergeCell ref="A31:E33"/>
    <mergeCell ref="A7:A8"/>
    <mergeCell ref="B7:B8"/>
    <mergeCell ref="C7:C8"/>
    <mergeCell ref="A2:E2"/>
    <mergeCell ref="A3:E3"/>
    <mergeCell ref="A4:E4"/>
    <mergeCell ref="A5:E5"/>
    <mergeCell ref="D7:E7"/>
  </mergeCells>
  <printOptions horizontalCentered="1"/>
  <pageMargins left="0" right="0" top="0.39370078740157483" bottom="0.19685039370078741" header="0" footer="0"/>
  <pageSetup paperSize="9" scale="92"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H32"/>
  <sheetViews>
    <sheetView showZeros="0" view="pageBreakPreview" zoomScaleNormal="100" zoomScaleSheetLayoutView="100" workbookViewId="0">
      <selection activeCell="B23" sqref="B23"/>
    </sheetView>
  </sheetViews>
  <sheetFormatPr defaultRowHeight="15"/>
  <cols>
    <col min="1" max="1" width="49.42578125" customWidth="1"/>
    <col min="2" max="2" width="11.140625" customWidth="1"/>
    <col min="3" max="3" width="12.140625" customWidth="1"/>
    <col min="4" max="6" width="11.85546875" customWidth="1"/>
    <col min="7" max="7" width="12.42578125" customWidth="1"/>
    <col min="8" max="8" width="9.42578125" customWidth="1"/>
  </cols>
  <sheetData>
    <row r="1" spans="1:8" ht="24.75" customHeight="1">
      <c r="H1" s="481" t="s">
        <v>315</v>
      </c>
    </row>
    <row r="2" spans="1:8" ht="20.25">
      <c r="A2" s="824" t="s">
        <v>321</v>
      </c>
      <c r="B2" s="824"/>
      <c r="C2" s="824"/>
      <c r="D2" s="824"/>
      <c r="E2" s="824"/>
      <c r="F2" s="824"/>
      <c r="G2" s="824"/>
      <c r="H2" s="824"/>
    </row>
    <row r="3" spans="1:8" ht="20.25">
      <c r="A3" s="824" t="s">
        <v>314</v>
      </c>
      <c r="B3" s="824"/>
      <c r="C3" s="824"/>
      <c r="D3" s="824"/>
      <c r="E3" s="824"/>
      <c r="F3" s="824"/>
      <c r="G3" s="824"/>
      <c r="H3" s="824"/>
    </row>
    <row r="4" spans="1:8" ht="20.25">
      <c r="A4" s="824" t="s">
        <v>305</v>
      </c>
      <c r="B4" s="824"/>
      <c r="C4" s="824"/>
      <c r="D4" s="824"/>
      <c r="E4" s="824"/>
      <c r="F4" s="824"/>
      <c r="G4" s="824"/>
      <c r="H4" s="824"/>
    </row>
    <row r="5" spans="1:8" ht="15.75">
      <c r="A5" s="825" t="str">
        <f>main1!A4</f>
        <v>la situația din 31 august 2016</v>
      </c>
      <c r="B5" s="825"/>
      <c r="C5" s="825"/>
      <c r="D5" s="825"/>
      <c r="E5" s="825"/>
      <c r="F5" s="825"/>
      <c r="G5" s="825"/>
      <c r="H5" s="825"/>
    </row>
    <row r="6" spans="1:8" ht="15.75">
      <c r="A6" s="829" t="s">
        <v>302</v>
      </c>
      <c r="B6" s="829"/>
      <c r="C6" s="829"/>
      <c r="D6" s="829"/>
      <c r="E6" s="829"/>
      <c r="F6" s="829"/>
      <c r="G6" s="829"/>
      <c r="H6" s="829"/>
    </row>
    <row r="7" spans="1:8" ht="20.25" customHeight="1">
      <c r="H7" s="479" t="s">
        <v>26</v>
      </c>
    </row>
    <row r="8" spans="1:8" ht="30" customHeight="1">
      <c r="A8" s="847" t="s">
        <v>40</v>
      </c>
      <c r="B8" s="848" t="s">
        <v>244</v>
      </c>
      <c r="C8" s="852" t="s">
        <v>33</v>
      </c>
      <c r="D8" s="852" t="s">
        <v>41</v>
      </c>
      <c r="E8" s="823" t="s">
        <v>330</v>
      </c>
      <c r="F8" s="823"/>
      <c r="G8" s="852" t="s">
        <v>34</v>
      </c>
      <c r="H8" s="852"/>
    </row>
    <row r="9" spans="1:8" ht="28.5">
      <c r="A9" s="847"/>
      <c r="B9" s="849"/>
      <c r="C9" s="852"/>
      <c r="D9" s="852"/>
      <c r="E9" s="609" t="s">
        <v>332</v>
      </c>
      <c r="F9" s="609" t="s">
        <v>331</v>
      </c>
      <c r="G9" s="483" t="s">
        <v>316</v>
      </c>
      <c r="H9" s="483" t="s">
        <v>36</v>
      </c>
    </row>
    <row r="10" spans="1:8">
      <c r="A10" s="28">
        <v>1</v>
      </c>
      <c r="B10" s="28">
        <v>2</v>
      </c>
      <c r="C10" s="28">
        <v>3</v>
      </c>
      <c r="D10" s="28">
        <v>4</v>
      </c>
      <c r="E10" s="28">
        <v>5</v>
      </c>
      <c r="F10" s="28">
        <v>6</v>
      </c>
      <c r="G10" s="28">
        <v>7</v>
      </c>
      <c r="H10" s="28">
        <v>8</v>
      </c>
    </row>
    <row r="11" spans="1:8" ht="20.100000000000001" customHeight="1">
      <c r="A11" s="493" t="s">
        <v>67</v>
      </c>
      <c r="B11" s="513" t="s">
        <v>66</v>
      </c>
      <c r="C11" s="495">
        <f>main1!L77</f>
        <v>49066.2</v>
      </c>
      <c r="D11" s="495">
        <f>main1!M77</f>
        <v>27951.4</v>
      </c>
      <c r="E11" s="495">
        <f>main1!N77</f>
        <v>27136.400000000001</v>
      </c>
      <c r="F11" s="495">
        <f>main1!O77</f>
        <v>815</v>
      </c>
      <c r="G11" s="495">
        <f>main1!P77</f>
        <v>-21114.799999999996</v>
      </c>
      <c r="H11" s="495">
        <f>main1!Q77</f>
        <v>56.966710281211917</v>
      </c>
    </row>
    <row r="12" spans="1:8" ht="17.25" customHeight="1">
      <c r="A12" s="269" t="s">
        <v>23</v>
      </c>
      <c r="B12" s="510"/>
      <c r="C12" s="498">
        <f>main1!L78</f>
        <v>0</v>
      </c>
      <c r="D12" s="495">
        <f>main1!M78</f>
        <v>0</v>
      </c>
      <c r="E12" s="495">
        <f>main1!N78</f>
        <v>0</v>
      </c>
      <c r="F12" s="495"/>
      <c r="G12" s="495">
        <f>main1!P78</f>
        <v>0</v>
      </c>
      <c r="H12" s="495" t="str">
        <f>main1!Q78</f>
        <v xml:space="preserve"> </v>
      </c>
    </row>
    <row r="13" spans="1:8" ht="20.100000000000001" customHeight="1">
      <c r="A13" s="497" t="s">
        <v>68</v>
      </c>
      <c r="B13" s="509">
        <v>2</v>
      </c>
      <c r="C13" s="498">
        <f>main1!L79</f>
        <v>44966</v>
      </c>
      <c r="D13" s="498">
        <f>main1!M79</f>
        <v>26687.1</v>
      </c>
      <c r="E13" s="498">
        <f>main1!N79</f>
        <v>26447.9</v>
      </c>
      <c r="F13" s="498">
        <f>main1!O79</f>
        <v>239.2</v>
      </c>
      <c r="G13" s="498">
        <f>main1!P79</f>
        <v>-18278.900000000001</v>
      </c>
      <c r="H13" s="498">
        <f>main1!Q79</f>
        <v>59.349508517546589</v>
      </c>
    </row>
    <row r="14" spans="1:8" ht="20.100000000000001" customHeight="1">
      <c r="A14" s="89" t="s">
        <v>236</v>
      </c>
      <c r="B14" s="514">
        <v>21</v>
      </c>
      <c r="C14" s="430">
        <f>main1!L80</f>
        <v>5420.4999999999991</v>
      </c>
      <c r="D14" s="430">
        <f>main1!M80</f>
        <v>3463.5</v>
      </c>
      <c r="E14" s="430">
        <f>main1!N80</f>
        <v>3463.5</v>
      </c>
      <c r="F14" s="430">
        <f>main1!O80</f>
        <v>0</v>
      </c>
      <c r="G14" s="430">
        <f>main1!P80</f>
        <v>-1956.9999999999991</v>
      </c>
      <c r="H14" s="430">
        <f>main1!Q80</f>
        <v>63.896319527718859</v>
      </c>
    </row>
    <row r="15" spans="1:8" ht="20.100000000000001" customHeight="1">
      <c r="A15" s="89" t="s">
        <v>235</v>
      </c>
      <c r="B15" s="514">
        <v>22</v>
      </c>
      <c r="C15" s="430">
        <f>main1!L81</f>
        <v>8163.2</v>
      </c>
      <c r="D15" s="430">
        <f>main1!M81</f>
        <v>4105.6000000000004</v>
      </c>
      <c r="E15" s="430">
        <f>main1!N81</f>
        <v>4013</v>
      </c>
      <c r="F15" s="430">
        <f>main1!O81</f>
        <v>92.6</v>
      </c>
      <c r="G15" s="430">
        <f>main1!P81</f>
        <v>-4057.5999999999995</v>
      </c>
      <c r="H15" s="430">
        <f>main1!Q81</f>
        <v>50.294002352018822</v>
      </c>
    </row>
    <row r="16" spans="1:8" ht="20.100000000000001" customHeight="1">
      <c r="A16" s="89" t="s">
        <v>234</v>
      </c>
      <c r="B16" s="514">
        <v>24</v>
      </c>
      <c r="C16" s="430">
        <f>main1!L82</f>
        <v>1747.5</v>
      </c>
      <c r="D16" s="430">
        <f>main1!M82</f>
        <v>1159.0999999999999</v>
      </c>
      <c r="E16" s="430">
        <f>main1!N82</f>
        <v>1159.0999999999999</v>
      </c>
      <c r="F16" s="430">
        <f>main1!O82</f>
        <v>0</v>
      </c>
      <c r="G16" s="430">
        <f>main1!P82</f>
        <v>-588.40000000000009</v>
      </c>
      <c r="H16" s="430">
        <f>main1!Q82</f>
        <v>66.329041487839774</v>
      </c>
    </row>
    <row r="17" spans="1:8" ht="20.100000000000001" hidden="1" customHeight="1">
      <c r="A17" s="143" t="s">
        <v>4</v>
      </c>
      <c r="B17" s="514"/>
      <c r="C17" s="430">
        <f>main1!L83</f>
        <v>0</v>
      </c>
      <c r="D17" s="512">
        <f>main1!M83</f>
        <v>0</v>
      </c>
      <c r="E17" s="512">
        <f>main1!N83</f>
        <v>0</v>
      </c>
      <c r="F17" s="512"/>
      <c r="G17" s="512">
        <f>main1!P83</f>
        <v>0</v>
      </c>
      <c r="H17" s="512" t="str">
        <f>main1!Q83</f>
        <v xml:space="preserve"> </v>
      </c>
    </row>
    <row r="18" spans="1:8" ht="20.100000000000001" customHeight="1">
      <c r="A18" s="332" t="s">
        <v>245</v>
      </c>
      <c r="B18" s="516">
        <v>241</v>
      </c>
      <c r="C18" s="426">
        <f>main1!L84</f>
        <v>345.5</v>
      </c>
      <c r="D18" s="429">
        <f>main1!M84</f>
        <v>177.1</v>
      </c>
      <c r="E18" s="429">
        <f>main1!N84</f>
        <v>177.1</v>
      </c>
      <c r="F18" s="429">
        <f>main1!O84</f>
        <v>0</v>
      </c>
      <c r="G18" s="429">
        <f>main1!P84</f>
        <v>-168.4</v>
      </c>
      <c r="H18" s="429">
        <f>main1!Q84</f>
        <v>51.259044862518088</v>
      </c>
    </row>
    <row r="19" spans="1:8" ht="20.100000000000001" customHeight="1">
      <c r="A19" s="332" t="s">
        <v>246</v>
      </c>
      <c r="B19" s="516">
        <v>242</v>
      </c>
      <c r="C19" s="426">
        <f>main1!L85</f>
        <v>1402</v>
      </c>
      <c r="D19" s="429">
        <f>main1!M85</f>
        <v>982</v>
      </c>
      <c r="E19" s="429">
        <f>main1!N85</f>
        <v>982</v>
      </c>
      <c r="F19" s="429">
        <f>main1!O85</f>
        <v>0</v>
      </c>
      <c r="G19" s="429">
        <f>main1!P85</f>
        <v>-420</v>
      </c>
      <c r="H19" s="429">
        <f>main1!Q85</f>
        <v>70.042796005706137</v>
      </c>
    </row>
    <row r="20" spans="1:8" ht="20.100000000000001" hidden="1" customHeight="1">
      <c r="A20" s="337" t="s">
        <v>258</v>
      </c>
      <c r="B20" s="515">
        <v>243</v>
      </c>
      <c r="C20" s="430">
        <f>main1!L86</f>
        <v>0</v>
      </c>
      <c r="D20" s="512">
        <f>main1!M86</f>
        <v>0</v>
      </c>
      <c r="E20" s="512">
        <f>main1!N86</f>
        <v>0</v>
      </c>
      <c r="F20" s="512"/>
      <c r="G20" s="512">
        <f>main1!P86</f>
        <v>0</v>
      </c>
      <c r="H20" s="512" t="str">
        <f>main1!Q86</f>
        <v xml:space="preserve"> </v>
      </c>
    </row>
    <row r="21" spans="1:8" ht="20.100000000000001" customHeight="1">
      <c r="A21" s="89" t="s">
        <v>237</v>
      </c>
      <c r="B21" s="514">
        <v>25</v>
      </c>
      <c r="C21" s="430">
        <f>main1!L87</f>
        <v>3222.4</v>
      </c>
      <c r="D21" s="430">
        <f>main1!M87</f>
        <v>1328.9</v>
      </c>
      <c r="E21" s="430">
        <f>main1!N87</f>
        <v>1311.3000000000002</v>
      </c>
      <c r="F21" s="430">
        <f>main1!O87</f>
        <v>17.600000000000001</v>
      </c>
      <c r="G21" s="430">
        <f>main1!P87</f>
        <v>-1893.5</v>
      </c>
      <c r="H21" s="430">
        <f>main1!Q87</f>
        <v>41.239448857994041</v>
      </c>
    </row>
    <row r="22" spans="1:8" ht="20.100000000000001" customHeight="1">
      <c r="A22" s="89" t="s">
        <v>326</v>
      </c>
      <c r="B22" s="514">
        <v>26</v>
      </c>
      <c r="C22" s="430">
        <f>main1!L88</f>
        <v>42</v>
      </c>
      <c r="D22" s="430">
        <f>main1!M88</f>
        <v>22.8</v>
      </c>
      <c r="E22" s="430">
        <f>main1!N88</f>
        <v>0</v>
      </c>
      <c r="F22" s="430">
        <f>main1!O88</f>
        <v>22.8</v>
      </c>
      <c r="G22" s="430">
        <f>main1!P88</f>
        <v>-19.2</v>
      </c>
      <c r="H22" s="430">
        <f>main1!Q88</f>
        <v>54.285714285714292</v>
      </c>
    </row>
    <row r="23" spans="1:8" ht="20.100000000000001" customHeight="1">
      <c r="A23" s="89" t="s">
        <v>233</v>
      </c>
      <c r="B23" s="514">
        <v>27</v>
      </c>
      <c r="C23" s="430">
        <f>main1!L89</f>
        <v>15935.599999999999</v>
      </c>
      <c r="D23" s="430">
        <f>main1!M89</f>
        <v>10593.6</v>
      </c>
      <c r="E23" s="430">
        <f>main1!N89</f>
        <v>10593.6</v>
      </c>
      <c r="F23" s="430">
        <f>main1!O89</f>
        <v>0</v>
      </c>
      <c r="G23" s="430">
        <f>main1!P89</f>
        <v>-5341.9999999999982</v>
      </c>
      <c r="H23" s="430">
        <f>main1!Q89</f>
        <v>66.477572228218591</v>
      </c>
    </row>
    <row r="24" spans="1:8" ht="18" customHeight="1">
      <c r="A24" s="89" t="s">
        <v>232</v>
      </c>
      <c r="B24" s="514">
        <v>28</v>
      </c>
      <c r="C24" s="430">
        <f>main1!L90</f>
        <v>2288.8000000000002</v>
      </c>
      <c r="D24" s="430">
        <f>main1!M90</f>
        <v>860</v>
      </c>
      <c r="E24" s="430">
        <f>main1!N90</f>
        <v>753.8</v>
      </c>
      <c r="F24" s="430">
        <f>main1!O90</f>
        <v>106.2</v>
      </c>
      <c r="G24" s="430">
        <f>main1!P90</f>
        <v>-1428.8000000000002</v>
      </c>
      <c r="H24" s="430">
        <f>main1!Q90</f>
        <v>37.574274729115693</v>
      </c>
    </row>
    <row r="25" spans="1:8" ht="19.5" customHeight="1">
      <c r="A25" s="60" t="s">
        <v>231</v>
      </c>
      <c r="B25" s="514">
        <v>29</v>
      </c>
      <c r="C25" s="430">
        <f t="shared" ref="C25:H25" si="0">C26</f>
        <v>8146</v>
      </c>
      <c r="D25" s="430">
        <f t="shared" si="0"/>
        <v>5153.6000000000004</v>
      </c>
      <c r="E25" s="430">
        <f t="shared" si="0"/>
        <v>5153.6000000000004</v>
      </c>
      <c r="F25" s="430">
        <f t="shared" si="0"/>
        <v>0</v>
      </c>
      <c r="G25" s="430">
        <f t="shared" si="0"/>
        <v>-2992.3999999999996</v>
      </c>
      <c r="H25" s="430">
        <f t="shared" si="0"/>
        <v>63.265406334397255</v>
      </c>
    </row>
    <row r="26" spans="1:8" ht="29.25" customHeight="1">
      <c r="A26" s="517" t="s">
        <v>247</v>
      </c>
      <c r="B26" s="516">
        <v>291</v>
      </c>
      <c r="C26" s="429">
        <f>main1!L92</f>
        <v>8146</v>
      </c>
      <c r="D26" s="429">
        <f>main1!M92</f>
        <v>5153.6000000000004</v>
      </c>
      <c r="E26" s="429">
        <f>main1!N92</f>
        <v>5153.6000000000004</v>
      </c>
      <c r="F26" s="429">
        <f>main1!O92</f>
        <v>0</v>
      </c>
      <c r="G26" s="429">
        <f>main1!P92</f>
        <v>-2992.3999999999996</v>
      </c>
      <c r="H26" s="429">
        <f>main1!Q92</f>
        <v>63.265406334397255</v>
      </c>
    </row>
    <row r="27" spans="1:8" ht="20.100000000000001" customHeight="1">
      <c r="A27" s="502" t="s">
        <v>222</v>
      </c>
      <c r="B27" s="509">
        <v>3</v>
      </c>
      <c r="C27" s="498">
        <f>main1!L96</f>
        <v>4100.2</v>
      </c>
      <c r="D27" s="498">
        <f>main1!M96</f>
        <v>1264.3</v>
      </c>
      <c r="E27" s="498">
        <f>main1!N96</f>
        <v>688.5</v>
      </c>
      <c r="F27" s="498">
        <f>main1!O96</f>
        <v>575.80000000000007</v>
      </c>
      <c r="G27" s="498">
        <f>main1!P96</f>
        <v>-2835.8999999999996</v>
      </c>
      <c r="H27" s="498">
        <f>main1!Q96</f>
        <v>30.835081215550463</v>
      </c>
    </row>
    <row r="28" spans="1:8" ht="20.100000000000001" customHeight="1">
      <c r="A28" s="89" t="s">
        <v>223</v>
      </c>
      <c r="B28" s="514">
        <v>31</v>
      </c>
      <c r="C28" s="430">
        <f>main1!L97</f>
        <v>3037.4999999999995</v>
      </c>
      <c r="D28" s="430">
        <f>main1!M97</f>
        <v>795.9</v>
      </c>
      <c r="E28" s="430">
        <f>main1!N97</f>
        <v>227.29999999999998</v>
      </c>
      <c r="F28" s="430">
        <f>main1!O97</f>
        <v>568.6</v>
      </c>
      <c r="G28" s="430">
        <f>main1!P97</f>
        <v>-2241.5999999999995</v>
      </c>
      <c r="H28" s="430">
        <f>main1!Q97</f>
        <v>26.20246913580247</v>
      </c>
    </row>
    <row r="29" spans="1:8" ht="20.100000000000001" customHeight="1">
      <c r="A29" s="143" t="s">
        <v>15</v>
      </c>
      <c r="B29" s="514"/>
      <c r="C29" s="511">
        <f>main1!L98</f>
        <v>0</v>
      </c>
      <c r="D29" s="503">
        <f>main1!M98</f>
        <v>0</v>
      </c>
      <c r="E29" s="503">
        <f>main1!N98</f>
        <v>0</v>
      </c>
      <c r="F29" s="503"/>
      <c r="G29" s="503">
        <f>main1!P98</f>
        <v>0</v>
      </c>
      <c r="H29" s="503" t="str">
        <f>main1!Q98</f>
        <v xml:space="preserve"> </v>
      </c>
    </row>
    <row r="30" spans="1:8" ht="20.100000000000001" customHeight="1">
      <c r="A30" s="332" t="s">
        <v>243</v>
      </c>
      <c r="B30" s="516">
        <v>3192</v>
      </c>
      <c r="C30" s="429">
        <f>main1!L99</f>
        <v>1547.2</v>
      </c>
      <c r="D30" s="429">
        <f>main1!M99</f>
        <v>445.7</v>
      </c>
      <c r="E30" s="429">
        <f>main1!N99</f>
        <v>54.800000000000018</v>
      </c>
      <c r="F30" s="429">
        <f>main1!O99</f>
        <v>390.9</v>
      </c>
      <c r="G30" s="429">
        <f>main1!P99</f>
        <v>-1101.5</v>
      </c>
      <c r="H30" s="429">
        <f>main1!Q99</f>
        <v>28.806876938986552</v>
      </c>
    </row>
    <row r="31" spans="1:8" ht="15.75">
      <c r="A31" s="89" t="s">
        <v>225</v>
      </c>
      <c r="B31" s="514">
        <v>33</v>
      </c>
      <c r="C31" s="430">
        <f>main1!L101</f>
        <v>1025.1000000000001</v>
      </c>
      <c r="D31" s="430">
        <f>main1!M101</f>
        <v>461.5</v>
      </c>
      <c r="E31" s="430">
        <f>main1!N101</f>
        <v>459.9</v>
      </c>
      <c r="F31" s="430">
        <f>main1!O101</f>
        <v>1.6</v>
      </c>
      <c r="G31" s="430">
        <f>main1!P101</f>
        <v>-563.60000000000014</v>
      </c>
      <c r="H31" s="430">
        <f>main1!Q101</f>
        <v>45.019998048970827</v>
      </c>
    </row>
    <row r="32" spans="1:8" ht="31.5">
      <c r="A32" s="89" t="s">
        <v>296</v>
      </c>
      <c r="B32" s="492" t="s">
        <v>297</v>
      </c>
      <c r="C32" s="430">
        <f>main1!L102</f>
        <v>37.6</v>
      </c>
      <c r="D32" s="430">
        <f>main1!M102</f>
        <v>6.9</v>
      </c>
      <c r="E32" s="430">
        <f>main1!N102</f>
        <v>1.3000000000000003</v>
      </c>
      <c r="F32" s="430">
        <f>main1!O102</f>
        <v>5.6</v>
      </c>
      <c r="G32" s="430">
        <f>main1!P102</f>
        <v>-30.700000000000003</v>
      </c>
      <c r="H32" s="430">
        <f>main1!Q102</f>
        <v>18.351063829787233</v>
      </c>
    </row>
  </sheetData>
  <mergeCells count="11">
    <mergeCell ref="E8:F8"/>
    <mergeCell ref="A3:H3"/>
    <mergeCell ref="A8:A9"/>
    <mergeCell ref="B8:B9"/>
    <mergeCell ref="C8:C9"/>
    <mergeCell ref="A2:H2"/>
    <mergeCell ref="D8:D9"/>
    <mergeCell ref="G8:H8"/>
    <mergeCell ref="A6:H6"/>
    <mergeCell ref="A5:H5"/>
    <mergeCell ref="A4:H4"/>
  </mergeCells>
  <printOptions horizontalCentered="1"/>
  <pageMargins left="0" right="0" top="0.39370078740157483" bottom="0.19685039370078741" header="0" footer="0"/>
  <pageSetup paperSize="9" scale="7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H35"/>
  <sheetViews>
    <sheetView showZeros="0" view="pageBreakPreview" topLeftCell="A10" zoomScaleNormal="100" zoomScaleSheetLayoutView="100" workbookViewId="0">
      <selection activeCell="D10" sqref="D1:D65536"/>
    </sheetView>
  </sheetViews>
  <sheetFormatPr defaultRowHeight="15"/>
  <cols>
    <col min="1" max="1" width="49.140625" customWidth="1"/>
    <col min="2" max="2" width="10.7109375" customWidth="1"/>
    <col min="3" max="3" width="12.42578125" customWidth="1"/>
    <col min="4" max="4" width="12.85546875" customWidth="1"/>
    <col min="5" max="5" width="12.140625" customWidth="1"/>
    <col min="6" max="6" width="10.7109375" customWidth="1"/>
    <col min="7" max="7" width="13.140625" customWidth="1"/>
  </cols>
  <sheetData>
    <row r="1" spans="1:8" ht="30.75" customHeight="1">
      <c r="C1" s="13"/>
      <c r="D1" s="13"/>
      <c r="E1" s="13"/>
      <c r="F1" s="13"/>
      <c r="G1" s="13"/>
      <c r="H1" s="413" t="s">
        <v>317</v>
      </c>
    </row>
    <row r="2" spans="1:8" ht="20.25">
      <c r="A2" s="824" t="s">
        <v>321</v>
      </c>
      <c r="B2" s="824"/>
      <c r="C2" s="824"/>
      <c r="D2" s="824"/>
      <c r="E2" s="824"/>
      <c r="F2" s="824"/>
      <c r="G2" s="824"/>
      <c r="H2" s="824"/>
    </row>
    <row r="3" spans="1:8" ht="20.25">
      <c r="A3" s="824" t="s">
        <v>308</v>
      </c>
      <c r="B3" s="824"/>
      <c r="C3" s="824"/>
      <c r="D3" s="824"/>
      <c r="E3" s="824"/>
      <c r="F3" s="824"/>
      <c r="G3" s="824"/>
      <c r="H3" s="824"/>
    </row>
    <row r="4" spans="1:8" ht="20.25">
      <c r="A4" s="824" t="s">
        <v>305</v>
      </c>
      <c r="B4" s="824"/>
      <c r="C4" s="824"/>
      <c r="D4" s="824"/>
      <c r="E4" s="824"/>
      <c r="F4" s="824"/>
      <c r="G4" s="824"/>
      <c r="H4" s="824"/>
    </row>
    <row r="5" spans="1:8" ht="15.75">
      <c r="A5" s="825" t="str">
        <f>main1!A4</f>
        <v>la situația din 31 august 2016</v>
      </c>
      <c r="B5" s="825"/>
      <c r="C5" s="825"/>
      <c r="D5" s="825"/>
      <c r="E5" s="825"/>
      <c r="F5" s="825"/>
      <c r="G5" s="825"/>
      <c r="H5" s="825"/>
    </row>
    <row r="6" spans="1:8" ht="15.75">
      <c r="A6" s="829" t="s">
        <v>302</v>
      </c>
      <c r="B6" s="829"/>
      <c r="C6" s="829"/>
      <c r="D6" s="829"/>
      <c r="E6" s="829"/>
      <c r="F6" s="829"/>
      <c r="G6" s="829"/>
      <c r="H6" s="829"/>
    </row>
    <row r="7" spans="1:8">
      <c r="A7" s="16"/>
      <c r="B7" s="16"/>
      <c r="C7" s="17"/>
      <c r="D7" s="17" t="s">
        <v>1</v>
      </c>
      <c r="E7" s="17"/>
      <c r="F7" s="17"/>
      <c r="G7" s="16"/>
      <c r="H7" s="412" t="s">
        <v>26</v>
      </c>
    </row>
    <row r="8" spans="1:8" ht="34.5" customHeight="1">
      <c r="A8" s="847" t="s">
        <v>40</v>
      </c>
      <c r="B8" s="848" t="s">
        <v>244</v>
      </c>
      <c r="C8" s="847" t="s">
        <v>33</v>
      </c>
      <c r="D8" s="847" t="s">
        <v>41</v>
      </c>
      <c r="E8" s="823" t="s">
        <v>330</v>
      </c>
      <c r="F8" s="823"/>
      <c r="G8" s="847" t="s">
        <v>34</v>
      </c>
      <c r="H8" s="847"/>
    </row>
    <row r="9" spans="1:8" ht="31.5">
      <c r="A9" s="847"/>
      <c r="B9" s="849"/>
      <c r="C9" s="847"/>
      <c r="D9" s="847"/>
      <c r="E9" s="610" t="s">
        <v>332</v>
      </c>
      <c r="F9" s="610" t="s">
        <v>331</v>
      </c>
      <c r="G9" s="484" t="s">
        <v>309</v>
      </c>
      <c r="H9" s="484" t="s">
        <v>36</v>
      </c>
    </row>
    <row r="10" spans="1:8">
      <c r="A10" s="28">
        <v>1</v>
      </c>
      <c r="B10" s="28">
        <v>2</v>
      </c>
      <c r="C10" s="28">
        <v>3</v>
      </c>
      <c r="D10" s="28">
        <v>4</v>
      </c>
      <c r="E10" s="28">
        <v>5</v>
      </c>
      <c r="F10" s="28">
        <v>6</v>
      </c>
      <c r="G10" s="28">
        <v>7</v>
      </c>
      <c r="H10" s="28">
        <v>8</v>
      </c>
    </row>
    <row r="11" spans="1:8" ht="20.100000000000001" customHeight="1">
      <c r="A11" s="493" t="s">
        <v>67</v>
      </c>
      <c r="B11" s="525" t="s">
        <v>66</v>
      </c>
      <c r="C11" s="523">
        <f>main1!U77</f>
        <v>35561.699999999997</v>
      </c>
      <c r="D11" s="523">
        <f>main1!V77</f>
        <v>19784.7</v>
      </c>
      <c r="E11" s="523">
        <f>main1!W77</f>
        <v>18969.7</v>
      </c>
      <c r="F11" s="523">
        <f>main1!X77</f>
        <v>815</v>
      </c>
      <c r="G11" s="523">
        <f>main1!Y77</f>
        <v>-15776.999999999996</v>
      </c>
      <c r="H11" s="523">
        <f>main1!Z77</f>
        <v>55.634854351732344</v>
      </c>
    </row>
    <row r="12" spans="1:8" ht="20.100000000000001" customHeight="1">
      <c r="A12" s="269" t="s">
        <v>23</v>
      </c>
      <c r="B12" s="526"/>
      <c r="C12" s="523">
        <f>main1!U78</f>
        <v>0</v>
      </c>
      <c r="D12" s="523">
        <f>main1!V78</f>
        <v>0</v>
      </c>
      <c r="E12" s="523">
        <f>main1!W78</f>
        <v>0</v>
      </c>
      <c r="F12" s="523"/>
      <c r="G12" s="523">
        <f>main1!Y78</f>
        <v>0</v>
      </c>
      <c r="H12" s="523" t="str">
        <f>main1!Z78</f>
        <v xml:space="preserve"> </v>
      </c>
    </row>
    <row r="13" spans="1:8" ht="20.100000000000001" customHeight="1">
      <c r="A13" s="497" t="s">
        <v>68</v>
      </c>
      <c r="B13" s="527">
        <v>2</v>
      </c>
      <c r="C13" s="536">
        <f>main1!U79</f>
        <v>31538.799999999999</v>
      </c>
      <c r="D13" s="536">
        <f>main1!V79</f>
        <v>18538.5</v>
      </c>
      <c r="E13" s="536">
        <f>main1!W79</f>
        <v>18299.3</v>
      </c>
      <c r="F13" s="536">
        <f>main1!X79</f>
        <v>239.2</v>
      </c>
      <c r="G13" s="536">
        <f>main1!Y79</f>
        <v>-13000.3</v>
      </c>
      <c r="H13" s="536">
        <f>main1!Z79</f>
        <v>58.779978946567404</v>
      </c>
    </row>
    <row r="14" spans="1:8" ht="16.5" customHeight="1">
      <c r="A14" s="519" t="s">
        <v>236</v>
      </c>
      <c r="B14" s="528">
        <v>21</v>
      </c>
      <c r="C14" s="532">
        <f>main1!U80</f>
        <v>5251.4</v>
      </c>
      <c r="D14" s="532">
        <f>main1!V80</f>
        <v>3351.9</v>
      </c>
      <c r="E14" s="532">
        <f>main1!W80</f>
        <v>3351.9</v>
      </c>
      <c r="F14" s="532">
        <f>main1!X80</f>
        <v>0</v>
      </c>
      <c r="G14" s="532">
        <f>main1!Y80</f>
        <v>-1899.4999999999995</v>
      </c>
      <c r="H14" s="532">
        <f>main1!Z80</f>
        <v>63.828693300834075</v>
      </c>
    </row>
    <row r="15" spans="1:8" ht="20.100000000000001" customHeight="1">
      <c r="A15" s="519" t="s">
        <v>235</v>
      </c>
      <c r="B15" s="528">
        <v>22</v>
      </c>
      <c r="C15" s="532">
        <f>main1!U81</f>
        <v>2257</v>
      </c>
      <c r="D15" s="532">
        <f>main1!V81</f>
        <v>924.5</v>
      </c>
      <c r="E15" s="532">
        <f>main1!W81</f>
        <v>831.9</v>
      </c>
      <c r="F15" s="532">
        <f>main1!X81</f>
        <v>92.6</v>
      </c>
      <c r="G15" s="532">
        <f>main1!Y81</f>
        <v>-1332.5</v>
      </c>
      <c r="H15" s="532">
        <f>main1!Z81</f>
        <v>40.961453256535222</v>
      </c>
    </row>
    <row r="16" spans="1:8" ht="20.100000000000001" customHeight="1">
      <c r="A16" s="519" t="s">
        <v>234</v>
      </c>
      <c r="B16" s="528">
        <v>24</v>
      </c>
      <c r="C16" s="532">
        <f>main1!U82</f>
        <v>1747.5</v>
      </c>
      <c r="D16" s="532">
        <f>main1!V82</f>
        <v>1159.0999999999999</v>
      </c>
      <c r="E16" s="532">
        <f>main1!W82</f>
        <v>1159.0999999999999</v>
      </c>
      <c r="F16" s="532">
        <f>main1!X82</f>
        <v>0</v>
      </c>
      <c r="G16" s="532">
        <f>main1!Y82</f>
        <v>-588.40000000000009</v>
      </c>
      <c r="H16" s="532">
        <f>main1!Z82</f>
        <v>66.329041487839774</v>
      </c>
    </row>
    <row r="17" spans="1:8" ht="20.100000000000001" customHeight="1">
      <c r="A17" s="520" t="s">
        <v>4</v>
      </c>
      <c r="B17" s="528"/>
      <c r="C17" s="532">
        <f>main1!U83</f>
        <v>0</v>
      </c>
      <c r="D17" s="532">
        <f>main1!V83</f>
        <v>0</v>
      </c>
      <c r="E17" s="532">
        <f>main1!W83</f>
        <v>0</v>
      </c>
      <c r="F17" s="532"/>
      <c r="G17" s="532">
        <f>main1!Y83</f>
        <v>0</v>
      </c>
      <c r="H17" s="532">
        <f>main1!Z83</f>
        <v>0</v>
      </c>
    </row>
    <row r="18" spans="1:8" ht="20.100000000000001" customHeight="1">
      <c r="A18" s="521" t="s">
        <v>245</v>
      </c>
      <c r="B18" s="533">
        <v>241</v>
      </c>
      <c r="C18" s="531">
        <f>main1!U84</f>
        <v>345.5</v>
      </c>
      <c r="D18" s="531">
        <f>main1!V84</f>
        <v>177.1</v>
      </c>
      <c r="E18" s="531">
        <f>main1!W84</f>
        <v>177.1</v>
      </c>
      <c r="F18" s="531">
        <f>main1!X84</f>
        <v>0</v>
      </c>
      <c r="G18" s="531">
        <f>main1!Y84</f>
        <v>-168.4</v>
      </c>
      <c r="H18" s="531">
        <f>main1!Z84</f>
        <v>51.259044862518088</v>
      </c>
    </row>
    <row r="19" spans="1:8" ht="20.100000000000001" customHeight="1">
      <c r="A19" s="521" t="s">
        <v>246</v>
      </c>
      <c r="B19" s="533">
        <v>242</v>
      </c>
      <c r="C19" s="531">
        <f>main1!U85</f>
        <v>1402</v>
      </c>
      <c r="D19" s="531">
        <f>main1!V85</f>
        <v>982</v>
      </c>
      <c r="E19" s="531">
        <f>main1!W85</f>
        <v>982</v>
      </c>
      <c r="F19" s="531">
        <f>main1!X85</f>
        <v>0</v>
      </c>
      <c r="G19" s="531">
        <f>main1!Y85</f>
        <v>-420</v>
      </c>
      <c r="H19" s="531">
        <f>main1!Z85</f>
        <v>70.042796005706137</v>
      </c>
    </row>
    <row r="20" spans="1:8" ht="20.100000000000001" hidden="1" customHeight="1">
      <c r="A20" s="522" t="s">
        <v>258</v>
      </c>
      <c r="B20" s="533">
        <v>243</v>
      </c>
      <c r="C20" s="531">
        <f>main1!U86</f>
        <v>0</v>
      </c>
      <c r="D20" s="531">
        <f>main1!V86</f>
        <v>0</v>
      </c>
      <c r="E20" s="531">
        <f>main1!W86</f>
        <v>0</v>
      </c>
      <c r="F20" s="531"/>
      <c r="G20" s="531">
        <f>main1!Y86</f>
        <v>0</v>
      </c>
      <c r="H20" s="531" t="str">
        <f>main1!Z86</f>
        <v xml:space="preserve"> </v>
      </c>
    </row>
    <row r="21" spans="1:8" ht="20.100000000000001" customHeight="1">
      <c r="A21" s="519" t="s">
        <v>237</v>
      </c>
      <c r="B21" s="528">
        <v>25</v>
      </c>
      <c r="C21" s="532">
        <f>main1!U87</f>
        <v>3222.4</v>
      </c>
      <c r="D21" s="532">
        <f>main1!V87</f>
        <v>1328.9</v>
      </c>
      <c r="E21" s="532">
        <f>main1!W87</f>
        <v>1311.3000000000002</v>
      </c>
      <c r="F21" s="532">
        <f>main1!X87</f>
        <v>17.600000000000001</v>
      </c>
      <c r="G21" s="532">
        <f>main1!Y87</f>
        <v>-1893.5</v>
      </c>
      <c r="H21" s="532">
        <f>main1!Z87</f>
        <v>41.239448857994041</v>
      </c>
    </row>
    <row r="22" spans="1:8" ht="20.100000000000001" customHeight="1">
      <c r="A22" s="89" t="s">
        <v>326</v>
      </c>
      <c r="B22" s="528">
        <v>26</v>
      </c>
      <c r="C22" s="532">
        <f>main1!U88</f>
        <v>42</v>
      </c>
      <c r="D22" s="532">
        <f>main1!V88</f>
        <v>22.8</v>
      </c>
      <c r="E22" s="532">
        <f>main1!W88</f>
        <v>0</v>
      </c>
      <c r="F22" s="532">
        <f>main1!X88</f>
        <v>22.8</v>
      </c>
      <c r="G22" s="532">
        <f>main1!Y88</f>
        <v>-19.2</v>
      </c>
      <c r="H22" s="532">
        <f>main1!Z88</f>
        <v>54.285714285714292</v>
      </c>
    </row>
    <row r="23" spans="1:8" ht="20.100000000000001" customHeight="1">
      <c r="A23" s="519" t="s">
        <v>233</v>
      </c>
      <c r="B23" s="528">
        <v>27</v>
      </c>
      <c r="C23" s="532">
        <f>main1!U89</f>
        <v>1274.9000000000001</v>
      </c>
      <c r="D23" s="532">
        <f>main1!V89</f>
        <v>814.5</v>
      </c>
      <c r="E23" s="532">
        <f>main1!W89</f>
        <v>814.5</v>
      </c>
      <c r="F23" s="532">
        <f>main1!X89</f>
        <v>0</v>
      </c>
      <c r="G23" s="532">
        <f>main1!Y89</f>
        <v>-460.40000000000009</v>
      </c>
      <c r="H23" s="532">
        <f>main1!Z89</f>
        <v>63.887363714801161</v>
      </c>
    </row>
    <row r="24" spans="1:8" ht="20.100000000000001" customHeight="1">
      <c r="A24" s="519" t="s">
        <v>232</v>
      </c>
      <c r="B24" s="528">
        <v>28</v>
      </c>
      <c r="C24" s="532">
        <f>main1!U90</f>
        <v>2287.5</v>
      </c>
      <c r="D24" s="532">
        <f>main1!V90</f>
        <v>828.7</v>
      </c>
      <c r="E24" s="532">
        <f>main1!W90</f>
        <v>722.5</v>
      </c>
      <c r="F24" s="532">
        <f>main1!X90</f>
        <v>106.2</v>
      </c>
      <c r="G24" s="532">
        <f>main1!Y90</f>
        <v>-1458.8</v>
      </c>
      <c r="H24" s="532">
        <f>main1!Z90</f>
        <v>36.227322404371584</v>
      </c>
    </row>
    <row r="25" spans="1:8" ht="21" customHeight="1">
      <c r="A25" s="330" t="s">
        <v>231</v>
      </c>
      <c r="B25" s="528">
        <v>29</v>
      </c>
      <c r="C25" s="532">
        <f>main1!U91</f>
        <v>15456.1</v>
      </c>
      <c r="D25" s="532">
        <f>main1!V91</f>
        <v>10108.1</v>
      </c>
      <c r="E25" s="532">
        <f>main1!W91</f>
        <v>10108.1</v>
      </c>
      <c r="F25" s="532">
        <f>main1!X91</f>
        <v>0</v>
      </c>
      <c r="G25" s="532">
        <f>main1!Y91</f>
        <v>-5348</v>
      </c>
      <c r="H25" s="532">
        <f>main1!Z91</f>
        <v>65.39877459384968</v>
      </c>
    </row>
    <row r="26" spans="1:8" ht="25.5" customHeight="1">
      <c r="A26" s="534" t="s">
        <v>247</v>
      </c>
      <c r="B26" s="533">
        <v>291</v>
      </c>
      <c r="C26" s="531">
        <f>main1!U92</f>
        <v>8146</v>
      </c>
      <c r="D26" s="531">
        <f>main1!V92</f>
        <v>5153.6000000000004</v>
      </c>
      <c r="E26" s="531">
        <f>main1!W92</f>
        <v>5153.6000000000004</v>
      </c>
      <c r="F26" s="531">
        <f>main1!X92</f>
        <v>0</v>
      </c>
      <c r="G26" s="531">
        <f>main1!Y92</f>
        <v>-2992.3999999999996</v>
      </c>
      <c r="H26" s="531">
        <f>main1!Z92</f>
        <v>63.265406334397255</v>
      </c>
    </row>
    <row r="27" spans="1:8" ht="23.25" hidden="1" customHeight="1">
      <c r="A27" s="535" t="s">
        <v>250</v>
      </c>
      <c r="B27" s="533">
        <v>292</v>
      </c>
      <c r="C27" s="531">
        <f>main1!U93</f>
        <v>7310.1</v>
      </c>
      <c r="D27" s="531">
        <f>main1!V93</f>
        <v>4954.5</v>
      </c>
      <c r="E27" s="531">
        <f>main1!W93</f>
        <v>4954.5</v>
      </c>
      <c r="F27" s="531"/>
      <c r="G27" s="531">
        <f>main1!Y93</f>
        <v>-2355.6000000000004</v>
      </c>
      <c r="H27" s="531">
        <f>main1!Z93</f>
        <v>67.776090614355482</v>
      </c>
    </row>
    <row r="28" spans="1:8" ht="32.25" customHeight="1">
      <c r="A28" s="535" t="s">
        <v>248</v>
      </c>
      <c r="B28" s="533">
        <v>2921</v>
      </c>
      <c r="C28" s="531">
        <f>main1!U94</f>
        <v>4738.2</v>
      </c>
      <c r="D28" s="531">
        <f>main1!V94</f>
        <v>3599.7</v>
      </c>
      <c r="E28" s="531">
        <f>main1!W94</f>
        <v>3599.7</v>
      </c>
      <c r="F28" s="531">
        <f>main1!X94</f>
        <v>0</v>
      </c>
      <c r="G28" s="531">
        <f>main1!Y94</f>
        <v>-1138.5</v>
      </c>
      <c r="H28" s="531">
        <f>main1!Z94</f>
        <v>75.971888058756491</v>
      </c>
    </row>
    <row r="29" spans="1:8" ht="33.75" customHeight="1">
      <c r="A29" s="535" t="s">
        <v>249</v>
      </c>
      <c r="B29" s="533">
        <v>2922</v>
      </c>
      <c r="C29" s="531">
        <f>main1!U95</f>
        <v>2571.9</v>
      </c>
      <c r="D29" s="531">
        <f>main1!V95</f>
        <v>1354.8</v>
      </c>
      <c r="E29" s="531">
        <f>main1!W95</f>
        <v>1354.8</v>
      </c>
      <c r="F29" s="531">
        <f>main1!X95</f>
        <v>0</v>
      </c>
      <c r="G29" s="531">
        <f>main1!Y95</f>
        <v>-1217.1000000000001</v>
      </c>
      <c r="H29" s="531">
        <f>main1!Z95</f>
        <v>52.677009214977254</v>
      </c>
    </row>
    <row r="30" spans="1:8" ht="18.75">
      <c r="A30" s="524" t="s">
        <v>222</v>
      </c>
      <c r="B30" s="527">
        <v>3</v>
      </c>
      <c r="C30" s="536">
        <f>main1!U96</f>
        <v>4022.8999999999996</v>
      </c>
      <c r="D30" s="536">
        <f>main1!V96</f>
        <v>1246.2</v>
      </c>
      <c r="E30" s="536">
        <f>main1!W96</f>
        <v>670.4</v>
      </c>
      <c r="F30" s="536">
        <f>main1!X96</f>
        <v>575.80000000000007</v>
      </c>
      <c r="G30" s="536">
        <f>main1!Y96</f>
        <v>-2776.7</v>
      </c>
      <c r="H30" s="536">
        <f>main1!Z96</f>
        <v>30.977652936936046</v>
      </c>
    </row>
    <row r="31" spans="1:8" ht="20.100000000000001" customHeight="1">
      <c r="A31" s="519" t="s">
        <v>223</v>
      </c>
      <c r="B31" s="528">
        <v>31</v>
      </c>
      <c r="C31" s="532">
        <f>main1!U97</f>
        <v>2966.1</v>
      </c>
      <c r="D31" s="532">
        <f>main1!V97</f>
        <v>780</v>
      </c>
      <c r="E31" s="532">
        <f>main1!W97</f>
        <v>211.39999999999998</v>
      </c>
      <c r="F31" s="532">
        <f>main1!X97</f>
        <v>568.6</v>
      </c>
      <c r="G31" s="532">
        <f>main1!Y97</f>
        <v>-2186.1</v>
      </c>
      <c r="H31" s="532">
        <f>main1!Z97</f>
        <v>26.297157884090222</v>
      </c>
    </row>
    <row r="32" spans="1:8" ht="20.100000000000001" customHeight="1">
      <c r="A32" s="520" t="s">
        <v>15</v>
      </c>
      <c r="B32" s="528"/>
      <c r="C32" s="529">
        <f>main1!U98</f>
        <v>0</v>
      </c>
      <c r="D32" s="529">
        <f>main1!V98</f>
        <v>0</v>
      </c>
      <c r="E32" s="529">
        <f>main1!W98</f>
        <v>0</v>
      </c>
      <c r="F32" s="529"/>
      <c r="G32" s="529">
        <f>main1!Y98</f>
        <v>0</v>
      </c>
      <c r="H32" s="529" t="str">
        <f>main1!Z98</f>
        <v xml:space="preserve"> </v>
      </c>
    </row>
    <row r="33" spans="1:8" ht="20.100000000000001" customHeight="1">
      <c r="A33" s="530" t="s">
        <v>243</v>
      </c>
      <c r="B33" s="533">
        <v>3192</v>
      </c>
      <c r="C33" s="531">
        <f>main1!U99</f>
        <v>1526.5</v>
      </c>
      <c r="D33" s="531">
        <f>main1!V99</f>
        <v>440</v>
      </c>
      <c r="E33" s="531">
        <f>main1!W99</f>
        <v>49.100000000000023</v>
      </c>
      <c r="F33" s="531">
        <f>main1!X99</f>
        <v>390.9</v>
      </c>
      <c r="G33" s="531">
        <f>main1!Y99</f>
        <v>-1086.5</v>
      </c>
      <c r="H33" s="531">
        <f>main1!Z99</f>
        <v>28.824107435309532</v>
      </c>
    </row>
    <row r="34" spans="1:8" ht="20.100000000000001" customHeight="1">
      <c r="A34" s="519" t="s">
        <v>225</v>
      </c>
      <c r="B34" s="528">
        <v>33</v>
      </c>
      <c r="C34" s="532">
        <f>main1!U101</f>
        <v>1021</v>
      </c>
      <c r="D34" s="532">
        <f>main1!V101</f>
        <v>459.7</v>
      </c>
      <c r="E34" s="532">
        <f>main1!W101</f>
        <v>458.09999999999997</v>
      </c>
      <c r="F34" s="532">
        <f>main1!X101</f>
        <v>1.6</v>
      </c>
      <c r="G34" s="532">
        <f>main1!Y101</f>
        <v>-561.29999999999995</v>
      </c>
      <c r="H34" s="532">
        <f>main1!Z101</f>
        <v>45.024485798237023</v>
      </c>
    </row>
    <row r="35" spans="1:8" ht="34.5" customHeight="1">
      <c r="A35" s="519" t="s">
        <v>296</v>
      </c>
      <c r="B35" s="444" t="s">
        <v>297</v>
      </c>
      <c r="C35" s="532">
        <f>main1!U102</f>
        <v>35.800000000000004</v>
      </c>
      <c r="D35" s="532">
        <f>main1!V102</f>
        <v>6.5</v>
      </c>
      <c r="E35" s="532">
        <f>main1!W102</f>
        <v>0.90000000000000036</v>
      </c>
      <c r="F35" s="532">
        <f>main1!X102</f>
        <v>5.6</v>
      </c>
      <c r="G35" s="532">
        <f>main1!Y102</f>
        <v>-29.300000000000004</v>
      </c>
      <c r="H35" s="532">
        <f>main1!Z102</f>
        <v>18.156424581005584</v>
      </c>
    </row>
  </sheetData>
  <mergeCells count="11">
    <mergeCell ref="E8:F8"/>
    <mergeCell ref="A2:H2"/>
    <mergeCell ref="A3:H3"/>
    <mergeCell ref="A4:H4"/>
    <mergeCell ref="A5:H5"/>
    <mergeCell ref="A6:H6"/>
    <mergeCell ref="A8:A9"/>
    <mergeCell ref="B8:B9"/>
    <mergeCell ref="C8:C9"/>
    <mergeCell ref="D8:D9"/>
    <mergeCell ref="G8:H8"/>
  </mergeCells>
  <printOptions horizontalCentered="1"/>
  <pageMargins left="0" right="0" top="0.39370078740157483" bottom="0.19685039370078741" header="0" footer="0"/>
  <pageSetup paperSize="9" scale="76"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F30"/>
  <sheetViews>
    <sheetView showZeros="0" view="pageBreakPreview" topLeftCell="A5" zoomScaleNormal="100" zoomScaleSheetLayoutView="100" workbookViewId="0">
      <selection activeCell="I30" sqref="I30"/>
    </sheetView>
  </sheetViews>
  <sheetFormatPr defaultRowHeight="15"/>
  <cols>
    <col min="1" max="1" width="40.7109375" customWidth="1"/>
    <col min="2" max="2" width="10.28515625" customWidth="1"/>
    <col min="3" max="3" width="12.28515625" customWidth="1"/>
    <col min="4" max="4" width="11.85546875" customWidth="1"/>
    <col min="5" max="5" width="13.42578125" customWidth="1"/>
  </cols>
  <sheetData>
    <row r="1" spans="1:6" ht="33" customHeight="1">
      <c r="C1" s="13"/>
      <c r="D1" s="13"/>
      <c r="E1" s="13"/>
      <c r="F1" s="413" t="s">
        <v>318</v>
      </c>
    </row>
    <row r="2" spans="1:6" ht="20.25">
      <c r="A2" s="824" t="s">
        <v>321</v>
      </c>
      <c r="B2" s="824"/>
      <c r="C2" s="824"/>
      <c r="D2" s="824"/>
      <c r="E2" s="824"/>
      <c r="F2" s="824"/>
    </row>
    <row r="3" spans="1:6" ht="20.25">
      <c r="A3" s="824" t="s">
        <v>310</v>
      </c>
      <c r="B3" s="824"/>
      <c r="C3" s="824"/>
      <c r="D3" s="824"/>
      <c r="E3" s="824"/>
      <c r="F3" s="824"/>
    </row>
    <row r="4" spans="1:6" ht="20.25">
      <c r="A4" s="824" t="s">
        <v>305</v>
      </c>
      <c r="B4" s="824"/>
      <c r="C4" s="824"/>
      <c r="D4" s="824"/>
      <c r="E4" s="824"/>
      <c r="F4" s="824"/>
    </row>
    <row r="5" spans="1:6" ht="20.25" customHeight="1">
      <c r="A5" s="825" t="str">
        <f>main1!A4</f>
        <v>la situația din 31 august 2016</v>
      </c>
      <c r="B5" s="825"/>
      <c r="C5" s="825"/>
      <c r="D5" s="825"/>
      <c r="E5" s="825"/>
      <c r="F5" s="825"/>
    </row>
    <row r="6" spans="1:6" ht="20.25" customHeight="1">
      <c r="A6" s="829" t="s">
        <v>302</v>
      </c>
      <c r="B6" s="829"/>
      <c r="C6" s="829"/>
      <c r="D6" s="829"/>
      <c r="E6" s="829"/>
      <c r="F6" s="829"/>
    </row>
    <row r="7" spans="1:6">
      <c r="A7" s="12"/>
      <c r="B7" s="12"/>
      <c r="C7" s="12"/>
      <c r="D7" s="12"/>
      <c r="E7" s="12" t="s">
        <v>1</v>
      </c>
      <c r="F7" s="412" t="s">
        <v>26</v>
      </c>
    </row>
    <row r="8" spans="1:6" ht="34.5" customHeight="1">
      <c r="A8" s="847" t="s">
        <v>40</v>
      </c>
      <c r="B8" s="848" t="s">
        <v>244</v>
      </c>
      <c r="C8" s="850" t="s">
        <v>33</v>
      </c>
      <c r="D8" s="850" t="s">
        <v>41</v>
      </c>
      <c r="E8" s="853" t="s">
        <v>34</v>
      </c>
      <c r="F8" s="854"/>
    </row>
    <row r="9" spans="1:6" ht="31.5">
      <c r="A9" s="847"/>
      <c r="B9" s="849"/>
      <c r="C9" s="851"/>
      <c r="D9" s="851"/>
      <c r="E9" s="484" t="s">
        <v>316</v>
      </c>
      <c r="F9" s="484" t="s">
        <v>36</v>
      </c>
    </row>
    <row r="10" spans="1:6">
      <c r="A10" s="28">
        <v>1</v>
      </c>
      <c r="B10" s="28">
        <v>2</v>
      </c>
      <c r="C10" s="28">
        <v>3</v>
      </c>
      <c r="D10" s="28">
        <v>4</v>
      </c>
      <c r="E10" s="28">
        <v>5</v>
      </c>
      <c r="F10" s="28">
        <v>6</v>
      </c>
    </row>
    <row r="11" spans="1:6" ht="24.75" customHeight="1">
      <c r="A11" s="493" t="s">
        <v>67</v>
      </c>
      <c r="B11" s="513" t="s">
        <v>66</v>
      </c>
      <c r="C11" s="495">
        <f>main1!AD77</f>
        <v>14976.1</v>
      </c>
      <c r="D11" s="495">
        <f>main1!AE77</f>
        <v>9919.2999999999993</v>
      </c>
      <c r="E11" s="495">
        <f>main1!AF77</f>
        <v>-5056.8000000000011</v>
      </c>
      <c r="F11" s="495">
        <f>main1!AG77</f>
        <v>66.234199825054588</v>
      </c>
    </row>
    <row r="12" spans="1:6" ht="15.75" customHeight="1">
      <c r="A12" s="269" t="s">
        <v>23</v>
      </c>
      <c r="B12" s="510"/>
      <c r="C12" s="498"/>
      <c r="D12" s="498"/>
      <c r="E12" s="498"/>
      <c r="F12" s="498"/>
    </row>
    <row r="13" spans="1:6" ht="18.75">
      <c r="A13" s="497" t="s">
        <v>68</v>
      </c>
      <c r="B13" s="509">
        <v>2</v>
      </c>
      <c r="C13" s="498">
        <f>main1!AD79</f>
        <v>14956.4</v>
      </c>
      <c r="D13" s="498">
        <f>main1!AE79</f>
        <v>9912.7999999999993</v>
      </c>
      <c r="E13" s="498">
        <f>main1!AF79</f>
        <v>-5043.6000000000004</v>
      </c>
      <c r="F13" s="498">
        <f>main1!AG79</f>
        <v>66.277981332406185</v>
      </c>
    </row>
    <row r="14" spans="1:6" ht="20.25" customHeight="1">
      <c r="A14" s="89" t="s">
        <v>236</v>
      </c>
      <c r="B14" s="514">
        <v>21</v>
      </c>
      <c r="C14" s="430">
        <f>main1!AD80</f>
        <v>110.2</v>
      </c>
      <c r="D14" s="430">
        <f>main1!AE80</f>
        <v>78.400000000000006</v>
      </c>
      <c r="E14" s="430">
        <f>main1!AF80</f>
        <v>-31.799999999999997</v>
      </c>
      <c r="F14" s="430">
        <f>main1!AG80</f>
        <v>71.14337568058076</v>
      </c>
    </row>
    <row r="15" spans="1:6" ht="15.75">
      <c r="A15" s="89" t="s">
        <v>235</v>
      </c>
      <c r="B15" s="514">
        <v>22</v>
      </c>
      <c r="C15" s="430">
        <f>main1!AD81</f>
        <v>184.5</v>
      </c>
      <c r="D15" s="430">
        <f>main1!AE81</f>
        <v>24.2</v>
      </c>
      <c r="E15" s="430">
        <f>main1!AF81</f>
        <v>-160.30000000000001</v>
      </c>
      <c r="F15" s="430">
        <f>main1!AG81</f>
        <v>13.116531165311654</v>
      </c>
    </row>
    <row r="16" spans="1:6" ht="15.75" hidden="1">
      <c r="A16" s="89" t="s">
        <v>234</v>
      </c>
      <c r="B16" s="514">
        <v>24</v>
      </c>
      <c r="C16" s="430">
        <f>main1!AD82</f>
        <v>0</v>
      </c>
      <c r="D16" s="430">
        <f>main1!AE82</f>
        <v>0</v>
      </c>
      <c r="E16" s="430">
        <f>main1!AF82</f>
        <v>0</v>
      </c>
      <c r="F16" s="430" t="str">
        <f>main1!AG82</f>
        <v xml:space="preserve"> </v>
      </c>
    </row>
    <row r="17" spans="1:6" ht="15.75" hidden="1">
      <c r="A17" s="143" t="s">
        <v>4</v>
      </c>
      <c r="B17" s="355"/>
      <c r="C17" s="430"/>
      <c r="D17" s="430"/>
      <c r="E17" s="430"/>
      <c r="F17" s="430"/>
    </row>
    <row r="18" spans="1:6" hidden="1">
      <c r="A18" s="332" t="s">
        <v>245</v>
      </c>
      <c r="B18" s="516">
        <v>241</v>
      </c>
      <c r="C18" s="429">
        <f>main1!AD84</f>
        <v>0</v>
      </c>
      <c r="D18" s="429">
        <f>main1!AE84</f>
        <v>0</v>
      </c>
      <c r="E18" s="429">
        <f>main1!AF84</f>
        <v>0</v>
      </c>
      <c r="F18" s="429">
        <f>main1!AG84</f>
        <v>0</v>
      </c>
    </row>
    <row r="19" spans="1:6" hidden="1">
      <c r="A19" s="332" t="s">
        <v>246</v>
      </c>
      <c r="B19" s="516">
        <v>242</v>
      </c>
      <c r="C19" s="429">
        <f>main1!AD85</f>
        <v>0</v>
      </c>
      <c r="D19" s="429">
        <f>main1!AE85</f>
        <v>0</v>
      </c>
      <c r="E19" s="429">
        <f>main1!AF85</f>
        <v>0</v>
      </c>
      <c r="F19" s="429">
        <f>main1!AG85</f>
        <v>0</v>
      </c>
    </row>
    <row r="20" spans="1:6" ht="30" hidden="1">
      <c r="A20" s="337" t="s">
        <v>258</v>
      </c>
      <c r="B20" s="516">
        <v>243</v>
      </c>
      <c r="C20" s="429">
        <f>main1!AD86</f>
        <v>0</v>
      </c>
      <c r="D20" s="429">
        <f>main1!AE86</f>
        <v>0</v>
      </c>
      <c r="E20" s="429">
        <f>main1!AF86</f>
        <v>0</v>
      </c>
      <c r="F20" s="429">
        <f>main1!AG86</f>
        <v>0</v>
      </c>
    </row>
    <row r="21" spans="1:6" ht="15.75" hidden="1">
      <c r="A21" s="89" t="s">
        <v>237</v>
      </c>
      <c r="B21" s="514">
        <v>25</v>
      </c>
      <c r="C21" s="430">
        <f>main1!AD87</f>
        <v>0</v>
      </c>
      <c r="D21" s="430">
        <f>main1!AE87</f>
        <v>0</v>
      </c>
      <c r="E21" s="430">
        <f>main1!AF87</f>
        <v>0</v>
      </c>
      <c r="F21" s="430" t="str">
        <f>main1!AG87</f>
        <v xml:space="preserve"> </v>
      </c>
    </row>
    <row r="22" spans="1:6" ht="18.75" customHeight="1">
      <c r="A22" s="89" t="s">
        <v>233</v>
      </c>
      <c r="B22" s="514">
        <v>27</v>
      </c>
      <c r="C22" s="430">
        <f>main1!AD89</f>
        <v>14660.4</v>
      </c>
      <c r="D22" s="430">
        <f>main1!AE89</f>
        <v>9778.9</v>
      </c>
      <c r="E22" s="430">
        <f>main1!AF89</f>
        <v>-4881.5</v>
      </c>
      <c r="F22" s="430">
        <f>main1!AG89</f>
        <v>66.702818476985627</v>
      </c>
    </row>
    <row r="23" spans="1:6" ht="15.75">
      <c r="A23" s="89" t="s">
        <v>232</v>
      </c>
      <c r="B23" s="514">
        <v>28</v>
      </c>
      <c r="C23" s="430">
        <f>main1!AD90</f>
        <v>1.3</v>
      </c>
      <c r="D23" s="430">
        <f>main1!AE90</f>
        <v>31.3</v>
      </c>
      <c r="E23" s="430">
        <f>main1!AF90</f>
        <v>30</v>
      </c>
      <c r="F23" s="430" t="str">
        <f>main1!AG90</f>
        <v>&gt;200</v>
      </c>
    </row>
    <row r="24" spans="1:6" ht="18.75">
      <c r="A24" s="502" t="s">
        <v>222</v>
      </c>
      <c r="B24" s="509">
        <v>3</v>
      </c>
      <c r="C24" s="498">
        <f>main1!AD96</f>
        <v>19.7</v>
      </c>
      <c r="D24" s="498">
        <f>main1!AE96</f>
        <v>6.5000000000000009</v>
      </c>
      <c r="E24" s="498">
        <f>main1!AF96</f>
        <v>-13.2</v>
      </c>
      <c r="F24" s="498">
        <f>main1!AG96</f>
        <v>32.994923857868024</v>
      </c>
    </row>
    <row r="25" spans="1:6" ht="15.75">
      <c r="A25" s="89" t="s">
        <v>223</v>
      </c>
      <c r="B25" s="601">
        <v>31</v>
      </c>
      <c r="C25" s="430">
        <f>main1!AD97</f>
        <v>15.2</v>
      </c>
      <c r="D25" s="430">
        <f>main1!AE97</f>
        <v>4.9000000000000004</v>
      </c>
      <c r="E25" s="430">
        <f>main1!AF97</f>
        <v>-10.299999999999999</v>
      </c>
      <c r="F25" s="430">
        <f>main1!AG97</f>
        <v>32.236842105263165</v>
      </c>
    </row>
    <row r="26" spans="1:6" ht="18.75">
      <c r="A26" s="143" t="s">
        <v>15</v>
      </c>
      <c r="B26" s="601"/>
      <c r="C26" s="480"/>
      <c r="D26" s="480"/>
      <c r="E26" s="480"/>
      <c r="F26" s="480"/>
    </row>
    <row r="27" spans="1:6">
      <c r="A27" s="332" t="s">
        <v>243</v>
      </c>
      <c r="B27" s="602">
        <v>3192</v>
      </c>
      <c r="C27" s="423">
        <f>main1!AD99</f>
        <v>8.3000000000000007</v>
      </c>
      <c r="D27" s="423">
        <f>main1!AE99</f>
        <v>3.3</v>
      </c>
      <c r="E27" s="423">
        <f>main1!AF99</f>
        <v>-5.0000000000000009</v>
      </c>
      <c r="F27" s="423">
        <f>main1!AG99</f>
        <v>39.75903614457831</v>
      </c>
    </row>
    <row r="28" spans="1:6" ht="15.75">
      <c r="A28" s="89" t="s">
        <v>225</v>
      </c>
      <c r="B28" s="601">
        <v>33</v>
      </c>
      <c r="C28" s="428">
        <f>main1!AD101</f>
        <v>2.7</v>
      </c>
      <c r="D28" s="428">
        <f>main1!AE101</f>
        <v>1.2</v>
      </c>
      <c r="E28" s="428">
        <f>main1!AF101</f>
        <v>-1.5000000000000002</v>
      </c>
      <c r="F28" s="428">
        <f>main1!AG101</f>
        <v>44.444444444444443</v>
      </c>
    </row>
    <row r="29" spans="1:6" ht="31.5" hidden="1">
      <c r="A29" s="89" t="s">
        <v>296</v>
      </c>
      <c r="B29" s="603" t="s">
        <v>297</v>
      </c>
      <c r="C29" s="428">
        <f>main1!AD102</f>
        <v>1.8</v>
      </c>
      <c r="D29" s="428">
        <f>main1!AE102</f>
        <v>0.4</v>
      </c>
      <c r="E29" s="428">
        <f>main1!AF102</f>
        <v>-1.4</v>
      </c>
      <c r="F29" s="428">
        <f>main1!AG102</f>
        <v>22.222222222222225</v>
      </c>
    </row>
    <row r="30" spans="1:6" ht="31.5">
      <c r="A30" s="519" t="s">
        <v>296</v>
      </c>
      <c r="B30" s="444" t="s">
        <v>297</v>
      </c>
      <c r="C30" s="604">
        <f>main1!AD102</f>
        <v>1.8</v>
      </c>
      <c r="D30" s="604">
        <f>main1!AE102</f>
        <v>0.4</v>
      </c>
      <c r="E30" s="604">
        <f>main1!AF102</f>
        <v>-1.4</v>
      </c>
      <c r="F30" s="604">
        <f>main1!AG102</f>
        <v>22.222222222222225</v>
      </c>
    </row>
  </sheetData>
  <mergeCells count="10">
    <mergeCell ref="A2:F2"/>
    <mergeCell ref="A3:F3"/>
    <mergeCell ref="A8:A9"/>
    <mergeCell ref="B8:B9"/>
    <mergeCell ref="C8:C9"/>
    <mergeCell ref="D8:D9"/>
    <mergeCell ref="E8:F8"/>
    <mergeCell ref="A5:F5"/>
    <mergeCell ref="A6:F6"/>
    <mergeCell ref="A4:F4"/>
  </mergeCells>
  <printOptions horizontalCentered="1"/>
  <pageMargins left="0" right="0" top="0.39370078740157483" bottom="0.19685039370078741" header="0" footer="0"/>
  <pageSetup paperSize="9" scale="90"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I30"/>
  <sheetViews>
    <sheetView showZeros="0" view="pageBreakPreview" zoomScaleNormal="100" zoomScaleSheetLayoutView="100" workbookViewId="0">
      <selection activeCell="G9" sqref="G9:H9"/>
    </sheetView>
  </sheetViews>
  <sheetFormatPr defaultRowHeight="15"/>
  <cols>
    <col min="1" max="1" width="40.85546875" customWidth="1"/>
    <col min="2" max="2" width="9" customWidth="1"/>
    <col min="3" max="3" width="10.85546875" customWidth="1"/>
    <col min="4" max="4" width="11" customWidth="1"/>
    <col min="5" max="5" width="13.42578125" customWidth="1"/>
  </cols>
  <sheetData>
    <row r="1" spans="1:9" ht="33" customHeight="1">
      <c r="C1" s="13"/>
      <c r="D1" s="13"/>
      <c r="E1" s="13"/>
      <c r="F1" s="413" t="s">
        <v>318</v>
      </c>
    </row>
    <row r="2" spans="1:9" ht="20.25">
      <c r="A2" s="824" t="s">
        <v>321</v>
      </c>
      <c r="B2" s="824"/>
      <c r="C2" s="824"/>
      <c r="D2" s="824"/>
      <c r="E2" s="824"/>
      <c r="F2" s="824"/>
    </row>
    <row r="3" spans="1:9" ht="20.25">
      <c r="A3" s="824" t="s">
        <v>312</v>
      </c>
      <c r="B3" s="824"/>
      <c r="C3" s="824"/>
      <c r="D3" s="824"/>
      <c r="E3" s="824"/>
      <c r="F3" s="824"/>
      <c r="G3" s="20"/>
      <c r="H3" s="20"/>
      <c r="I3" s="20"/>
    </row>
    <row r="4" spans="1:9" ht="20.25">
      <c r="A4" s="824" t="s">
        <v>305</v>
      </c>
      <c r="B4" s="824"/>
      <c r="C4" s="824"/>
      <c r="D4" s="824"/>
      <c r="E4" s="824"/>
      <c r="F4" s="824"/>
    </row>
    <row r="5" spans="1:9" ht="20.25" customHeight="1">
      <c r="A5" s="825" t="str">
        <f>main1!A4</f>
        <v>la situația din 31 august 2016</v>
      </c>
      <c r="B5" s="825"/>
      <c r="C5" s="825"/>
      <c r="D5" s="825"/>
      <c r="E5" s="825"/>
      <c r="F5" s="825"/>
    </row>
    <row r="6" spans="1:9" ht="20.25" customHeight="1">
      <c r="A6" s="829" t="s">
        <v>302</v>
      </c>
      <c r="B6" s="829"/>
      <c r="C6" s="829"/>
      <c r="D6" s="829"/>
      <c r="E6" s="829"/>
      <c r="F6" s="829"/>
    </row>
    <row r="7" spans="1:9" ht="21" customHeight="1">
      <c r="A7" s="12"/>
      <c r="B7" s="12"/>
      <c r="C7" s="12"/>
      <c r="D7" s="12"/>
      <c r="E7" s="12" t="s">
        <v>1</v>
      </c>
      <c r="F7" s="412" t="s">
        <v>26</v>
      </c>
    </row>
    <row r="8" spans="1:9" ht="35.25" customHeight="1">
      <c r="A8" s="847" t="s">
        <v>40</v>
      </c>
      <c r="B8" s="848" t="s">
        <v>244</v>
      </c>
      <c r="C8" s="850" t="s">
        <v>33</v>
      </c>
      <c r="D8" s="850" t="s">
        <v>41</v>
      </c>
      <c r="E8" s="853" t="s">
        <v>34</v>
      </c>
      <c r="F8" s="854"/>
    </row>
    <row r="9" spans="1:9" ht="31.5">
      <c r="A9" s="847"/>
      <c r="B9" s="849"/>
      <c r="C9" s="851"/>
      <c r="D9" s="851"/>
      <c r="E9" s="484" t="s">
        <v>311</v>
      </c>
      <c r="F9" s="484" t="s">
        <v>36</v>
      </c>
    </row>
    <row r="10" spans="1:9">
      <c r="A10" s="28">
        <v>1</v>
      </c>
      <c r="B10" s="28">
        <v>2</v>
      </c>
      <c r="C10" s="28">
        <v>3</v>
      </c>
      <c r="D10" s="28">
        <v>4</v>
      </c>
      <c r="E10" s="28">
        <v>5</v>
      </c>
      <c r="F10" s="28">
        <v>6</v>
      </c>
    </row>
    <row r="11" spans="1:9" ht="24" customHeight="1">
      <c r="A11" s="493" t="s">
        <v>67</v>
      </c>
      <c r="B11" s="513" t="s">
        <v>66</v>
      </c>
      <c r="C11" s="495">
        <f>main1!AK77</f>
        <v>5838.5</v>
      </c>
      <c r="D11" s="495">
        <f>main1!AL77</f>
        <v>3201.8999999999996</v>
      </c>
      <c r="E11" s="495">
        <f>main1!AM77</f>
        <v>-2636.6000000000004</v>
      </c>
      <c r="F11" s="495">
        <f>main1!AN77</f>
        <v>54.841140703947922</v>
      </c>
    </row>
    <row r="12" spans="1:9" ht="13.5" customHeight="1">
      <c r="A12" s="269" t="s">
        <v>23</v>
      </c>
      <c r="B12" s="510"/>
      <c r="C12" s="498"/>
      <c r="D12" s="498"/>
      <c r="E12" s="498"/>
      <c r="F12" s="498"/>
    </row>
    <row r="13" spans="1:9" ht="18.75">
      <c r="A13" s="497" t="s">
        <v>68</v>
      </c>
      <c r="B13" s="509">
        <v>2</v>
      </c>
      <c r="C13" s="498">
        <f>main1!AK79</f>
        <v>5780.9</v>
      </c>
      <c r="D13" s="498">
        <f>main1!AL79</f>
        <v>3190.2999999999997</v>
      </c>
      <c r="E13" s="498">
        <f>main1!AM79</f>
        <v>-2590.6</v>
      </c>
      <c r="F13" s="498">
        <f>main1!AN79</f>
        <v>55.186908612845755</v>
      </c>
    </row>
    <row r="14" spans="1:9" ht="18" customHeight="1">
      <c r="A14" s="89" t="s">
        <v>236</v>
      </c>
      <c r="B14" s="514">
        <v>21</v>
      </c>
      <c r="C14" s="430">
        <f>main1!AK80</f>
        <v>58.9</v>
      </c>
      <c r="D14" s="430">
        <f>main1!AL80</f>
        <v>33.200000000000003</v>
      </c>
      <c r="E14" s="430">
        <f>main1!AM80</f>
        <v>-25.699999999999996</v>
      </c>
      <c r="F14" s="430">
        <f>main1!AN80</f>
        <v>56.366723259762317</v>
      </c>
    </row>
    <row r="15" spans="1:9" ht="21" customHeight="1">
      <c r="A15" s="89" t="s">
        <v>235</v>
      </c>
      <c r="B15" s="514">
        <v>22</v>
      </c>
      <c r="C15" s="430">
        <f>main1!AK81</f>
        <v>5721.7</v>
      </c>
      <c r="D15" s="430">
        <f>main1!AL81</f>
        <v>3156.9</v>
      </c>
      <c r="E15" s="430">
        <f>main1!AM81</f>
        <v>-2564.7999999999997</v>
      </c>
      <c r="F15" s="430">
        <f>main1!AN81</f>
        <v>55.174161525420772</v>
      </c>
    </row>
    <row r="16" spans="1:9" ht="15.75" hidden="1">
      <c r="A16" s="89" t="s">
        <v>234</v>
      </c>
      <c r="B16" s="514">
        <v>24</v>
      </c>
      <c r="C16" s="430">
        <f>main1!AK82</f>
        <v>0</v>
      </c>
      <c r="D16" s="430">
        <f>main1!AL82</f>
        <v>0</v>
      </c>
      <c r="E16" s="430">
        <f>main1!AM82</f>
        <v>0</v>
      </c>
      <c r="F16" s="430" t="str">
        <f>main1!AN82</f>
        <v xml:space="preserve"> </v>
      </c>
    </row>
    <row r="17" spans="1:6" ht="18.75" hidden="1">
      <c r="A17" s="143" t="s">
        <v>4</v>
      </c>
      <c r="B17" s="514"/>
      <c r="C17" s="511"/>
      <c r="D17" s="511"/>
      <c r="E17" s="511"/>
      <c r="F17" s="511"/>
    </row>
    <row r="18" spans="1:6" hidden="1">
      <c r="A18" s="332" t="s">
        <v>245</v>
      </c>
      <c r="B18" s="516">
        <v>241</v>
      </c>
      <c r="C18" s="429">
        <f>main1!AK84</f>
        <v>0</v>
      </c>
      <c r="D18" s="429">
        <f>main1!AL84</f>
        <v>0</v>
      </c>
      <c r="E18" s="429">
        <f>main1!AM84</f>
        <v>0</v>
      </c>
      <c r="F18" s="429" t="str">
        <f>main1!AN84</f>
        <v xml:space="preserve"> </v>
      </c>
    </row>
    <row r="19" spans="1:6" hidden="1">
      <c r="A19" s="332" t="s">
        <v>246</v>
      </c>
      <c r="B19" s="516">
        <v>242</v>
      </c>
      <c r="C19" s="429">
        <f>main1!AK85</f>
        <v>0</v>
      </c>
      <c r="D19" s="429">
        <f>main1!AL85</f>
        <v>0</v>
      </c>
      <c r="E19" s="429">
        <f>main1!AM85</f>
        <v>0</v>
      </c>
      <c r="F19" s="429" t="str">
        <f>main1!AN85</f>
        <v xml:space="preserve"> </v>
      </c>
    </row>
    <row r="20" spans="1:6" ht="30" hidden="1">
      <c r="A20" s="337" t="s">
        <v>258</v>
      </c>
      <c r="B20" s="516">
        <v>243</v>
      </c>
      <c r="C20" s="429">
        <f>main1!AK86</f>
        <v>0</v>
      </c>
      <c r="D20" s="429">
        <f>main1!AL86</f>
        <v>0</v>
      </c>
      <c r="E20" s="429">
        <f>main1!AM86</f>
        <v>0</v>
      </c>
      <c r="F20" s="429">
        <f>main1!AN86</f>
        <v>0</v>
      </c>
    </row>
    <row r="21" spans="1:6" ht="15.75" hidden="1">
      <c r="A21" s="89" t="s">
        <v>237</v>
      </c>
      <c r="B21" s="514">
        <v>25</v>
      </c>
      <c r="C21" s="430">
        <f>main1!AK87</f>
        <v>0</v>
      </c>
      <c r="D21" s="430">
        <f>main1!AL87</f>
        <v>0</v>
      </c>
      <c r="E21" s="430">
        <f>main1!AM87</f>
        <v>0</v>
      </c>
      <c r="F21" s="430" t="str">
        <f>main1!AN87</f>
        <v xml:space="preserve"> </v>
      </c>
    </row>
    <row r="22" spans="1:6" ht="15.75">
      <c r="A22" s="89" t="s">
        <v>233</v>
      </c>
      <c r="B22" s="514">
        <v>27</v>
      </c>
      <c r="C22" s="430">
        <f>main1!AK89</f>
        <v>0.3</v>
      </c>
      <c r="D22" s="430">
        <f>main1!AL89</f>
        <v>0.2</v>
      </c>
      <c r="E22" s="430">
        <f>main1!AM89</f>
        <v>-9.9999999999999978E-2</v>
      </c>
      <c r="F22" s="430">
        <f>main1!AN89</f>
        <v>66.666666666666671</v>
      </c>
    </row>
    <row r="23" spans="1:6" ht="15.75" hidden="1">
      <c r="A23" s="89" t="s">
        <v>232</v>
      </c>
      <c r="B23" s="514">
        <v>28</v>
      </c>
      <c r="C23" s="430">
        <f>main1!AK90</f>
        <v>0</v>
      </c>
      <c r="D23" s="430">
        <f>main1!AL90</f>
        <v>0</v>
      </c>
      <c r="E23" s="430">
        <f>main1!AM90</f>
        <v>0</v>
      </c>
      <c r="F23" s="430" t="str">
        <f>main1!AN90</f>
        <v xml:space="preserve"> </v>
      </c>
    </row>
    <row r="24" spans="1:6" ht="18.75">
      <c r="A24" s="502" t="s">
        <v>222</v>
      </c>
      <c r="B24" s="509">
        <v>3</v>
      </c>
      <c r="C24" s="498">
        <f>main1!AK96</f>
        <v>57.6</v>
      </c>
      <c r="D24" s="498">
        <f>main1!AL96</f>
        <v>11.6</v>
      </c>
      <c r="E24" s="498">
        <f>main1!AM96</f>
        <v>-46</v>
      </c>
      <c r="F24" s="498">
        <f>main1!AN96</f>
        <v>20.138888888888886</v>
      </c>
    </row>
    <row r="25" spans="1:6" ht="21" customHeight="1">
      <c r="A25" s="89" t="s">
        <v>223</v>
      </c>
      <c r="B25" s="514">
        <v>31</v>
      </c>
      <c r="C25" s="430">
        <f>main1!AK97</f>
        <v>56.2</v>
      </c>
      <c r="D25" s="430">
        <f>main1!AL97</f>
        <v>11</v>
      </c>
      <c r="E25" s="430">
        <f>main1!AM97</f>
        <v>-45.2</v>
      </c>
      <c r="F25" s="430">
        <f>main1!AN97</f>
        <v>19.572953736654803</v>
      </c>
    </row>
    <row r="26" spans="1:6" ht="14.25" customHeight="1">
      <c r="A26" s="143" t="s">
        <v>15</v>
      </c>
      <c r="B26" s="514"/>
      <c r="C26" s="511"/>
      <c r="D26" s="511"/>
      <c r="E26" s="511"/>
      <c r="F26" s="511"/>
    </row>
    <row r="27" spans="1:6">
      <c r="A27" s="332" t="s">
        <v>243</v>
      </c>
      <c r="B27" s="516">
        <v>3192</v>
      </c>
      <c r="C27" s="429">
        <f>main1!AK99</f>
        <v>12.4</v>
      </c>
      <c r="D27" s="429">
        <f>main1!AL99</f>
        <v>2.4</v>
      </c>
      <c r="E27" s="429">
        <f>main1!AM99</f>
        <v>-10</v>
      </c>
      <c r="F27" s="429">
        <f>main1!AN99</f>
        <v>19.35483870967742</v>
      </c>
    </row>
    <row r="28" spans="1:6" ht="15.75" hidden="1">
      <c r="A28" s="89" t="s">
        <v>224</v>
      </c>
      <c r="B28" s="514">
        <v>32</v>
      </c>
      <c r="C28" s="430">
        <f>main1!AK100</f>
        <v>0</v>
      </c>
      <c r="D28" s="430">
        <f>main1!AL100</f>
        <v>0</v>
      </c>
      <c r="E28" s="430">
        <f>main1!AM100</f>
        <v>0</v>
      </c>
      <c r="F28" s="430" t="str">
        <f>main1!AN100</f>
        <v xml:space="preserve"> </v>
      </c>
    </row>
    <row r="29" spans="1:6" ht="20.25" customHeight="1">
      <c r="A29" s="89" t="s">
        <v>225</v>
      </c>
      <c r="B29" s="514">
        <v>33</v>
      </c>
      <c r="C29" s="430">
        <f>main1!AK101</f>
        <v>1.4</v>
      </c>
      <c r="D29" s="430">
        <f>main1!AL101</f>
        <v>0.6</v>
      </c>
      <c r="E29" s="430">
        <f>main1!AM101</f>
        <v>-0.79999999999999993</v>
      </c>
      <c r="F29" s="430">
        <f>main1!AN101</f>
        <v>42.857142857142861</v>
      </c>
    </row>
    <row r="30" spans="1:6" ht="47.25" hidden="1">
      <c r="A30" s="89" t="s">
        <v>296</v>
      </c>
      <c r="B30" s="492" t="s">
        <v>297</v>
      </c>
      <c r="C30" s="430">
        <f>main1!AK102</f>
        <v>0</v>
      </c>
      <c r="D30" s="430">
        <f>main1!AL102</f>
        <v>0</v>
      </c>
      <c r="E30" s="430">
        <f>main1!AM102</f>
        <v>0</v>
      </c>
      <c r="F30" s="430">
        <f>main1!AN102</f>
        <v>0</v>
      </c>
    </row>
  </sheetData>
  <mergeCells count="10">
    <mergeCell ref="A8:A9"/>
    <mergeCell ref="B8:B9"/>
    <mergeCell ref="C8:C9"/>
    <mergeCell ref="D8:D9"/>
    <mergeCell ref="E8:F8"/>
    <mergeCell ref="A2:F2"/>
    <mergeCell ref="A3:F3"/>
    <mergeCell ref="A4:F4"/>
    <mergeCell ref="A5:F5"/>
    <mergeCell ref="A6:F6"/>
  </mergeCells>
  <printOptions horizontalCentered="1"/>
  <pageMargins left="0" right="0" top="0.39370078740157483" bottom="0.19685039370078741" header="0" footer="0"/>
  <pageSetup paperSize="9" scale="9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H31"/>
  <sheetViews>
    <sheetView showZeros="0" view="pageBreakPreview" topLeftCell="A4" zoomScaleNormal="100" zoomScaleSheetLayoutView="100" workbookViewId="0">
      <selection activeCell="E33" sqref="E33"/>
    </sheetView>
  </sheetViews>
  <sheetFormatPr defaultRowHeight="15"/>
  <cols>
    <col min="1" max="1" width="48.140625" customWidth="1"/>
    <col min="2" max="2" width="10.5703125" customWidth="1"/>
    <col min="3" max="3" width="12.140625" customWidth="1"/>
    <col min="4" max="6" width="10" customWidth="1"/>
    <col min="7" max="7" width="13.28515625" customWidth="1"/>
    <col min="8" max="8" width="8.140625" customWidth="1"/>
  </cols>
  <sheetData>
    <row r="1" spans="1:8" ht="32.25" customHeight="1">
      <c r="A1" s="29"/>
      <c r="B1" s="29"/>
      <c r="C1" s="13"/>
      <c r="D1" s="13"/>
      <c r="E1" s="13"/>
      <c r="F1" s="13"/>
      <c r="G1" s="13"/>
      <c r="H1" s="413" t="s">
        <v>319</v>
      </c>
    </row>
    <row r="2" spans="1:8" ht="20.25">
      <c r="A2" s="824" t="s">
        <v>321</v>
      </c>
      <c r="B2" s="824"/>
      <c r="C2" s="824"/>
      <c r="D2" s="824"/>
      <c r="E2" s="824"/>
      <c r="F2" s="824"/>
      <c r="G2" s="824"/>
      <c r="H2" s="824"/>
    </row>
    <row r="3" spans="1:8" ht="20.25">
      <c r="A3" s="824" t="s">
        <v>313</v>
      </c>
      <c r="B3" s="824"/>
      <c r="C3" s="824"/>
      <c r="D3" s="824"/>
      <c r="E3" s="824"/>
      <c r="F3" s="824"/>
      <c r="G3" s="824"/>
      <c r="H3" s="824"/>
    </row>
    <row r="4" spans="1:8" ht="20.25">
      <c r="A4" s="824" t="s">
        <v>305</v>
      </c>
      <c r="B4" s="824"/>
      <c r="C4" s="824"/>
      <c r="D4" s="824"/>
      <c r="E4" s="824"/>
      <c r="F4" s="824"/>
      <c r="G4" s="824"/>
      <c r="H4" s="824"/>
    </row>
    <row r="5" spans="1:8" ht="20.25" customHeight="1">
      <c r="A5" s="825" t="str">
        <f>main1!A4</f>
        <v>la situația din 31 august 2016</v>
      </c>
      <c r="B5" s="825"/>
      <c r="C5" s="825"/>
      <c r="D5" s="825"/>
      <c r="E5" s="825"/>
      <c r="F5" s="825"/>
      <c r="G5" s="825"/>
      <c r="H5" s="825"/>
    </row>
    <row r="6" spans="1:8" ht="20.25" customHeight="1">
      <c r="A6" s="12"/>
      <c r="B6" s="12"/>
      <c r="C6" s="12"/>
      <c r="D6" s="12"/>
      <c r="E6" s="12"/>
      <c r="F6" s="12"/>
      <c r="G6" s="12" t="s">
        <v>1</v>
      </c>
      <c r="H6" s="15" t="s">
        <v>26</v>
      </c>
    </row>
    <row r="7" spans="1:8" ht="33.75" customHeight="1">
      <c r="A7" s="847" t="s">
        <v>40</v>
      </c>
      <c r="B7" s="848" t="s">
        <v>244</v>
      </c>
      <c r="C7" s="847" t="s">
        <v>33</v>
      </c>
      <c r="D7" s="847" t="s">
        <v>41</v>
      </c>
      <c r="E7" s="823" t="s">
        <v>330</v>
      </c>
      <c r="F7" s="823"/>
      <c r="G7" s="847" t="s">
        <v>34</v>
      </c>
      <c r="H7" s="847"/>
    </row>
    <row r="8" spans="1:8" ht="31.5">
      <c r="A8" s="847"/>
      <c r="B8" s="849"/>
      <c r="C8" s="847"/>
      <c r="D8" s="847"/>
      <c r="E8" s="609" t="s">
        <v>332</v>
      </c>
      <c r="F8" s="609" t="s">
        <v>331</v>
      </c>
      <c r="G8" s="484" t="s">
        <v>320</v>
      </c>
      <c r="H8" s="484" t="s">
        <v>36</v>
      </c>
    </row>
    <row r="9" spans="1:8">
      <c r="A9" s="28">
        <v>1</v>
      </c>
      <c r="B9" s="270">
        <v>2</v>
      </c>
      <c r="C9" s="28">
        <v>3</v>
      </c>
      <c r="D9" s="28">
        <v>4</v>
      </c>
      <c r="E9" s="28"/>
      <c r="F9" s="28">
        <v>5</v>
      </c>
      <c r="G9" s="28">
        <v>6</v>
      </c>
      <c r="H9" s="28">
        <v>7</v>
      </c>
    </row>
    <row r="10" spans="1:8" ht="19.5">
      <c r="A10" s="493" t="s">
        <v>67</v>
      </c>
      <c r="B10" s="508" t="s">
        <v>66</v>
      </c>
      <c r="C10" s="495">
        <f>main1!AR77</f>
        <v>12472</v>
      </c>
      <c r="D10" s="495">
        <f>main1!AS77</f>
        <v>6827.9</v>
      </c>
      <c r="E10" s="495">
        <f>main1!AT77</f>
        <v>6709.2</v>
      </c>
      <c r="F10" s="495">
        <f>main1!AU77</f>
        <v>118.7</v>
      </c>
      <c r="G10" s="495">
        <f>main1!AV77</f>
        <v>-5644.1</v>
      </c>
      <c r="H10" s="495">
        <f>main1!AW77</f>
        <v>54.745830660679914</v>
      </c>
    </row>
    <row r="11" spans="1:8">
      <c r="A11" s="269" t="s">
        <v>23</v>
      </c>
      <c r="B11" s="505"/>
      <c r="C11" s="426"/>
      <c r="D11" s="426"/>
      <c r="E11" s="426"/>
      <c r="F11" s="426"/>
      <c r="G11" s="426"/>
      <c r="H11" s="426"/>
    </row>
    <row r="12" spans="1:8" ht="18.75">
      <c r="A12" s="497" t="s">
        <v>68</v>
      </c>
      <c r="B12" s="504">
        <v>2</v>
      </c>
      <c r="C12" s="498">
        <f>main1!AR79</f>
        <v>9689.7000000000007</v>
      </c>
      <c r="D12" s="498">
        <f>main1!AS79</f>
        <v>5804.4</v>
      </c>
      <c r="E12" s="498">
        <f>main1!AT79</f>
        <v>5802.2</v>
      </c>
      <c r="F12" s="498">
        <f>main1!AU79</f>
        <v>2.2000000000000002</v>
      </c>
      <c r="G12" s="498">
        <f>main1!AV79</f>
        <v>-3885.3000000000011</v>
      </c>
      <c r="H12" s="498">
        <f>main1!AW79</f>
        <v>59.902783367906117</v>
      </c>
    </row>
    <row r="13" spans="1:8" ht="15.75">
      <c r="A13" s="89" t="s">
        <v>236</v>
      </c>
      <c r="B13" s="506">
        <v>21</v>
      </c>
      <c r="C13" s="430">
        <f>main1!AR80</f>
        <v>6157.1</v>
      </c>
      <c r="D13" s="430">
        <f>main1!AS80</f>
        <v>3961.7</v>
      </c>
      <c r="E13" s="430">
        <f>main1!AT80</f>
        <v>3961.2999999999997</v>
      </c>
      <c r="F13" s="430">
        <f>main1!AU80</f>
        <v>0.4</v>
      </c>
      <c r="G13" s="430">
        <f>main1!AV80</f>
        <v>-2195.4000000000005</v>
      </c>
      <c r="H13" s="430">
        <f>main1!AW80</f>
        <v>64.343603319744673</v>
      </c>
    </row>
    <row r="14" spans="1:8" ht="15.75">
      <c r="A14" s="89" t="s">
        <v>235</v>
      </c>
      <c r="B14" s="506">
        <v>22</v>
      </c>
      <c r="C14" s="430">
        <f>main1!AR81</f>
        <v>2454.6999999999998</v>
      </c>
      <c r="D14" s="430">
        <f>main1!AS81</f>
        <v>1204.0999999999999</v>
      </c>
      <c r="E14" s="430">
        <f>main1!AT81</f>
        <v>1203.8</v>
      </c>
      <c r="F14" s="430">
        <f>main1!AU81</f>
        <v>0.3</v>
      </c>
      <c r="G14" s="430">
        <f>main1!AV81</f>
        <v>-1250.5999999999999</v>
      </c>
      <c r="H14" s="430">
        <f>main1!AW81</f>
        <v>49.052837413940601</v>
      </c>
    </row>
    <row r="15" spans="1:8" ht="15.75">
      <c r="A15" s="89" t="s">
        <v>234</v>
      </c>
      <c r="B15" s="506">
        <v>24</v>
      </c>
      <c r="C15" s="430">
        <f>main1!AR82</f>
        <v>69.599999999999994</v>
      </c>
      <c r="D15" s="430">
        <f>main1!AS82</f>
        <v>48.1</v>
      </c>
      <c r="E15" s="430">
        <f>main1!AT82</f>
        <v>48.1</v>
      </c>
      <c r="F15" s="430">
        <f>main1!AU82</f>
        <v>0</v>
      </c>
      <c r="G15" s="430">
        <f>main1!AV82</f>
        <v>-21.499999999999993</v>
      </c>
      <c r="H15" s="430">
        <f>main1!AW82</f>
        <v>69.109195402298866</v>
      </c>
    </row>
    <row r="16" spans="1:8" hidden="1">
      <c r="A16" s="143" t="s">
        <v>4</v>
      </c>
      <c r="B16" s="505"/>
      <c r="C16" s="426"/>
      <c r="D16" s="426"/>
      <c r="E16" s="426"/>
      <c r="F16" s="426"/>
      <c r="G16" s="426"/>
      <c r="H16" s="426"/>
    </row>
    <row r="17" spans="1:8">
      <c r="A17" s="152" t="s">
        <v>245</v>
      </c>
      <c r="B17" s="507">
        <v>241</v>
      </c>
      <c r="C17" s="427">
        <f>main1!AR84</f>
        <v>52.8</v>
      </c>
      <c r="D17" s="427">
        <f>main1!AS84</f>
        <v>38.200000000000003</v>
      </c>
      <c r="E17" s="427">
        <f>main1!AT84</f>
        <v>38.200000000000003</v>
      </c>
      <c r="F17" s="427">
        <f>main1!AU84</f>
        <v>0</v>
      </c>
      <c r="G17" s="427">
        <f>main1!AV84</f>
        <v>-14.599999999999994</v>
      </c>
      <c r="H17" s="427">
        <f>main1!AW84</f>
        <v>72.348484848484858</v>
      </c>
    </row>
    <row r="18" spans="1:8">
      <c r="A18" s="152" t="s">
        <v>246</v>
      </c>
      <c r="B18" s="507">
        <v>242</v>
      </c>
      <c r="C18" s="427">
        <f>main1!AR85</f>
        <v>7.1</v>
      </c>
      <c r="D18" s="427">
        <f>main1!AS85</f>
        <v>7</v>
      </c>
      <c r="E18" s="427">
        <f>main1!AT85</f>
        <v>7</v>
      </c>
      <c r="F18" s="427">
        <f>main1!AU85</f>
        <v>0</v>
      </c>
      <c r="G18" s="427">
        <f>main1!AV85</f>
        <v>-9.9999999999999645E-2</v>
      </c>
      <c r="H18" s="427">
        <f>main1!AW85</f>
        <v>98.591549295774655</v>
      </c>
    </row>
    <row r="19" spans="1:8" ht="23.25" customHeight="1">
      <c r="A19" s="257" t="s">
        <v>258</v>
      </c>
      <c r="B19" s="507">
        <v>243</v>
      </c>
      <c r="C19" s="427">
        <f>main1!AR86</f>
        <v>9.6999999999999993</v>
      </c>
      <c r="D19" s="427">
        <f>main1!AS86</f>
        <v>2.9</v>
      </c>
      <c r="E19" s="427">
        <f>main1!AT86</f>
        <v>2.9</v>
      </c>
      <c r="F19" s="427">
        <f>main1!AU86</f>
        <v>0</v>
      </c>
      <c r="G19" s="427">
        <f>main1!AV86</f>
        <v>-6.7999999999999989</v>
      </c>
      <c r="H19" s="427">
        <f>main1!AW86</f>
        <v>29.896907216494846</v>
      </c>
    </row>
    <row r="20" spans="1:8" ht="15.75">
      <c r="A20" s="89" t="s">
        <v>237</v>
      </c>
      <c r="B20" s="506">
        <v>25</v>
      </c>
      <c r="C20" s="430">
        <f>main1!AR87</f>
        <v>379.6</v>
      </c>
      <c r="D20" s="430">
        <f>main1!AS87</f>
        <v>228.2</v>
      </c>
      <c r="E20" s="430">
        <f>main1!AT87</f>
        <v>228.2</v>
      </c>
      <c r="F20" s="430">
        <f>main1!AU87</f>
        <v>0</v>
      </c>
      <c r="G20" s="430">
        <f>main1!AV87</f>
        <v>-151.40000000000003</v>
      </c>
      <c r="H20" s="430">
        <f>main1!AW87</f>
        <v>60.115911485774497</v>
      </c>
    </row>
    <row r="21" spans="1:8" ht="15.75">
      <c r="A21" s="89" t="s">
        <v>326</v>
      </c>
      <c r="B21" s="506">
        <v>26</v>
      </c>
      <c r="C21" s="430">
        <f>main1!AR88</f>
        <v>7.6</v>
      </c>
      <c r="D21" s="430">
        <f>main1!AS88</f>
        <v>6.8</v>
      </c>
      <c r="E21" s="430">
        <f>main1!AT88</f>
        <v>6.8</v>
      </c>
      <c r="F21" s="430">
        <f>main1!AU88</f>
        <v>0</v>
      </c>
      <c r="G21" s="430">
        <f>main1!AV88</f>
        <v>-0.79999999999999982</v>
      </c>
      <c r="H21" s="430">
        <f>main1!AW88</f>
        <v>89.473684210526315</v>
      </c>
    </row>
    <row r="22" spans="1:8" ht="15.75">
      <c r="A22" s="89" t="s">
        <v>233</v>
      </c>
      <c r="B22" s="506">
        <v>27</v>
      </c>
      <c r="C22" s="430">
        <f>main1!AR89</f>
        <v>499.6</v>
      </c>
      <c r="D22" s="430">
        <f>main1!AS89</f>
        <v>304.10000000000002</v>
      </c>
      <c r="E22" s="430">
        <f>main1!AT89</f>
        <v>304.10000000000002</v>
      </c>
      <c r="F22" s="430">
        <f>main1!AU89</f>
        <v>0</v>
      </c>
      <c r="G22" s="430">
        <f>main1!AV89</f>
        <v>-195.5</v>
      </c>
      <c r="H22" s="430">
        <f>main1!AW89</f>
        <v>60.868694955964777</v>
      </c>
    </row>
    <row r="23" spans="1:8" ht="15.75">
      <c r="A23" s="89" t="s">
        <v>232</v>
      </c>
      <c r="B23" s="506">
        <v>28</v>
      </c>
      <c r="C23" s="430">
        <f>main1!AR90</f>
        <v>115.3</v>
      </c>
      <c r="D23" s="430">
        <f>main1!AS90</f>
        <v>45.2</v>
      </c>
      <c r="E23" s="430">
        <f>main1!AT90</f>
        <v>43.7</v>
      </c>
      <c r="F23" s="430">
        <f>main1!AU90</f>
        <v>1.5</v>
      </c>
      <c r="G23" s="430">
        <f>main1!AV90</f>
        <v>-70.099999999999994</v>
      </c>
      <c r="H23" s="430">
        <f>main1!AW90</f>
        <v>39.202081526452737</v>
      </c>
    </row>
    <row r="24" spans="1:8" ht="18" customHeight="1">
      <c r="A24" s="330" t="s">
        <v>231</v>
      </c>
      <c r="B24" s="528">
        <v>29</v>
      </c>
      <c r="C24" s="430">
        <f>main1!AR91</f>
        <v>6.2</v>
      </c>
      <c r="D24" s="430">
        <f>main1!AS91</f>
        <v>6.2</v>
      </c>
      <c r="E24" s="430">
        <f>main1!AT91</f>
        <v>6.2</v>
      </c>
      <c r="F24" s="430">
        <f>main1!AU91</f>
        <v>0</v>
      </c>
      <c r="G24" s="430">
        <f>main1!AV91</f>
        <v>0</v>
      </c>
      <c r="H24" s="430">
        <f>main1!AW91</f>
        <v>100</v>
      </c>
    </row>
    <row r="25" spans="1:8" s="485" customFormat="1" ht="18.75" customHeight="1">
      <c r="A25" s="544" t="s">
        <v>247</v>
      </c>
      <c r="B25" s="255">
        <v>291</v>
      </c>
      <c r="C25" s="427">
        <f>main1!AR92</f>
        <v>6.2</v>
      </c>
      <c r="D25" s="427">
        <f>main1!AS92</f>
        <v>6.2</v>
      </c>
      <c r="E25" s="427">
        <f>main1!AT92</f>
        <v>6.2</v>
      </c>
      <c r="F25" s="427">
        <f>main1!AU92</f>
        <v>0</v>
      </c>
      <c r="G25" s="427">
        <f>main1!AV92</f>
        <v>0</v>
      </c>
      <c r="H25" s="427">
        <f>main1!AW92</f>
        <v>100</v>
      </c>
    </row>
    <row r="26" spans="1:8" ht="18.75">
      <c r="A26" s="502" t="s">
        <v>222</v>
      </c>
      <c r="B26" s="504">
        <v>3</v>
      </c>
      <c r="C26" s="498">
        <f>main1!AR96</f>
        <v>2782.3</v>
      </c>
      <c r="D26" s="498">
        <f>main1!AS96</f>
        <v>1023.5</v>
      </c>
      <c r="E26" s="498">
        <f>main1!AT96</f>
        <v>907</v>
      </c>
      <c r="F26" s="498">
        <f>main1!AU96</f>
        <v>116.5</v>
      </c>
      <c r="G26" s="498">
        <f>main1!AV96</f>
        <v>-1758.8000000000002</v>
      </c>
      <c r="H26" s="498">
        <f>main1!AW96</f>
        <v>36.786112209323221</v>
      </c>
    </row>
    <row r="27" spans="1:8" ht="15.75">
      <c r="A27" s="89" t="s">
        <v>223</v>
      </c>
      <c r="B27" s="506">
        <v>31</v>
      </c>
      <c r="C27" s="430">
        <f>main1!AR97</f>
        <v>1954.6</v>
      </c>
      <c r="D27" s="430">
        <f>main1!AS97</f>
        <v>604.1</v>
      </c>
      <c r="E27" s="430">
        <f>main1!AT97</f>
        <v>487.6</v>
      </c>
      <c r="F27" s="430">
        <f>main1!AU97</f>
        <v>116.5</v>
      </c>
      <c r="G27" s="430">
        <f>main1!AV97</f>
        <v>-1350.5</v>
      </c>
      <c r="H27" s="430">
        <f>main1!AW97</f>
        <v>30.906579351273923</v>
      </c>
    </row>
    <row r="28" spans="1:8">
      <c r="A28" s="143" t="s">
        <v>15</v>
      </c>
      <c r="B28" s="505"/>
      <c r="C28" s="426">
        <f>main1!AR98</f>
        <v>0</v>
      </c>
      <c r="D28" s="426">
        <f>main1!AS98</f>
        <v>0</v>
      </c>
      <c r="E28" s="426">
        <f>main1!AT98</f>
        <v>0</v>
      </c>
      <c r="F28" s="426"/>
      <c r="G28" s="426">
        <f>main1!AV98</f>
        <v>0</v>
      </c>
      <c r="H28" s="426">
        <f>main1!AW98</f>
        <v>0</v>
      </c>
    </row>
    <row r="29" spans="1:8">
      <c r="A29" s="258" t="s">
        <v>243</v>
      </c>
      <c r="B29" s="507">
        <v>3192</v>
      </c>
      <c r="C29" s="427">
        <f>main1!AR99</f>
        <v>683.3</v>
      </c>
      <c r="D29" s="427">
        <f>main1!AS99</f>
        <v>252.8</v>
      </c>
      <c r="E29" s="427">
        <f>main1!AT99</f>
        <v>174.70000000000002</v>
      </c>
      <c r="F29" s="427">
        <f>main1!AU99</f>
        <v>78.099999999999994</v>
      </c>
      <c r="G29" s="427">
        <f>main1!AV99</f>
        <v>-430.49999999999994</v>
      </c>
      <c r="H29" s="427">
        <f>main1!AW99</f>
        <v>36.996926679350217</v>
      </c>
    </row>
    <row r="30" spans="1:8" ht="15.75">
      <c r="A30" s="89" t="s">
        <v>225</v>
      </c>
      <c r="B30" s="506">
        <v>33</v>
      </c>
      <c r="C30" s="430">
        <f>main1!AR101</f>
        <v>1063.5</v>
      </c>
      <c r="D30" s="430">
        <f>main1!AS101</f>
        <v>494</v>
      </c>
      <c r="E30" s="430">
        <f>main1!AT101</f>
        <v>494</v>
      </c>
      <c r="F30" s="430">
        <f>main1!AU101</f>
        <v>0</v>
      </c>
      <c r="G30" s="430">
        <f>main1!AV101</f>
        <v>-569.5</v>
      </c>
      <c r="H30" s="430">
        <f>main1!AW101</f>
        <v>46.450399623883406</v>
      </c>
    </row>
    <row r="31" spans="1:8" ht="31.5">
      <c r="A31" s="89" t="s">
        <v>296</v>
      </c>
      <c r="B31" s="492" t="s">
        <v>297</v>
      </c>
      <c r="C31" s="430">
        <f>main1!AR102</f>
        <v>-235.79999999999998</v>
      </c>
      <c r="D31" s="430">
        <f>main1!AS102</f>
        <v>-74.599999999999994</v>
      </c>
      <c r="E31" s="430">
        <f>main1!AT102</f>
        <v>-74.599999999999994</v>
      </c>
      <c r="F31" s="430">
        <f>main1!AU102</f>
        <v>0</v>
      </c>
      <c r="G31" s="430">
        <f>main1!AV102</f>
        <v>161.19999999999999</v>
      </c>
      <c r="H31" s="430">
        <f>main1!AW102</f>
        <v>31.636980491942325</v>
      </c>
    </row>
  </sheetData>
  <mergeCells count="10">
    <mergeCell ref="A2:H2"/>
    <mergeCell ref="A3:H3"/>
    <mergeCell ref="A4:H4"/>
    <mergeCell ref="A5:H5"/>
    <mergeCell ref="A7:A8"/>
    <mergeCell ref="B7:B8"/>
    <mergeCell ref="C7:C8"/>
    <mergeCell ref="D7:D8"/>
    <mergeCell ref="G7:H7"/>
    <mergeCell ref="E7:F7"/>
  </mergeCells>
  <printOptions horizontalCentered="1"/>
  <pageMargins left="0" right="0" top="0.39370078740157483" bottom="0.19685039370078741" header="0" footer="0"/>
  <pageSetup paperSize="9" scale="82"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142"/>
  <sheetViews>
    <sheetView showZeros="0" tabSelected="1" view="pageBreakPreview" zoomScaleNormal="100" zoomScaleSheetLayoutView="100" workbookViewId="0">
      <selection activeCell="A4" sqref="A4:M4"/>
    </sheetView>
  </sheetViews>
  <sheetFormatPr defaultRowHeight="15"/>
  <cols>
    <col min="1" max="1" width="5" customWidth="1"/>
    <col min="2" max="2" width="58.7109375" customWidth="1"/>
    <col min="3" max="3" width="11" customWidth="1"/>
    <col min="4" max="4" width="11.7109375" hidden="1" customWidth="1"/>
    <col min="5" max="5" width="12" customWidth="1"/>
    <col min="6" max="6" width="11.42578125" customWidth="1"/>
    <col min="7" max="7" width="10" customWidth="1"/>
    <col min="8" max="8" width="11.5703125" hidden="1" customWidth="1"/>
    <col min="9" max="11" width="9.140625" hidden="1" customWidth="1"/>
    <col min="12" max="12" width="6.140625" hidden="1" customWidth="1"/>
    <col min="13" max="13" width="5.5703125" customWidth="1"/>
    <col min="16" max="16" width="25.42578125" customWidth="1"/>
  </cols>
  <sheetData>
    <row r="1" spans="1:16">
      <c r="A1" s="29"/>
      <c r="B1" s="11"/>
      <c r="C1" s="11"/>
      <c r="D1" s="12"/>
      <c r="E1" s="29"/>
      <c r="F1" s="29"/>
      <c r="G1" s="479" t="s">
        <v>24</v>
      </c>
      <c r="H1" s="12"/>
      <c r="I1" s="14" t="s">
        <v>24</v>
      </c>
      <c r="J1" s="13"/>
      <c r="K1" s="12"/>
      <c r="L1" s="29"/>
      <c r="M1" s="29"/>
    </row>
    <row r="2" spans="1:16" ht="20.25">
      <c r="A2" s="824" t="s">
        <v>25</v>
      </c>
      <c r="B2" s="824"/>
      <c r="C2" s="824"/>
      <c r="D2" s="824"/>
      <c r="E2" s="824"/>
      <c r="F2" s="824"/>
      <c r="G2" s="824"/>
      <c r="H2" s="824"/>
      <c r="I2" s="824"/>
      <c r="J2" s="824"/>
      <c r="K2" s="824"/>
      <c r="L2" s="824"/>
      <c r="M2" s="824"/>
    </row>
    <row r="3" spans="1:16" ht="20.25">
      <c r="A3" s="824" t="s">
        <v>304</v>
      </c>
      <c r="B3" s="824"/>
      <c r="C3" s="824"/>
      <c r="D3" s="824"/>
      <c r="E3" s="824"/>
      <c r="F3" s="824"/>
      <c r="G3" s="824"/>
      <c r="H3" s="824"/>
      <c r="I3" s="824"/>
      <c r="J3" s="824"/>
      <c r="K3" s="824"/>
      <c r="L3" s="824"/>
      <c r="M3" s="824"/>
    </row>
    <row r="4" spans="1:16" ht="18.75" customHeight="1">
      <c r="A4" s="825" t="str">
        <f>main1!A4</f>
        <v>la situația din 31 august 2016</v>
      </c>
      <c r="B4" s="825"/>
      <c r="C4" s="825"/>
      <c r="D4" s="825"/>
      <c r="E4" s="825"/>
      <c r="F4" s="825"/>
      <c r="G4" s="825"/>
      <c r="H4" s="825"/>
      <c r="I4" s="825"/>
      <c r="J4" s="825"/>
      <c r="K4" s="825"/>
      <c r="L4" s="825"/>
      <c r="M4" s="825"/>
    </row>
    <row r="5" spans="1:16">
      <c r="A5" s="29"/>
      <c r="B5" s="29"/>
      <c r="C5" s="29"/>
      <c r="D5" s="342"/>
      <c r="E5" s="29"/>
      <c r="F5" s="29"/>
      <c r="G5" s="479" t="s">
        <v>26</v>
      </c>
      <c r="H5" s="342"/>
      <c r="I5" s="343" t="s">
        <v>26</v>
      </c>
      <c r="J5" s="342"/>
      <c r="K5" s="342"/>
      <c r="L5" s="342"/>
      <c r="M5" s="29"/>
    </row>
    <row r="6" spans="1:16" ht="20.25" customHeight="1">
      <c r="B6" s="818" t="s">
        <v>40</v>
      </c>
      <c r="C6" s="827" t="s">
        <v>244</v>
      </c>
      <c r="D6" s="818" t="s">
        <v>33</v>
      </c>
      <c r="E6" s="818" t="s">
        <v>303</v>
      </c>
      <c r="F6" s="823" t="s">
        <v>330</v>
      </c>
      <c r="G6" s="823"/>
      <c r="H6" s="820" t="s">
        <v>34</v>
      </c>
      <c r="I6" s="821"/>
      <c r="J6" s="826" t="s">
        <v>38</v>
      </c>
      <c r="K6" s="826" t="s">
        <v>39</v>
      </c>
      <c r="L6" s="826"/>
    </row>
    <row r="7" spans="1:16" ht="29.25" customHeight="1">
      <c r="B7" s="819"/>
      <c r="C7" s="828"/>
      <c r="D7" s="819"/>
      <c r="E7" s="819"/>
      <c r="F7" s="609" t="s">
        <v>332</v>
      </c>
      <c r="G7" s="609" t="s">
        <v>331</v>
      </c>
      <c r="H7" s="383" t="s">
        <v>301</v>
      </c>
      <c r="I7" s="26" t="s">
        <v>36</v>
      </c>
      <c r="J7" s="826"/>
      <c r="K7" s="26" t="s">
        <v>37</v>
      </c>
      <c r="L7" s="26" t="s">
        <v>36</v>
      </c>
    </row>
    <row r="8" spans="1:16">
      <c r="B8" s="28">
        <v>1</v>
      </c>
      <c r="C8" s="270">
        <v>2</v>
      </c>
      <c r="D8" s="28">
        <v>3</v>
      </c>
      <c r="E8" s="28">
        <v>3</v>
      </c>
      <c r="F8" s="28">
        <v>4</v>
      </c>
      <c r="G8" s="28">
        <v>5</v>
      </c>
      <c r="H8" s="449">
        <v>7</v>
      </c>
      <c r="I8" s="28">
        <v>8</v>
      </c>
      <c r="J8" s="27">
        <v>6</v>
      </c>
      <c r="K8" s="27">
        <v>7</v>
      </c>
      <c r="L8" s="27">
        <v>8</v>
      </c>
    </row>
    <row r="9" spans="1:16" ht="17.25">
      <c r="B9" s="450" t="s">
        <v>100</v>
      </c>
      <c r="C9" s="456">
        <v>1</v>
      </c>
      <c r="D9" s="452">
        <f>main1!C12</f>
        <v>48553.899999999987</v>
      </c>
      <c r="E9" s="452">
        <f>main1!D12</f>
        <v>28354.7</v>
      </c>
      <c r="F9" s="452">
        <f>main1!E12</f>
        <v>28109.7</v>
      </c>
      <c r="G9" s="452">
        <f>main1!F12</f>
        <v>245</v>
      </c>
      <c r="H9" s="452">
        <f>main1!G12</f>
        <v>-20199.199999999986</v>
      </c>
      <c r="I9" s="452">
        <f>main1!H12</f>
        <v>58.398398480863555</v>
      </c>
      <c r="J9" s="145">
        <f>main1!I12</f>
        <v>0</v>
      </c>
      <c r="K9" s="145">
        <f>main1!J12</f>
        <v>28354.7</v>
      </c>
      <c r="L9" s="145" t="str">
        <f>main1!K12</f>
        <v xml:space="preserve"> </v>
      </c>
    </row>
    <row r="10" spans="1:16" ht="15.75">
      <c r="B10" s="51" t="s">
        <v>43</v>
      </c>
      <c r="C10" s="157">
        <v>11</v>
      </c>
      <c r="D10" s="414">
        <f>main1!C13</f>
        <v>29166.699999999993</v>
      </c>
      <c r="E10" s="414">
        <f>main1!D13</f>
        <v>18334</v>
      </c>
      <c r="F10" s="414">
        <f>main1!E13</f>
        <v>18334</v>
      </c>
      <c r="G10" s="414">
        <f>main1!F13</f>
        <v>0</v>
      </c>
      <c r="H10" s="414">
        <f>main1!G13</f>
        <v>-10832.699999999993</v>
      </c>
      <c r="I10" s="414">
        <f>main1!H13</f>
        <v>62.859356732163754</v>
      </c>
      <c r="J10" s="146">
        <f>main1!I13</f>
        <v>0</v>
      </c>
      <c r="K10" s="146">
        <f>main1!J13</f>
        <v>18334</v>
      </c>
      <c r="L10" s="146" t="str">
        <f>main1!K13</f>
        <v xml:space="preserve"> </v>
      </c>
      <c r="P10" s="616"/>
    </row>
    <row r="11" spans="1:16" ht="16.5" customHeight="1">
      <c r="B11" s="67" t="s">
        <v>44</v>
      </c>
      <c r="C11" s="254">
        <v>111</v>
      </c>
      <c r="D11" s="415">
        <f>main1!C14</f>
        <v>6112.2</v>
      </c>
      <c r="E11" s="415">
        <f>main1!D14</f>
        <v>4064</v>
      </c>
      <c r="F11" s="415">
        <f>main1!E14</f>
        <v>4064</v>
      </c>
      <c r="G11" s="415">
        <f>main1!F14</f>
        <v>0</v>
      </c>
      <c r="H11" s="415">
        <f>main1!G14</f>
        <v>-2048.1999999999998</v>
      </c>
      <c r="I11" s="415">
        <f>main1!H14</f>
        <v>66.489970877916306</v>
      </c>
      <c r="J11" s="142">
        <f>main1!I14</f>
        <v>0</v>
      </c>
      <c r="K11" s="142">
        <f>main1!J14</f>
        <v>4064</v>
      </c>
      <c r="L11" s="142" t="str">
        <f>main1!K14</f>
        <v xml:space="preserve"> </v>
      </c>
      <c r="P11" s="617"/>
    </row>
    <row r="12" spans="1:16" ht="14.25" customHeight="1">
      <c r="B12" s="148" t="s">
        <v>272</v>
      </c>
      <c r="C12" s="255">
        <v>1111</v>
      </c>
      <c r="D12" s="416">
        <f>main1!C16</f>
        <v>2969.1000000000004</v>
      </c>
      <c r="E12" s="416">
        <f>main1!D16</f>
        <v>2024.9</v>
      </c>
      <c r="F12" s="416">
        <f>main1!E16</f>
        <v>2024.9</v>
      </c>
      <c r="G12" s="416">
        <f>main1!F16</f>
        <v>0</v>
      </c>
      <c r="H12" s="416">
        <f>main1!G16</f>
        <v>-944.20000000000027</v>
      </c>
      <c r="I12" s="416">
        <f>main1!H16</f>
        <v>68.199117577717146</v>
      </c>
      <c r="J12" s="151">
        <f>main1!I16</f>
        <v>0</v>
      </c>
      <c r="K12" s="151">
        <f>main1!J16</f>
        <v>2024.9</v>
      </c>
      <c r="L12" s="151" t="str">
        <f>main1!K16</f>
        <v xml:space="preserve"> </v>
      </c>
      <c r="P12" s="618"/>
    </row>
    <row r="13" spans="1:16" ht="12.75" customHeight="1">
      <c r="B13" s="148" t="s">
        <v>273</v>
      </c>
      <c r="C13" s="255">
        <v>1112</v>
      </c>
      <c r="D13" s="416">
        <f>main1!C17</f>
        <v>3143.1000000000004</v>
      </c>
      <c r="E13" s="416">
        <f>main1!D17</f>
        <v>2039.1000000000001</v>
      </c>
      <c r="F13" s="416">
        <f>main1!E17</f>
        <v>2039.1000000000001</v>
      </c>
      <c r="G13" s="416">
        <f>main1!F17</f>
        <v>0</v>
      </c>
      <c r="H13" s="416">
        <f>main1!G17</f>
        <v>-1104.0000000000002</v>
      </c>
      <c r="I13" s="416">
        <f>main1!H17</f>
        <v>64.875441443161208</v>
      </c>
      <c r="J13" s="151">
        <f>main1!I17</f>
        <v>0</v>
      </c>
      <c r="K13" s="151">
        <f>main1!J17</f>
        <v>2039.1000000000001</v>
      </c>
      <c r="L13" s="151" t="str">
        <f>main1!K17</f>
        <v xml:space="preserve"> </v>
      </c>
      <c r="P13" s="619"/>
    </row>
    <row r="14" spans="1:16">
      <c r="B14" s="67" t="s">
        <v>45</v>
      </c>
      <c r="C14" s="198">
        <v>113</v>
      </c>
      <c r="D14" s="415">
        <f>main1!C18</f>
        <v>408.5</v>
      </c>
      <c r="E14" s="415">
        <f>main1!D18</f>
        <v>279.10000000000002</v>
      </c>
      <c r="F14" s="415">
        <f>main1!E18</f>
        <v>279.10000000000002</v>
      </c>
      <c r="G14" s="415">
        <f>main1!F18</f>
        <v>0</v>
      </c>
      <c r="H14" s="415">
        <f>main1!G18</f>
        <v>-129.39999999999998</v>
      </c>
      <c r="I14" s="415">
        <f>main1!H18</f>
        <v>68.323133414932684</v>
      </c>
      <c r="J14" s="142">
        <f>main1!I18</f>
        <v>0</v>
      </c>
      <c r="K14" s="142">
        <f>main1!J18</f>
        <v>279.10000000000002</v>
      </c>
      <c r="L14" s="142" t="str">
        <f>main1!K18</f>
        <v xml:space="preserve"> </v>
      </c>
      <c r="P14" s="620"/>
    </row>
    <row r="15" spans="1:16">
      <c r="B15" s="159" t="s">
        <v>241</v>
      </c>
      <c r="C15" s="195">
        <v>1131</v>
      </c>
      <c r="D15" s="416">
        <f>main1!C20</f>
        <v>182.4</v>
      </c>
      <c r="E15" s="416">
        <f>main1!D20</f>
        <v>127</v>
      </c>
      <c r="F15" s="416">
        <f>main1!E20</f>
        <v>127</v>
      </c>
      <c r="G15" s="416">
        <f>main1!F20</f>
        <v>0</v>
      </c>
      <c r="H15" s="416">
        <f>main1!G20</f>
        <v>-55.400000000000006</v>
      </c>
      <c r="I15" s="416">
        <f>main1!H20</f>
        <v>69.627192982456137</v>
      </c>
      <c r="J15" s="151">
        <f>main1!I20</f>
        <v>0</v>
      </c>
      <c r="K15" s="151">
        <f>main1!J20</f>
        <v>127</v>
      </c>
      <c r="L15" s="151" t="str">
        <f>main1!K20</f>
        <v xml:space="preserve"> </v>
      </c>
      <c r="P15" s="620"/>
    </row>
    <row r="16" spans="1:16">
      <c r="B16" s="159" t="s">
        <v>242</v>
      </c>
      <c r="C16" s="195">
        <v>1132</v>
      </c>
      <c r="D16" s="416">
        <f>main1!C21</f>
        <v>172.2</v>
      </c>
      <c r="E16" s="416">
        <f>main1!D21</f>
        <v>148.6</v>
      </c>
      <c r="F16" s="416">
        <f>main1!E21</f>
        <v>148.6</v>
      </c>
      <c r="G16" s="416">
        <f>main1!F21</f>
        <v>0</v>
      </c>
      <c r="H16" s="416">
        <f>main1!G21</f>
        <v>-23.599999999999994</v>
      </c>
      <c r="I16" s="416">
        <f>main1!H21</f>
        <v>86.295005807200937</v>
      </c>
      <c r="J16" s="151">
        <f>main1!I21</f>
        <v>0</v>
      </c>
      <c r="K16" s="151">
        <f>main1!J21</f>
        <v>148.6</v>
      </c>
      <c r="L16" s="151" t="str">
        <f>main1!K21</f>
        <v xml:space="preserve"> </v>
      </c>
      <c r="P16" s="620"/>
    </row>
    <row r="17" spans="2:12">
      <c r="B17" s="159" t="s">
        <v>266</v>
      </c>
      <c r="C17" s="195">
        <v>1133</v>
      </c>
      <c r="D17" s="416">
        <f>main1!C22</f>
        <v>3.9000000000000004</v>
      </c>
      <c r="E17" s="416">
        <f>main1!D22</f>
        <v>3.5</v>
      </c>
      <c r="F17" s="416">
        <f>main1!E22</f>
        <v>3.5</v>
      </c>
      <c r="G17" s="416">
        <f>main1!F22</f>
        <v>0</v>
      </c>
      <c r="H17" s="416">
        <f>main1!G22</f>
        <v>-0.40000000000000036</v>
      </c>
      <c r="I17" s="416">
        <f>main1!H22</f>
        <v>89.743589743589737</v>
      </c>
      <c r="J17" s="151"/>
      <c r="K17" s="151"/>
      <c r="L17" s="151"/>
    </row>
    <row r="18" spans="2:12">
      <c r="B18" s="159" t="s">
        <v>333</v>
      </c>
      <c r="C18" s="195">
        <v>1136</v>
      </c>
      <c r="D18" s="416"/>
      <c r="E18" s="416">
        <f>main1!D23</f>
        <v>0</v>
      </c>
      <c r="F18" s="416">
        <f>main1!E23</f>
        <v>0</v>
      </c>
      <c r="G18" s="416">
        <f>main1!F23</f>
        <v>0</v>
      </c>
      <c r="H18" s="416"/>
      <c r="I18" s="416"/>
      <c r="J18" s="151"/>
      <c r="K18" s="151"/>
      <c r="L18" s="151"/>
    </row>
    <row r="19" spans="2:12">
      <c r="B19" s="74" t="s">
        <v>46</v>
      </c>
      <c r="C19" s="198">
        <v>114</v>
      </c>
      <c r="D19" s="415">
        <f>main1!C24</f>
        <v>21358.399999999994</v>
      </c>
      <c r="E19" s="415">
        <f>main1!D24</f>
        <v>13059.4</v>
      </c>
      <c r="F19" s="415">
        <f>main1!E24</f>
        <v>13059.4</v>
      </c>
      <c r="G19" s="415">
        <f>main1!F24</f>
        <v>0</v>
      </c>
      <c r="H19" s="415">
        <f>main1!G24</f>
        <v>-8298.9999999999945</v>
      </c>
      <c r="I19" s="415">
        <f>main1!H24</f>
        <v>61.144093190501181</v>
      </c>
      <c r="J19" s="142">
        <f>main1!I24</f>
        <v>0</v>
      </c>
      <c r="K19" s="142">
        <f>main1!J24</f>
        <v>13059.4</v>
      </c>
      <c r="L19" s="142" t="str">
        <f>main1!K24</f>
        <v xml:space="preserve"> </v>
      </c>
    </row>
    <row r="20" spans="2:12" ht="14.25" customHeight="1">
      <c r="B20" s="147" t="s">
        <v>15</v>
      </c>
      <c r="C20" s="198"/>
      <c r="D20" s="415">
        <f>main1!C25</f>
        <v>0</v>
      </c>
      <c r="E20" s="415">
        <f>main1!D25</f>
        <v>0</v>
      </c>
      <c r="F20" s="415">
        <f>main1!E25</f>
        <v>0</v>
      </c>
      <c r="G20" s="415">
        <f>main1!F25</f>
        <v>0</v>
      </c>
      <c r="H20" s="415">
        <f>main1!G25</f>
        <v>0</v>
      </c>
      <c r="I20" s="415" t="str">
        <f>main1!H25</f>
        <v xml:space="preserve"> </v>
      </c>
      <c r="J20" s="142">
        <f>main1!I25</f>
        <v>0</v>
      </c>
      <c r="K20" s="142">
        <f>main1!J25</f>
        <v>0</v>
      </c>
      <c r="L20" s="142">
        <f>main1!K25</f>
        <v>0</v>
      </c>
    </row>
    <row r="21" spans="2:12" ht="18" customHeight="1">
      <c r="B21" s="160" t="s">
        <v>328</v>
      </c>
      <c r="C21" s="256">
        <v>1141</v>
      </c>
      <c r="D21" s="417">
        <f>main1!C26</f>
        <v>15313.699999999999</v>
      </c>
      <c r="E21" s="417">
        <f>main1!D26</f>
        <v>9109.4</v>
      </c>
      <c r="F21" s="417">
        <f>main1!E26</f>
        <v>9109.4</v>
      </c>
      <c r="G21" s="417">
        <f>main1!F26</f>
        <v>0</v>
      </c>
      <c r="H21" s="417">
        <f>main1!G26</f>
        <v>-6204.2999999999993</v>
      </c>
      <c r="I21" s="417">
        <f>main1!H26</f>
        <v>59.485297478728192</v>
      </c>
      <c r="J21" s="156">
        <f>main1!I26</f>
        <v>0</v>
      </c>
      <c r="K21" s="156">
        <f>main1!J26</f>
        <v>9109.4</v>
      </c>
      <c r="L21" s="156" t="str">
        <f>main1!K26</f>
        <v xml:space="preserve"> </v>
      </c>
    </row>
    <row r="22" spans="2:12" ht="14.25" customHeight="1">
      <c r="B22" s="150" t="s">
        <v>4</v>
      </c>
      <c r="C22" s="158"/>
      <c r="D22" s="415">
        <f>main1!C27</f>
        <v>0</v>
      </c>
      <c r="E22" s="415">
        <f>main1!D27</f>
        <v>0</v>
      </c>
      <c r="F22" s="415">
        <f>main1!E27</f>
        <v>0</v>
      </c>
      <c r="G22" s="415">
        <f>main1!F27</f>
        <v>0</v>
      </c>
      <c r="H22" s="415">
        <f>main1!G27</f>
        <v>0</v>
      </c>
      <c r="I22" s="415" t="str">
        <f>main1!H27</f>
        <v xml:space="preserve"> </v>
      </c>
      <c r="J22" s="142">
        <f>main1!I27</f>
        <v>0</v>
      </c>
      <c r="K22" s="142">
        <f>main1!J27</f>
        <v>0</v>
      </c>
      <c r="L22" s="142">
        <f>main1!K27</f>
        <v>0</v>
      </c>
    </row>
    <row r="23" spans="2:12" ht="25.5">
      <c r="B23" s="56" t="s">
        <v>51</v>
      </c>
      <c r="C23" s="249">
        <v>11411</v>
      </c>
      <c r="D23" s="418">
        <f>main1!C28</f>
        <v>5532.7</v>
      </c>
      <c r="E23" s="418">
        <f>main1!D28</f>
        <v>3391</v>
      </c>
      <c r="F23" s="418">
        <f>main1!E28</f>
        <v>3391</v>
      </c>
      <c r="G23" s="418">
        <f>main1!F28</f>
        <v>0</v>
      </c>
      <c r="H23" s="418">
        <f>main1!G28</f>
        <v>-2141.6999999999998</v>
      </c>
      <c r="I23" s="418">
        <f>main1!H28</f>
        <v>61.290147667504115</v>
      </c>
      <c r="J23" s="142">
        <f>main1!I28</f>
        <v>0</v>
      </c>
      <c r="K23" s="142">
        <f>main1!J28</f>
        <v>3391</v>
      </c>
      <c r="L23" s="142" t="str">
        <f>main1!K28</f>
        <v xml:space="preserve"> </v>
      </c>
    </row>
    <row r="24" spans="2:12">
      <c r="B24" s="56" t="s">
        <v>19</v>
      </c>
      <c r="C24" s="249">
        <v>11412</v>
      </c>
      <c r="D24" s="418">
        <f>main1!C29</f>
        <v>11934.6</v>
      </c>
      <c r="E24" s="418">
        <f>main1!D29</f>
        <v>7307.6</v>
      </c>
      <c r="F24" s="418">
        <f>main1!E29</f>
        <v>7307.6</v>
      </c>
      <c r="G24" s="418">
        <f>main1!F29</f>
        <v>0</v>
      </c>
      <c r="H24" s="418">
        <f>main1!G29</f>
        <v>-4627</v>
      </c>
      <c r="I24" s="418">
        <f>main1!H29</f>
        <v>61.230372195130123</v>
      </c>
      <c r="J24" s="142">
        <f>main1!I29</f>
        <v>0</v>
      </c>
      <c r="K24" s="142">
        <f>main1!J29</f>
        <v>7307.6</v>
      </c>
      <c r="L24" s="142" t="str">
        <f>main1!K29</f>
        <v xml:space="preserve"> </v>
      </c>
    </row>
    <row r="25" spans="2:12">
      <c r="B25" s="56" t="s">
        <v>20</v>
      </c>
      <c r="C25" s="249">
        <v>11413</v>
      </c>
      <c r="D25" s="418">
        <f>main1!C30</f>
        <v>-2153.6</v>
      </c>
      <c r="E25" s="418">
        <f>main1!D30</f>
        <v>-1589.2</v>
      </c>
      <c r="F25" s="418">
        <f>main1!E30</f>
        <v>-1589.2</v>
      </c>
      <c r="G25" s="418">
        <f>main1!F30</f>
        <v>0</v>
      </c>
      <c r="H25" s="418">
        <f>main1!G30</f>
        <v>564.39999999999986</v>
      </c>
      <c r="I25" s="418">
        <f>main1!H30</f>
        <v>73.792719167904906</v>
      </c>
      <c r="J25" s="142">
        <f>main1!I30</f>
        <v>0</v>
      </c>
      <c r="K25" s="142">
        <f>main1!J30</f>
        <v>-1589.2</v>
      </c>
      <c r="L25" s="142" t="str">
        <f>main1!K30</f>
        <v xml:space="preserve"> </v>
      </c>
    </row>
    <row r="26" spans="2:12">
      <c r="B26" s="160" t="s">
        <v>21</v>
      </c>
      <c r="C26" s="251">
        <v>1142</v>
      </c>
      <c r="D26" s="417">
        <f>main1!C31</f>
        <v>4303</v>
      </c>
      <c r="E26" s="417">
        <f>main1!D31</f>
        <v>2785.7</v>
      </c>
      <c r="F26" s="417">
        <f>main1!E31</f>
        <v>2785.7</v>
      </c>
      <c r="G26" s="417">
        <f>main1!F31</f>
        <v>0</v>
      </c>
      <c r="H26" s="417">
        <f>main1!G31</f>
        <v>-1517.3000000000002</v>
      </c>
      <c r="I26" s="417">
        <f>main1!H31</f>
        <v>64.738554496862662</v>
      </c>
      <c r="J26" s="156">
        <f>main1!I31</f>
        <v>0</v>
      </c>
      <c r="K26" s="156">
        <f>main1!J31</f>
        <v>2785.7</v>
      </c>
      <c r="L26" s="156" t="str">
        <f>main1!K31</f>
        <v xml:space="preserve"> </v>
      </c>
    </row>
    <row r="27" spans="2:12">
      <c r="B27" s="150" t="s">
        <v>4</v>
      </c>
      <c r="C27" s="158"/>
      <c r="D27" s="415">
        <f>main1!C32</f>
        <v>0</v>
      </c>
      <c r="E27" s="415">
        <f>main1!D32</f>
        <v>0</v>
      </c>
      <c r="F27" s="415">
        <f>main1!E32</f>
        <v>0</v>
      </c>
      <c r="G27" s="415">
        <f>main1!F32</f>
        <v>0</v>
      </c>
      <c r="H27" s="415">
        <f>main1!G32</f>
        <v>0</v>
      </c>
      <c r="I27" s="415" t="str">
        <f>main1!H32</f>
        <v xml:space="preserve"> </v>
      </c>
      <c r="J27" s="142">
        <f>main1!I32</f>
        <v>0</v>
      </c>
      <c r="K27" s="142">
        <f>main1!J32</f>
        <v>0</v>
      </c>
      <c r="L27" s="142">
        <f>main1!K32</f>
        <v>0</v>
      </c>
    </row>
    <row r="28" spans="2:12">
      <c r="B28" s="56" t="s">
        <v>298</v>
      </c>
      <c r="C28" s="158"/>
      <c r="D28" s="418">
        <f>main1!C33</f>
        <v>628.20000000000005</v>
      </c>
      <c r="E28" s="418">
        <f>main1!D33</f>
        <v>347.9</v>
      </c>
      <c r="F28" s="418">
        <f>main1!E33</f>
        <v>347.9</v>
      </c>
      <c r="G28" s="418">
        <f>main1!F33</f>
        <v>0</v>
      </c>
      <c r="H28" s="418">
        <f>main1!G33</f>
        <v>-280.30000000000007</v>
      </c>
      <c r="I28" s="418">
        <f>main1!H33</f>
        <v>55.380452085323142</v>
      </c>
      <c r="J28" s="142"/>
      <c r="K28" s="142"/>
      <c r="L28" s="142"/>
    </row>
    <row r="29" spans="2:12">
      <c r="B29" s="56" t="s">
        <v>299</v>
      </c>
      <c r="C29" s="158"/>
      <c r="D29" s="418">
        <f>main1!C34</f>
        <v>3899.2</v>
      </c>
      <c r="E29" s="418">
        <f>main1!D34</f>
        <v>2533.6999999999998</v>
      </c>
      <c r="F29" s="418">
        <f>main1!E34</f>
        <v>2533.6999999999998</v>
      </c>
      <c r="G29" s="418">
        <f>main1!F34</f>
        <v>0</v>
      </c>
      <c r="H29" s="418">
        <f>main1!G34</f>
        <v>-1365.5</v>
      </c>
      <c r="I29" s="418">
        <f>main1!H34</f>
        <v>64.979995896594161</v>
      </c>
      <c r="J29" s="142"/>
      <c r="K29" s="142"/>
      <c r="L29" s="142"/>
    </row>
    <row r="30" spans="2:12" hidden="1">
      <c r="B30" s="56" t="s">
        <v>276</v>
      </c>
      <c r="C30" s="249">
        <v>11421</v>
      </c>
      <c r="D30" s="418">
        <f>main1!C35</f>
        <v>536.29999999999995</v>
      </c>
      <c r="E30" s="418">
        <f>main1!D35</f>
        <v>22</v>
      </c>
      <c r="F30" s="418">
        <f>main1!E35</f>
        <v>22</v>
      </c>
      <c r="G30" s="418">
        <f>main1!F35</f>
        <v>0</v>
      </c>
      <c r="H30" s="418">
        <f>main1!G35</f>
        <v>-514.29999999999995</v>
      </c>
      <c r="I30" s="418">
        <f>main1!H35</f>
        <v>4.1021816147678543</v>
      </c>
      <c r="J30" s="142"/>
      <c r="K30" s="142"/>
      <c r="L30" s="142"/>
    </row>
    <row r="31" spans="2:12" hidden="1">
      <c r="B31" s="56" t="s">
        <v>277</v>
      </c>
      <c r="C31" s="249">
        <v>11422</v>
      </c>
      <c r="D31" s="418">
        <f>main1!C36</f>
        <v>1326</v>
      </c>
      <c r="E31" s="418">
        <f>main1!D36</f>
        <v>88</v>
      </c>
      <c r="F31" s="418">
        <f>main1!E36</f>
        <v>88</v>
      </c>
      <c r="G31" s="418">
        <f>main1!F36</f>
        <v>0</v>
      </c>
      <c r="H31" s="418">
        <f>main1!G36</f>
        <v>-1238</v>
      </c>
      <c r="I31" s="418">
        <f>main1!H36</f>
        <v>6.6365007541478134</v>
      </c>
      <c r="J31" s="142"/>
      <c r="K31" s="142"/>
      <c r="L31" s="142"/>
    </row>
    <row r="32" spans="2:12" hidden="1">
      <c r="B32" s="56" t="s">
        <v>278</v>
      </c>
      <c r="C32" s="249">
        <v>11423</v>
      </c>
      <c r="D32" s="418">
        <f>main1!C37</f>
        <v>585</v>
      </c>
      <c r="E32" s="418">
        <f>main1!D37</f>
        <v>34.4</v>
      </c>
      <c r="F32" s="418">
        <f>main1!E37</f>
        <v>34.4</v>
      </c>
      <c r="G32" s="418">
        <f>main1!F37</f>
        <v>0</v>
      </c>
      <c r="H32" s="418">
        <f>main1!G37</f>
        <v>-550.6</v>
      </c>
      <c r="I32" s="418">
        <f>main1!H37</f>
        <v>5.8803418803418799</v>
      </c>
      <c r="J32" s="142"/>
      <c r="K32" s="142"/>
      <c r="L32" s="142"/>
    </row>
    <row r="33" spans="2:12" hidden="1">
      <c r="B33" s="56" t="s">
        <v>279</v>
      </c>
      <c r="C33" s="249">
        <v>11424</v>
      </c>
      <c r="D33" s="418">
        <f>main1!C38</f>
        <v>1427.3</v>
      </c>
      <c r="E33" s="418">
        <f>main1!D38</f>
        <v>91.1</v>
      </c>
      <c r="F33" s="418">
        <f>main1!E38</f>
        <v>91.1</v>
      </c>
      <c r="G33" s="418">
        <f>main1!F38</f>
        <v>0</v>
      </c>
      <c r="H33" s="418">
        <f>main1!G38</f>
        <v>-1336.2</v>
      </c>
      <c r="I33" s="418">
        <f>main1!H38</f>
        <v>6.3826805857212916</v>
      </c>
      <c r="J33" s="142"/>
      <c r="K33" s="142"/>
      <c r="L33" s="142"/>
    </row>
    <row r="34" spans="2:12" hidden="1">
      <c r="B34" s="56" t="s">
        <v>280</v>
      </c>
      <c r="C34" s="249">
        <v>11425</v>
      </c>
      <c r="D34" s="418">
        <f>main1!C39</f>
        <v>173.6</v>
      </c>
      <c r="E34" s="418">
        <f>main1!D39</f>
        <v>12.6</v>
      </c>
      <c r="F34" s="418">
        <f>main1!E39</f>
        <v>12.6</v>
      </c>
      <c r="G34" s="418">
        <f>main1!F39</f>
        <v>0</v>
      </c>
      <c r="H34" s="418">
        <f>main1!G39</f>
        <v>-161</v>
      </c>
      <c r="I34" s="418">
        <f>main1!H39</f>
        <v>7.2580645161290329</v>
      </c>
      <c r="J34" s="142"/>
      <c r="K34" s="142"/>
      <c r="L34" s="142"/>
    </row>
    <row r="35" spans="2:12" hidden="1">
      <c r="B35" s="56" t="s">
        <v>281</v>
      </c>
      <c r="C35" s="249">
        <v>11426</v>
      </c>
      <c r="D35" s="418">
        <f>main1!C40</f>
        <v>10.9</v>
      </c>
      <c r="E35" s="418">
        <f>main1!D40</f>
        <v>0.7</v>
      </c>
      <c r="F35" s="418">
        <f>main1!E40</f>
        <v>0.7</v>
      </c>
      <c r="G35" s="418">
        <f>main1!F40</f>
        <v>0</v>
      </c>
      <c r="H35" s="418">
        <f>main1!G40</f>
        <v>-10.200000000000001</v>
      </c>
      <c r="I35" s="418">
        <f>main1!H40</f>
        <v>6.422018348623852</v>
      </c>
      <c r="J35" s="142"/>
      <c r="K35" s="142"/>
      <c r="L35" s="142"/>
    </row>
    <row r="36" spans="2:12" hidden="1">
      <c r="B36" s="56" t="s">
        <v>275</v>
      </c>
      <c r="C36" s="249">
        <v>11427</v>
      </c>
      <c r="D36" s="418">
        <f>main1!C41</f>
        <v>22.1</v>
      </c>
      <c r="E36" s="418">
        <f>main1!D41</f>
        <v>1.6</v>
      </c>
      <c r="F36" s="418">
        <f>main1!E41</f>
        <v>1.6</v>
      </c>
      <c r="G36" s="418">
        <f>main1!F41</f>
        <v>0</v>
      </c>
      <c r="H36" s="418">
        <f>main1!G41</f>
        <v>-20.5</v>
      </c>
      <c r="I36" s="418">
        <f>main1!H41</f>
        <v>7.239819004524886</v>
      </c>
      <c r="J36" s="142"/>
      <c r="K36" s="142"/>
      <c r="L36" s="142"/>
    </row>
    <row r="37" spans="2:12">
      <c r="B37" s="56" t="s">
        <v>22</v>
      </c>
      <c r="C37" s="249">
        <v>11429</v>
      </c>
      <c r="D37" s="418">
        <f>main1!C42</f>
        <v>-224.4</v>
      </c>
      <c r="E37" s="418">
        <f>main1!D42</f>
        <v>-95.9</v>
      </c>
      <c r="F37" s="418">
        <f>main1!E42</f>
        <v>-95.9</v>
      </c>
      <c r="G37" s="418">
        <f>main1!F42</f>
        <v>0</v>
      </c>
      <c r="H37" s="418">
        <f>main1!G42</f>
        <v>128.5</v>
      </c>
      <c r="I37" s="418">
        <f>main1!H42</f>
        <v>42.736185383244205</v>
      </c>
      <c r="J37" s="142"/>
      <c r="K37" s="142"/>
      <c r="L37" s="142"/>
    </row>
    <row r="38" spans="2:12">
      <c r="B38" s="250" t="s">
        <v>267</v>
      </c>
      <c r="C38" s="251">
        <v>1144</v>
      </c>
      <c r="D38" s="417">
        <f>main1!C43</f>
        <v>421.20000000000005</v>
      </c>
      <c r="E38" s="417">
        <f>main1!D43</f>
        <v>279</v>
      </c>
      <c r="F38" s="417">
        <f>main1!E43</f>
        <v>279</v>
      </c>
      <c r="G38" s="417">
        <f>main1!F43</f>
        <v>0</v>
      </c>
      <c r="H38" s="417">
        <f>main1!G43</f>
        <v>-142.20000000000005</v>
      </c>
      <c r="I38" s="417">
        <f>main1!H43</f>
        <v>66.239316239316238</v>
      </c>
      <c r="J38" s="142"/>
      <c r="K38" s="142"/>
      <c r="L38" s="142"/>
    </row>
    <row r="39" spans="2:12" ht="30">
      <c r="B39" s="250" t="s">
        <v>268</v>
      </c>
      <c r="C39" s="251">
        <v>1145</v>
      </c>
      <c r="D39" s="417">
        <f>main1!C44</f>
        <v>486.5</v>
      </c>
      <c r="E39" s="417">
        <f>main1!D44</f>
        <v>317.5</v>
      </c>
      <c r="F39" s="417">
        <f>main1!E44</f>
        <v>317.5</v>
      </c>
      <c r="G39" s="417">
        <f>main1!F44</f>
        <v>0</v>
      </c>
      <c r="H39" s="417">
        <f>main1!G44</f>
        <v>-169</v>
      </c>
      <c r="I39" s="417">
        <f>main1!H44</f>
        <v>65.262076053442968</v>
      </c>
      <c r="J39" s="142"/>
      <c r="K39" s="142"/>
      <c r="L39" s="142"/>
    </row>
    <row r="40" spans="2:12">
      <c r="B40" s="250" t="s">
        <v>269</v>
      </c>
      <c r="C40" s="251">
        <v>1146</v>
      </c>
      <c r="D40" s="417">
        <f>main1!C45</f>
        <v>834</v>
      </c>
      <c r="E40" s="417">
        <f>main1!D45</f>
        <v>567.79999999999995</v>
      </c>
      <c r="F40" s="417">
        <f>main1!E45</f>
        <v>567.79999999999995</v>
      </c>
      <c r="G40" s="417">
        <f>main1!F45</f>
        <v>0</v>
      </c>
      <c r="H40" s="417">
        <f>main1!G45</f>
        <v>-266.20000000000005</v>
      </c>
      <c r="I40" s="417">
        <f>main1!H45</f>
        <v>68.081534772182252</v>
      </c>
      <c r="J40" s="142"/>
      <c r="K40" s="142"/>
      <c r="L40" s="142"/>
    </row>
    <row r="41" spans="2:12">
      <c r="B41" s="74" t="s">
        <v>295</v>
      </c>
      <c r="C41" s="198">
        <v>115</v>
      </c>
      <c r="D41" s="415">
        <f>main1!C46</f>
        <v>1287.5999999999999</v>
      </c>
      <c r="E41" s="415">
        <f>main1!D46</f>
        <v>931.5</v>
      </c>
      <c r="F41" s="415">
        <f>main1!E46</f>
        <v>931.5</v>
      </c>
      <c r="G41" s="415">
        <f>main1!F46</f>
        <v>0</v>
      </c>
      <c r="H41" s="415">
        <f>main1!G46</f>
        <v>-356.09999999999991</v>
      </c>
      <c r="I41" s="415">
        <f>main1!H46</f>
        <v>72.343895619757689</v>
      </c>
      <c r="J41" s="142"/>
      <c r="K41" s="142"/>
      <c r="L41" s="142"/>
    </row>
    <row r="42" spans="2:12">
      <c r="B42" s="327" t="s">
        <v>270</v>
      </c>
      <c r="C42" s="195">
        <v>1151</v>
      </c>
      <c r="D42" s="416">
        <f>main1!C48</f>
        <v>854.6</v>
      </c>
      <c r="E42" s="416">
        <f>main1!D48</f>
        <v>636.29999999999995</v>
      </c>
      <c r="F42" s="416">
        <f>main1!E48</f>
        <v>636.29999999999995</v>
      </c>
      <c r="G42" s="416">
        <f>main1!F48</f>
        <v>0</v>
      </c>
      <c r="H42" s="416">
        <f>main1!G48</f>
        <v>-218.30000000000007</v>
      </c>
      <c r="I42" s="416">
        <f>main1!H48</f>
        <v>74.455885794523752</v>
      </c>
      <c r="J42" s="142"/>
      <c r="K42" s="142"/>
      <c r="L42" s="142"/>
    </row>
    <row r="43" spans="2:12">
      <c r="B43" s="327" t="s">
        <v>271</v>
      </c>
      <c r="C43" s="195">
        <v>1156</v>
      </c>
      <c r="D43" s="416">
        <f>main1!C49</f>
        <v>433</v>
      </c>
      <c r="E43" s="416">
        <f>main1!D49</f>
        <v>295.2</v>
      </c>
      <c r="F43" s="416">
        <f>main1!E49</f>
        <v>295.2</v>
      </c>
      <c r="G43" s="416">
        <f>main1!F49</f>
        <v>0</v>
      </c>
      <c r="H43" s="416">
        <f>main1!G49</f>
        <v>-137.80000000000001</v>
      </c>
      <c r="I43" s="416">
        <f>main1!H49</f>
        <v>68.175519630484985</v>
      </c>
      <c r="J43" s="142"/>
      <c r="K43" s="142"/>
      <c r="L43" s="142"/>
    </row>
    <row r="44" spans="2:12" ht="15.75">
      <c r="B44" s="69" t="s">
        <v>69</v>
      </c>
      <c r="C44" s="161">
        <v>12</v>
      </c>
      <c r="D44" s="419">
        <f>main1!C50</f>
        <v>13462.6</v>
      </c>
      <c r="E44" s="419">
        <f>main1!D50</f>
        <v>8461.7999999999993</v>
      </c>
      <c r="F44" s="419">
        <f>main1!E50</f>
        <v>8461.7999999999993</v>
      </c>
      <c r="G44" s="419">
        <f>main1!F50</f>
        <v>0</v>
      </c>
      <c r="H44" s="419">
        <f>main1!G50</f>
        <v>-5000.8000000000011</v>
      </c>
      <c r="I44" s="419">
        <f>main1!H50</f>
        <v>62.854129217238864</v>
      </c>
      <c r="J44" s="146">
        <f>main1!I50</f>
        <v>0</v>
      </c>
      <c r="K44" s="146">
        <f>main1!J50</f>
        <v>8461.7999999999993</v>
      </c>
      <c r="L44" s="146" t="str">
        <f>main1!K50</f>
        <v xml:space="preserve"> </v>
      </c>
    </row>
    <row r="45" spans="2:12">
      <c r="B45" s="67" t="s">
        <v>16</v>
      </c>
      <c r="C45" s="198">
        <v>121</v>
      </c>
      <c r="D45" s="415">
        <f>main1!C51</f>
        <v>10202.6</v>
      </c>
      <c r="E45" s="415">
        <f>main1!D51</f>
        <v>6381</v>
      </c>
      <c r="F45" s="415">
        <f>main1!E51</f>
        <v>6381</v>
      </c>
      <c r="G45" s="415">
        <f>main1!F51</f>
        <v>0</v>
      </c>
      <c r="H45" s="415">
        <f>main1!G51</f>
        <v>-3821.6000000000004</v>
      </c>
      <c r="I45" s="415">
        <f>main1!H51</f>
        <v>62.542881226354062</v>
      </c>
      <c r="J45" s="142">
        <f>main1!I51</f>
        <v>0</v>
      </c>
      <c r="K45" s="142">
        <f>main1!J51</f>
        <v>6381</v>
      </c>
      <c r="L45" s="142" t="str">
        <f>main1!K51</f>
        <v xml:space="preserve"> </v>
      </c>
    </row>
    <row r="46" spans="2:12" ht="20.25" customHeight="1">
      <c r="B46" s="67" t="s">
        <v>17</v>
      </c>
      <c r="C46" s="198">
        <v>122</v>
      </c>
      <c r="D46" s="415">
        <f>main1!C52</f>
        <v>3260</v>
      </c>
      <c r="E46" s="415">
        <f>main1!D52</f>
        <v>2080.8000000000002</v>
      </c>
      <c r="F46" s="415">
        <f>main1!E52</f>
        <v>2080.8000000000002</v>
      </c>
      <c r="G46" s="415">
        <f>main1!F52</f>
        <v>0</v>
      </c>
      <c r="H46" s="415">
        <f>main1!G52</f>
        <v>-1179.1999999999998</v>
      </c>
      <c r="I46" s="415">
        <f>main1!H52</f>
        <v>63.828220858895712</v>
      </c>
      <c r="J46" s="142">
        <f>main1!I52</f>
        <v>0</v>
      </c>
      <c r="K46" s="142">
        <f>main1!J52</f>
        <v>2080.8000000000002</v>
      </c>
      <c r="L46" s="142" t="str">
        <f>main1!K52</f>
        <v xml:space="preserve"> </v>
      </c>
    </row>
    <row r="47" spans="2:12" ht="15.75">
      <c r="B47" s="73" t="s">
        <v>56</v>
      </c>
      <c r="C47" s="157">
        <v>13</v>
      </c>
      <c r="D47" s="419">
        <f>main1!C53</f>
        <v>3818.8</v>
      </c>
      <c r="E47" s="419">
        <f>main1!D53</f>
        <v>236.20000000000002</v>
      </c>
      <c r="F47" s="419">
        <f>main1!E53</f>
        <v>1.1000000000000085</v>
      </c>
      <c r="G47" s="419">
        <f>main1!F53</f>
        <v>235.10000000000002</v>
      </c>
      <c r="H47" s="419">
        <f>main1!G53</f>
        <v>-3582.6000000000004</v>
      </c>
      <c r="I47" s="419">
        <f>main1!H53</f>
        <v>6.1851890646276315</v>
      </c>
      <c r="J47" s="146">
        <f>main1!I53</f>
        <v>0</v>
      </c>
      <c r="K47" s="146">
        <f>main1!J53</f>
        <v>236.20000000000002</v>
      </c>
      <c r="L47" s="146" t="str">
        <f>main1!K53</f>
        <v xml:space="preserve"> </v>
      </c>
    </row>
    <row r="48" spans="2:12" ht="15.75">
      <c r="B48" s="74" t="s">
        <v>57</v>
      </c>
      <c r="C48" s="198">
        <v>131</v>
      </c>
      <c r="D48" s="415">
        <f>main1!C54</f>
        <v>387.8</v>
      </c>
      <c r="E48" s="415">
        <f>main1!D54</f>
        <v>80.5</v>
      </c>
      <c r="F48" s="415">
        <f>main1!E54</f>
        <v>0.5</v>
      </c>
      <c r="G48" s="415">
        <f>main1!F54</f>
        <v>80</v>
      </c>
      <c r="H48" s="415">
        <f>main1!G54</f>
        <v>-307.3</v>
      </c>
      <c r="I48" s="415">
        <f>main1!H54</f>
        <v>20.758122743682307</v>
      </c>
      <c r="J48" s="146">
        <f>main1!I54</f>
        <v>0</v>
      </c>
      <c r="K48" s="146">
        <f>main1!J54</f>
        <v>80.5</v>
      </c>
      <c r="L48" s="146" t="str">
        <f>main1!K54</f>
        <v xml:space="preserve"> </v>
      </c>
    </row>
    <row r="49" spans="2:18">
      <c r="B49" s="76" t="s">
        <v>63</v>
      </c>
      <c r="C49" s="198">
        <v>132</v>
      </c>
      <c r="D49" s="415">
        <f>main1!C55</f>
        <v>3431</v>
      </c>
      <c r="E49" s="415">
        <f>main1!D55</f>
        <v>155.70000000000002</v>
      </c>
      <c r="F49" s="415">
        <f>main1!E55</f>
        <v>0.59999999999999964</v>
      </c>
      <c r="G49" s="415">
        <f>main1!F55</f>
        <v>155.10000000000002</v>
      </c>
      <c r="H49" s="415">
        <f>main1!G55</f>
        <v>-3275.3</v>
      </c>
      <c r="I49" s="415">
        <f>main1!H55</f>
        <v>4.538035558146313</v>
      </c>
      <c r="J49" s="142">
        <f>main1!I55</f>
        <v>0</v>
      </c>
      <c r="K49" s="142">
        <f>main1!J55</f>
        <v>155.70000000000002</v>
      </c>
      <c r="L49" s="142" t="str">
        <f>main1!K55</f>
        <v xml:space="preserve"> </v>
      </c>
    </row>
    <row r="50" spans="2:18" ht="15.75">
      <c r="B50" s="80" t="s">
        <v>52</v>
      </c>
      <c r="C50" s="157">
        <v>14</v>
      </c>
      <c r="D50" s="419">
        <f>main1!C56</f>
        <v>2105.7999999999997</v>
      </c>
      <c r="E50" s="419">
        <f>main1!D56</f>
        <v>1322.6999999999998</v>
      </c>
      <c r="F50" s="419">
        <f>main1!E56</f>
        <v>1312.8</v>
      </c>
      <c r="G50" s="419">
        <f>main1!F56</f>
        <v>9.9</v>
      </c>
      <c r="H50" s="419">
        <f>main1!G56</f>
        <v>-783.09999999999991</v>
      </c>
      <c r="I50" s="419">
        <f>main1!H56</f>
        <v>62.81223288061544</v>
      </c>
      <c r="J50" s="146">
        <f>main1!I56</f>
        <v>0</v>
      </c>
      <c r="K50" s="146">
        <f>main1!J56</f>
        <v>1322.6999999999998</v>
      </c>
      <c r="L50" s="146" t="str">
        <f>main1!K56</f>
        <v xml:space="preserve"> </v>
      </c>
    </row>
    <row r="51" spans="2:18">
      <c r="B51" s="74" t="s">
        <v>53</v>
      </c>
      <c r="C51" s="198">
        <v>141</v>
      </c>
      <c r="D51" s="415">
        <f>main1!C57</f>
        <v>276</v>
      </c>
      <c r="E51" s="415">
        <f>main1!D57</f>
        <v>226.59999999999997</v>
      </c>
      <c r="F51" s="415">
        <f>main1!E57</f>
        <v>223.79999999999995</v>
      </c>
      <c r="G51" s="415">
        <f>main1!F57</f>
        <v>2.8</v>
      </c>
      <c r="H51" s="415">
        <f>main1!G57</f>
        <v>-49.400000000000034</v>
      </c>
      <c r="I51" s="415">
        <f>main1!H57</f>
        <v>82.101449275362299</v>
      </c>
      <c r="J51" s="142">
        <f>main1!I57</f>
        <v>0</v>
      </c>
      <c r="K51" s="142">
        <f>main1!J57</f>
        <v>226.59999999999997</v>
      </c>
      <c r="L51" s="142" t="str">
        <f>main1!K57</f>
        <v xml:space="preserve"> </v>
      </c>
    </row>
    <row r="52" spans="2:18" ht="13.5" customHeight="1">
      <c r="B52" s="159" t="s">
        <v>282</v>
      </c>
      <c r="C52" s="195">
        <v>1411</v>
      </c>
      <c r="D52" s="416">
        <f>main1!C59</f>
        <v>97.7</v>
      </c>
      <c r="E52" s="416">
        <f>main1!D59</f>
        <v>46</v>
      </c>
      <c r="F52" s="416">
        <f>main1!E59</f>
        <v>43.2</v>
      </c>
      <c r="G52" s="416">
        <f>main1!F59</f>
        <v>2.8</v>
      </c>
      <c r="H52" s="416">
        <f>main1!G59</f>
        <v>-51.7</v>
      </c>
      <c r="I52" s="416">
        <f>main1!H59</f>
        <v>47.082906857727735</v>
      </c>
      <c r="J52" s="142"/>
      <c r="K52" s="142"/>
      <c r="L52" s="142"/>
    </row>
    <row r="53" spans="2:18" ht="13.5" customHeight="1">
      <c r="B53" s="159" t="s">
        <v>283</v>
      </c>
      <c r="C53" s="195">
        <v>1412</v>
      </c>
      <c r="D53" s="416">
        <f>main1!C60</f>
        <v>88.2</v>
      </c>
      <c r="E53" s="416">
        <f>main1!D60</f>
        <v>132</v>
      </c>
      <c r="F53" s="416">
        <f>main1!E60</f>
        <v>132</v>
      </c>
      <c r="G53" s="416">
        <f>main1!F60</f>
        <v>0</v>
      </c>
      <c r="H53" s="416">
        <f>main1!G60</f>
        <v>43.8</v>
      </c>
      <c r="I53" s="416">
        <f>main1!H60</f>
        <v>149.65986394557822</v>
      </c>
      <c r="J53" s="142"/>
      <c r="K53" s="142"/>
      <c r="L53" s="142"/>
    </row>
    <row r="54" spans="2:18" ht="13.5" customHeight="1">
      <c r="B54" s="159" t="s">
        <v>327</v>
      </c>
      <c r="C54" s="195">
        <v>1415</v>
      </c>
      <c r="D54" s="416"/>
      <c r="E54" s="416">
        <f>main1!D61</f>
        <v>48.6</v>
      </c>
      <c r="F54" s="416">
        <f>main1!E61</f>
        <v>48.6</v>
      </c>
      <c r="G54" s="416">
        <f>main1!F61</f>
        <v>0</v>
      </c>
      <c r="H54" s="416"/>
      <c r="I54" s="416"/>
      <c r="J54" s="142"/>
      <c r="K54" s="142"/>
      <c r="L54" s="142"/>
    </row>
    <row r="55" spans="2:18">
      <c r="B55" s="74" t="s">
        <v>65</v>
      </c>
      <c r="C55" s="198">
        <v>142</v>
      </c>
      <c r="D55" s="415">
        <f>main1!C62</f>
        <v>1372</v>
      </c>
      <c r="E55" s="415">
        <f>main1!D62</f>
        <v>882.1</v>
      </c>
      <c r="F55" s="415">
        <f>main1!E62</f>
        <v>882.1</v>
      </c>
      <c r="G55" s="415">
        <f>main1!F62</f>
        <v>0</v>
      </c>
      <c r="H55" s="415">
        <f>main1!G62</f>
        <v>-489.9</v>
      </c>
      <c r="I55" s="415">
        <f>main1!H62</f>
        <v>64.293002915451893</v>
      </c>
      <c r="J55" s="142">
        <f>main1!I62</f>
        <v>0</v>
      </c>
      <c r="K55" s="142">
        <f>main1!J62</f>
        <v>882.1</v>
      </c>
      <c r="L55" s="142" t="str">
        <f>main1!K62</f>
        <v xml:space="preserve"> </v>
      </c>
    </row>
    <row r="56" spans="2:18">
      <c r="B56" s="159" t="s">
        <v>284</v>
      </c>
      <c r="C56" s="195">
        <v>1422</v>
      </c>
      <c r="D56" s="416">
        <f>main1!C64</f>
        <v>311.10000000000002</v>
      </c>
      <c r="E56" s="416">
        <f>main1!D64</f>
        <v>216.2</v>
      </c>
      <c r="F56" s="416">
        <f>main1!E64</f>
        <v>216.2</v>
      </c>
      <c r="G56" s="416">
        <f>main1!F64</f>
        <v>0</v>
      </c>
      <c r="H56" s="416">
        <f>main1!G64</f>
        <v>-94.900000000000034</v>
      </c>
      <c r="I56" s="416">
        <f>main1!H64</f>
        <v>69.495339119254254</v>
      </c>
      <c r="J56" s="142"/>
      <c r="K56" s="142"/>
      <c r="L56" s="142"/>
    </row>
    <row r="57" spans="2:18" ht="17.25" customHeight="1">
      <c r="B57" s="159" t="s">
        <v>285</v>
      </c>
      <c r="C57" s="195">
        <v>1423</v>
      </c>
      <c r="D57" s="416">
        <f>main1!C65</f>
        <v>1060.9000000000001</v>
      </c>
      <c r="E57" s="416">
        <f>main1!D65</f>
        <v>665.9</v>
      </c>
      <c r="F57" s="416">
        <f>main1!E65</f>
        <v>665.9</v>
      </c>
      <c r="G57" s="416">
        <f>main1!F65</f>
        <v>0</v>
      </c>
      <c r="H57" s="416">
        <f>main1!G65</f>
        <v>-395.00000000000011</v>
      </c>
      <c r="I57" s="416">
        <f>main1!H65</f>
        <v>62.767461589216701</v>
      </c>
      <c r="J57" s="142"/>
      <c r="K57" s="142"/>
      <c r="L57" s="142"/>
    </row>
    <row r="58" spans="2:18">
      <c r="B58" s="74" t="s">
        <v>64</v>
      </c>
      <c r="C58" s="198">
        <v>143</v>
      </c>
      <c r="D58" s="415">
        <f>main1!C66</f>
        <v>214.10000000000002</v>
      </c>
      <c r="E58" s="415">
        <f>main1!D66</f>
        <v>116.69999999999999</v>
      </c>
      <c r="F58" s="415">
        <f>main1!E66</f>
        <v>116.69999999999999</v>
      </c>
      <c r="G58" s="415">
        <f>main1!F66</f>
        <v>0</v>
      </c>
      <c r="H58" s="415">
        <f>main1!G66</f>
        <v>-97.400000000000034</v>
      </c>
      <c r="I58" s="415">
        <f>main1!H66</f>
        <v>54.507239607659962</v>
      </c>
      <c r="J58" s="142">
        <f>main1!I66</f>
        <v>0</v>
      </c>
      <c r="K58" s="142">
        <f>main1!J66</f>
        <v>116.69999999999999</v>
      </c>
      <c r="L58" s="142" t="str">
        <f>main1!K66</f>
        <v xml:space="preserve"> </v>
      </c>
    </row>
    <row r="59" spans="2:18">
      <c r="B59" s="74" t="s">
        <v>54</v>
      </c>
      <c r="C59" s="198">
        <v>144</v>
      </c>
      <c r="D59" s="415">
        <f>main1!C67</f>
        <v>192.7</v>
      </c>
      <c r="E59" s="415">
        <f>main1!D67</f>
        <v>64.5</v>
      </c>
      <c r="F59" s="415">
        <f>main1!E67</f>
        <v>64.400000000000006</v>
      </c>
      <c r="G59" s="415">
        <f>main1!F67</f>
        <v>0.1</v>
      </c>
      <c r="H59" s="415">
        <f>main1!G67</f>
        <v>-128.19999999999999</v>
      </c>
      <c r="I59" s="415">
        <f>main1!H67</f>
        <v>33.471717695900367</v>
      </c>
      <c r="J59" s="142">
        <f>main1!I67</f>
        <v>0</v>
      </c>
      <c r="K59" s="142">
        <f>main1!J67</f>
        <v>64.5</v>
      </c>
      <c r="L59" s="142" t="str">
        <f>main1!K67</f>
        <v xml:space="preserve"> </v>
      </c>
    </row>
    <row r="60" spans="2:18">
      <c r="B60" s="74" t="s">
        <v>55</v>
      </c>
      <c r="C60" s="198">
        <v>145</v>
      </c>
      <c r="D60" s="415">
        <f>main1!C68</f>
        <v>51</v>
      </c>
      <c r="E60" s="415">
        <f>main1!D68</f>
        <v>32.800000000000004</v>
      </c>
      <c r="F60" s="415">
        <f>main1!E68</f>
        <v>25.800000000000004</v>
      </c>
      <c r="G60" s="415">
        <f>main1!F68</f>
        <v>7</v>
      </c>
      <c r="H60" s="415">
        <f>main1!G68</f>
        <v>-18.199999999999996</v>
      </c>
      <c r="I60" s="415">
        <f>main1!H68</f>
        <v>64.313725490196077</v>
      </c>
      <c r="J60" s="142">
        <f>main1!I68</f>
        <v>0</v>
      </c>
      <c r="K60" s="142">
        <f>main1!J68</f>
        <v>32.800000000000004</v>
      </c>
      <c r="L60" s="142" t="str">
        <f>main1!K68</f>
        <v xml:space="preserve"> </v>
      </c>
    </row>
    <row r="61" spans="2:18" ht="17.25">
      <c r="B61" s="450" t="s">
        <v>67</v>
      </c>
      <c r="C61" s="456" t="s">
        <v>66</v>
      </c>
      <c r="D61" s="452">
        <f>main1!C77</f>
        <v>53386</v>
      </c>
      <c r="E61" s="452">
        <f>main1!D77</f>
        <v>29619.500000000004</v>
      </c>
      <c r="F61" s="452">
        <f>main1!E77</f>
        <v>28685.8</v>
      </c>
      <c r="G61" s="452">
        <f>main1!F77</f>
        <v>933.7</v>
      </c>
      <c r="H61" s="452">
        <f>main1!G77</f>
        <v>-23766.499999999996</v>
      </c>
      <c r="I61" s="452">
        <f>main1!H77</f>
        <v>55.481774247930169</v>
      </c>
      <c r="J61" s="145">
        <f>main1!I77</f>
        <v>0</v>
      </c>
      <c r="K61" s="145">
        <f>main1!J77</f>
        <v>29619.500000000004</v>
      </c>
      <c r="L61" s="145" t="str">
        <f>main1!K77</f>
        <v xml:space="preserve"> </v>
      </c>
    </row>
    <row r="62" spans="2:18" s="538" customFormat="1" ht="12.75" customHeight="1">
      <c r="B62" s="542" t="s">
        <v>324</v>
      </c>
      <c r="C62" s="539"/>
      <c r="D62" s="540"/>
      <c r="E62" s="540"/>
      <c r="F62" s="540"/>
      <c r="G62" s="540"/>
      <c r="H62" s="540"/>
      <c r="I62" s="540"/>
      <c r="J62" s="541"/>
      <c r="K62" s="541"/>
      <c r="L62" s="541"/>
    </row>
    <row r="63" spans="2:18" ht="15.75">
      <c r="B63" s="330" t="s">
        <v>74</v>
      </c>
      <c r="C63" s="443" t="s">
        <v>72</v>
      </c>
      <c r="D63" s="428">
        <f>main1!C108</f>
        <v>5709.5</v>
      </c>
      <c r="E63" s="428">
        <f>main1!D108</f>
        <v>3160.2000000000003</v>
      </c>
      <c r="F63" s="428">
        <f>main1!E108</f>
        <v>3092.6</v>
      </c>
      <c r="G63" s="428">
        <f>main1!F108</f>
        <v>67.599999999999994</v>
      </c>
      <c r="H63" s="428">
        <f>main1!G108</f>
        <v>-2549.2999999999997</v>
      </c>
      <c r="I63" s="428">
        <f>main1!H108</f>
        <v>55.349855503984593</v>
      </c>
      <c r="J63" s="146">
        <f>main1!I108</f>
        <v>0</v>
      </c>
      <c r="K63" s="146">
        <f>main1!J108</f>
        <v>3160.2000000000003</v>
      </c>
      <c r="L63" s="146" t="str">
        <f>main1!K108</f>
        <v xml:space="preserve"> </v>
      </c>
    </row>
    <row r="64" spans="2:18" ht="15.75">
      <c r="B64" s="330" t="s">
        <v>75</v>
      </c>
      <c r="C64" s="443" t="s">
        <v>73</v>
      </c>
      <c r="D64" s="428">
        <f>main1!C110</f>
        <v>592.1</v>
      </c>
      <c r="E64" s="428">
        <f>main1!D110</f>
        <v>312.40000000000003</v>
      </c>
      <c r="F64" s="428">
        <f>main1!E110</f>
        <v>309.8</v>
      </c>
      <c r="G64" s="428">
        <f>main1!F110</f>
        <v>2.6</v>
      </c>
      <c r="H64" s="428">
        <f>main1!G110</f>
        <v>-279.7</v>
      </c>
      <c r="I64" s="428">
        <f>main1!H110</f>
        <v>52.761357878736703</v>
      </c>
      <c r="J64" s="146">
        <f>main1!I110</f>
        <v>0</v>
      </c>
      <c r="K64" s="146">
        <f>main1!J110</f>
        <v>312.40000000000003</v>
      </c>
      <c r="L64" s="146" t="str">
        <f>main1!K110</f>
        <v xml:space="preserve"> </v>
      </c>
      <c r="P64" s="620"/>
      <c r="Q64" s="620"/>
      <c r="R64" s="620"/>
    </row>
    <row r="65" spans="2:18" ht="15.75">
      <c r="B65" s="330" t="s">
        <v>76</v>
      </c>
      <c r="C65" s="443" t="s">
        <v>77</v>
      </c>
      <c r="D65" s="428">
        <f>main1!C112</f>
        <v>3587.4</v>
      </c>
      <c r="E65" s="428">
        <f>main1!D112</f>
        <v>1925.7</v>
      </c>
      <c r="F65" s="428">
        <f>main1!E112</f>
        <v>1879</v>
      </c>
      <c r="G65" s="428">
        <f>main1!F112</f>
        <v>46.7</v>
      </c>
      <c r="H65" s="428">
        <f>main1!G112</f>
        <v>-1661.7</v>
      </c>
      <c r="I65" s="428">
        <f>main1!H112</f>
        <v>53.679545074427161</v>
      </c>
      <c r="J65" s="146">
        <f>main1!I112</f>
        <v>0</v>
      </c>
      <c r="K65" s="146">
        <f>main1!J112</f>
        <v>1925.7</v>
      </c>
      <c r="L65" s="146" t="str">
        <f>main1!K112</f>
        <v xml:space="preserve"> </v>
      </c>
      <c r="P65" s="621"/>
      <c r="Q65" s="620"/>
      <c r="R65" s="622"/>
    </row>
    <row r="66" spans="2:18" ht="15.75">
      <c r="B66" s="330" t="s">
        <v>71</v>
      </c>
      <c r="C66" s="443" t="s">
        <v>78</v>
      </c>
      <c r="D66" s="428">
        <f>main1!C114</f>
        <v>6487.3</v>
      </c>
      <c r="E66" s="428">
        <f>main1!D114</f>
        <v>2467.9</v>
      </c>
      <c r="F66" s="428">
        <f>main1!E114</f>
        <v>1914.6000000000001</v>
      </c>
      <c r="G66" s="428">
        <f>main1!F114</f>
        <v>553.29999999999995</v>
      </c>
      <c r="H66" s="428">
        <f>main1!G114</f>
        <v>-4019.4</v>
      </c>
      <c r="I66" s="428">
        <f>main1!H114</f>
        <v>38.042020563254361</v>
      </c>
      <c r="J66" s="146">
        <f>main1!I114</f>
        <v>0</v>
      </c>
      <c r="K66" s="146">
        <f>main1!J114</f>
        <v>2467.9</v>
      </c>
      <c r="L66" s="146" t="str">
        <f>main1!K114</f>
        <v xml:space="preserve"> </v>
      </c>
      <c r="P66" s="621"/>
      <c r="Q66" s="620"/>
      <c r="R66" s="622"/>
    </row>
    <row r="67" spans="2:18" ht="15.75">
      <c r="B67" s="330" t="s">
        <v>80</v>
      </c>
      <c r="C67" s="443" t="s">
        <v>79</v>
      </c>
      <c r="D67" s="428">
        <f>main1!C116</f>
        <v>268.8</v>
      </c>
      <c r="E67" s="428">
        <f>main1!D116</f>
        <v>91</v>
      </c>
      <c r="F67" s="428">
        <f>main1!E116</f>
        <v>61.5</v>
      </c>
      <c r="G67" s="428">
        <f>main1!F116</f>
        <v>29.5</v>
      </c>
      <c r="H67" s="428">
        <f>main1!G116</f>
        <v>-177.8</v>
      </c>
      <c r="I67" s="428">
        <f>main1!H116</f>
        <v>33.854166666666664</v>
      </c>
      <c r="J67" s="146">
        <f>main1!I116</f>
        <v>0</v>
      </c>
      <c r="K67" s="146">
        <f>main1!J116</f>
        <v>91</v>
      </c>
      <c r="L67" s="146" t="str">
        <f>main1!K116</f>
        <v xml:space="preserve"> </v>
      </c>
      <c r="P67" s="621"/>
      <c r="Q67" s="620"/>
      <c r="R67" s="622"/>
    </row>
    <row r="68" spans="2:18" ht="17.25" customHeight="1">
      <c r="B68" s="330" t="s">
        <v>82</v>
      </c>
      <c r="C68" s="443" t="s">
        <v>81</v>
      </c>
      <c r="D68" s="428">
        <f>main1!C118</f>
        <v>1597.3</v>
      </c>
      <c r="E68" s="428">
        <f>main1!D118</f>
        <v>616.19999999999993</v>
      </c>
      <c r="F68" s="428">
        <f>main1!E118</f>
        <v>476.5</v>
      </c>
      <c r="G68" s="428">
        <f>main1!F118</f>
        <v>139.69999999999999</v>
      </c>
      <c r="H68" s="428">
        <f>main1!G118</f>
        <v>-981.1</v>
      </c>
      <c r="I68" s="428">
        <f>main1!H118</f>
        <v>38.577599699492893</v>
      </c>
      <c r="J68" s="146">
        <f>main1!I118</f>
        <v>0</v>
      </c>
      <c r="K68" s="146">
        <f>main1!J118</f>
        <v>616.19999999999993</v>
      </c>
      <c r="L68" s="146" t="str">
        <f>main1!K118</f>
        <v xml:space="preserve"> </v>
      </c>
      <c r="P68" s="621"/>
      <c r="Q68" s="620"/>
      <c r="R68" s="622"/>
    </row>
    <row r="69" spans="2:18" ht="15.75">
      <c r="B69" s="330" t="s">
        <v>83</v>
      </c>
      <c r="C69" s="443" t="s">
        <v>84</v>
      </c>
      <c r="D69" s="428">
        <f>main1!C120</f>
        <v>6775.4000000000015</v>
      </c>
      <c r="E69" s="428">
        <f>main1!D120</f>
        <v>3620.5999999999995</v>
      </c>
      <c r="F69" s="428">
        <f>main1!E120</f>
        <v>3592.2</v>
      </c>
      <c r="G69" s="428">
        <f>main1!F120</f>
        <v>28.4</v>
      </c>
      <c r="H69" s="428">
        <f>main1!G120</f>
        <v>-3154.800000000002</v>
      </c>
      <c r="I69" s="428">
        <f>main1!H120</f>
        <v>53.43743542816658</v>
      </c>
      <c r="J69" s="146">
        <f>main1!I120</f>
        <v>0</v>
      </c>
      <c r="K69" s="146">
        <f>main1!J120</f>
        <v>3620.5999999999995</v>
      </c>
      <c r="L69" s="146" t="str">
        <f>main1!K120</f>
        <v xml:space="preserve"> </v>
      </c>
      <c r="P69" s="621"/>
      <c r="Q69" s="620"/>
      <c r="R69" s="622"/>
    </row>
    <row r="70" spans="2:18" ht="15.75">
      <c r="B70" s="330" t="s">
        <v>86</v>
      </c>
      <c r="C70" s="443" t="s">
        <v>85</v>
      </c>
      <c r="D70" s="428">
        <f>main1!C123</f>
        <v>1340.8</v>
      </c>
      <c r="E70" s="428">
        <f>main1!D123</f>
        <v>705.3</v>
      </c>
      <c r="F70" s="428">
        <f>main1!E123</f>
        <v>703.19999999999993</v>
      </c>
      <c r="G70" s="428">
        <f>main1!F123</f>
        <v>2.1</v>
      </c>
      <c r="H70" s="428">
        <f>main1!G123</f>
        <v>-635.5</v>
      </c>
      <c r="I70" s="428">
        <f>main1!H123</f>
        <v>52.602923627684959</v>
      </c>
      <c r="J70" s="146">
        <f>main1!I123</f>
        <v>0</v>
      </c>
      <c r="K70" s="146">
        <f>main1!J123</f>
        <v>705.3</v>
      </c>
      <c r="L70" s="146" t="str">
        <f>main1!K123</f>
        <v xml:space="preserve"> </v>
      </c>
      <c r="P70" s="621"/>
      <c r="Q70" s="620"/>
      <c r="R70" s="622"/>
    </row>
    <row r="71" spans="2:18" ht="15.75">
      <c r="B71" s="330" t="s">
        <v>88</v>
      </c>
      <c r="C71" s="443" t="s">
        <v>87</v>
      </c>
      <c r="D71" s="428">
        <f>main1!C125</f>
        <v>9571.6999999999989</v>
      </c>
      <c r="E71" s="428">
        <f>main1!D125</f>
        <v>5358.2999999999984</v>
      </c>
      <c r="F71" s="428">
        <f>main1!E125</f>
        <v>5298.2</v>
      </c>
      <c r="G71" s="428">
        <f>main1!F125</f>
        <v>60.1</v>
      </c>
      <c r="H71" s="428">
        <f>main1!G125</f>
        <v>-4213.4000000000005</v>
      </c>
      <c r="I71" s="428">
        <f>main1!H125</f>
        <v>55.980651294963266</v>
      </c>
      <c r="J71" s="146">
        <f>main1!I125</f>
        <v>0</v>
      </c>
      <c r="K71" s="146">
        <f>main1!J125</f>
        <v>5358.2999999999984</v>
      </c>
      <c r="L71" s="146" t="str">
        <f>main1!K125</f>
        <v xml:space="preserve"> </v>
      </c>
      <c r="P71" s="621"/>
      <c r="Q71" s="620"/>
      <c r="R71" s="622"/>
    </row>
    <row r="72" spans="2:18" ht="15.75">
      <c r="B72" s="330" t="s">
        <v>90</v>
      </c>
      <c r="C72" s="443" t="s">
        <v>89</v>
      </c>
      <c r="D72" s="428">
        <f>main1!C127</f>
        <v>17455.7</v>
      </c>
      <c r="E72" s="428">
        <f>main1!D127</f>
        <v>11361.9</v>
      </c>
      <c r="F72" s="428">
        <f>main1!E127</f>
        <v>11358.2</v>
      </c>
      <c r="G72" s="428">
        <f>main1!F127</f>
        <v>3.6999999999999997</v>
      </c>
      <c r="H72" s="428">
        <f>main1!G127</f>
        <v>-6093.8000000000011</v>
      </c>
      <c r="I72" s="428">
        <f>main1!H127</f>
        <v>65.089913323441621</v>
      </c>
      <c r="J72" s="146">
        <f>main1!I127</f>
        <v>0</v>
      </c>
      <c r="K72" s="146">
        <f>main1!J127</f>
        <v>11361.9</v>
      </c>
      <c r="L72" s="146" t="str">
        <f>main1!K127</f>
        <v xml:space="preserve"> </v>
      </c>
      <c r="P72" s="621"/>
      <c r="Q72" s="620"/>
      <c r="R72" s="622"/>
    </row>
    <row r="73" spans="2:18" ht="17.25">
      <c r="B73" s="450" t="s">
        <v>259</v>
      </c>
      <c r="C73" s="451" t="s">
        <v>240</v>
      </c>
      <c r="D73" s="452">
        <f>main1!C130</f>
        <v>-4760.2000000000062</v>
      </c>
      <c r="E73" s="452">
        <f>main1!D130</f>
        <v>-1264.7999999999993</v>
      </c>
      <c r="F73" s="452">
        <f>main1!E130</f>
        <v>-576.09999999999923</v>
      </c>
      <c r="G73" s="452">
        <f>main1!F130</f>
        <v>-688.7</v>
      </c>
      <c r="H73" s="452">
        <f>main1!G130</f>
        <v>3495.4000000000069</v>
      </c>
      <c r="I73" s="452">
        <f>main1!H130</f>
        <v>26.570312171757436</v>
      </c>
      <c r="J73" s="145">
        <f>main1!I130</f>
        <v>0</v>
      </c>
      <c r="K73" s="145">
        <f>main1!J130</f>
        <v>-1264.7999999999993</v>
      </c>
      <c r="L73" s="145" t="str">
        <f>main1!K130</f>
        <v xml:space="preserve"> </v>
      </c>
      <c r="P73" s="621"/>
      <c r="Q73" s="620"/>
      <c r="R73" s="622"/>
    </row>
    <row r="74" spans="2:18" ht="21" customHeight="1">
      <c r="B74" s="453" t="s">
        <v>215</v>
      </c>
      <c r="C74" s="537" t="s">
        <v>323</v>
      </c>
      <c r="D74" s="454">
        <f>main1!C131</f>
        <v>4760.2000000000062</v>
      </c>
      <c r="E74" s="454">
        <f>main1!D131</f>
        <v>1264.7999999999993</v>
      </c>
      <c r="F74" s="454">
        <f>main1!E131</f>
        <v>576.09999999999923</v>
      </c>
      <c r="G74" s="454">
        <f>main1!F131</f>
        <v>688.7</v>
      </c>
      <c r="H74" s="454">
        <f>main1!G131</f>
        <v>-3495.4000000000069</v>
      </c>
      <c r="I74" s="454">
        <f>main1!H131</f>
        <v>26.570312171757436</v>
      </c>
      <c r="J74" s="142">
        <f>main1!I131</f>
        <v>0</v>
      </c>
      <c r="K74" s="142">
        <f>main1!J131</f>
        <v>1264.7999999999993</v>
      </c>
      <c r="L74" s="142" t="str">
        <f>main1!K131</f>
        <v xml:space="preserve"> </v>
      </c>
    </row>
    <row r="75" spans="2:18" ht="17.25">
      <c r="B75" s="455" t="s">
        <v>91</v>
      </c>
      <c r="C75" s="451" t="s">
        <v>92</v>
      </c>
      <c r="D75" s="452">
        <f>main1!C132</f>
        <v>-112.70000000000012</v>
      </c>
      <c r="E75" s="452">
        <f>main1!D132</f>
        <v>515</v>
      </c>
      <c r="F75" s="452">
        <f>main1!E132</f>
        <v>412.5</v>
      </c>
      <c r="G75" s="452">
        <f>main1!F132</f>
        <v>102.5</v>
      </c>
      <c r="H75" s="452">
        <f>main1!G132</f>
        <v>627.70000000000016</v>
      </c>
      <c r="I75" s="452" t="str">
        <f>main1!H132</f>
        <v>&lt;0</v>
      </c>
      <c r="J75" s="145">
        <f>main1!I132</f>
        <v>0</v>
      </c>
      <c r="K75" s="145">
        <f>main1!J132</f>
        <v>515</v>
      </c>
      <c r="L75" s="145" t="str">
        <f>main1!K132</f>
        <v xml:space="preserve"> </v>
      </c>
    </row>
    <row r="76" spans="2:18" ht="15.75">
      <c r="B76" s="172" t="s">
        <v>94</v>
      </c>
      <c r="C76" s="163" t="s">
        <v>93</v>
      </c>
      <c r="D76" s="421">
        <f>main1!C133</f>
        <v>320.10000000000002</v>
      </c>
      <c r="E76" s="421">
        <f>main1!D133</f>
        <v>315.8</v>
      </c>
      <c r="F76" s="421">
        <f>main1!E133</f>
        <v>315.8</v>
      </c>
      <c r="G76" s="421">
        <f>main1!F133</f>
        <v>0</v>
      </c>
      <c r="H76" s="421">
        <f>main1!G133</f>
        <v>-4.3000000000000114</v>
      </c>
      <c r="I76" s="421">
        <f>main1!H133</f>
        <v>98.656669790690415</v>
      </c>
      <c r="J76" s="146">
        <f>main1!I133</f>
        <v>0</v>
      </c>
      <c r="K76" s="146">
        <f>main1!J133</f>
        <v>315.8</v>
      </c>
      <c r="L76" s="146" t="str">
        <f>main1!K133</f>
        <v xml:space="preserve"> </v>
      </c>
    </row>
    <row r="77" spans="2:18" ht="30" hidden="1">
      <c r="B77" s="76" t="s">
        <v>98</v>
      </c>
      <c r="C77" s="164" t="s">
        <v>95</v>
      </c>
      <c r="D77" s="415">
        <f>main1!C134</f>
        <v>0</v>
      </c>
      <c r="E77" s="415">
        <f>main1!D134</f>
        <v>0</v>
      </c>
      <c r="F77" s="415">
        <f>main1!E134</f>
        <v>0</v>
      </c>
      <c r="G77" s="415">
        <f>main1!F134</f>
        <v>0</v>
      </c>
      <c r="H77" s="415">
        <f>main1!G134</f>
        <v>0</v>
      </c>
      <c r="I77" s="415" t="str">
        <f>main1!H134</f>
        <v xml:space="preserve"> </v>
      </c>
      <c r="J77" s="142">
        <f>main1!I134</f>
        <v>0</v>
      </c>
      <c r="K77" s="142">
        <f>main1!J134</f>
        <v>0</v>
      </c>
      <c r="L77" s="142" t="str">
        <f>main1!K134</f>
        <v xml:space="preserve"> </v>
      </c>
    </row>
    <row r="78" spans="2:18" hidden="1">
      <c r="B78" s="76" t="s">
        <v>99</v>
      </c>
      <c r="C78" s="164" t="s">
        <v>96</v>
      </c>
      <c r="D78" s="415">
        <f>main1!C135</f>
        <v>0</v>
      </c>
      <c r="E78" s="415">
        <f>main1!D135</f>
        <v>0</v>
      </c>
      <c r="F78" s="415">
        <f>main1!E135</f>
        <v>0</v>
      </c>
      <c r="G78" s="415">
        <f>main1!F135</f>
        <v>0</v>
      </c>
      <c r="H78" s="415">
        <f>main1!G135</f>
        <v>0</v>
      </c>
      <c r="I78" s="415" t="str">
        <f>main1!H135</f>
        <v xml:space="preserve"> </v>
      </c>
      <c r="J78" s="142">
        <f>main1!I135</f>
        <v>0</v>
      </c>
      <c r="K78" s="142">
        <f>main1!J135</f>
        <v>0</v>
      </c>
      <c r="L78" s="142" t="str">
        <f>main1!K135</f>
        <v xml:space="preserve"> </v>
      </c>
    </row>
    <row r="79" spans="2:18">
      <c r="B79" s="76" t="s">
        <v>101</v>
      </c>
      <c r="C79" s="164" t="s">
        <v>97</v>
      </c>
      <c r="D79" s="415">
        <f>main1!C136</f>
        <v>310.10000000000002</v>
      </c>
      <c r="E79" s="415">
        <f>main1!D136</f>
        <v>296.5</v>
      </c>
      <c r="F79" s="415">
        <f>main1!E136</f>
        <v>296.5</v>
      </c>
      <c r="G79" s="415">
        <f>main1!F136</f>
        <v>0</v>
      </c>
      <c r="H79" s="415">
        <f>main1!G136</f>
        <v>-13.600000000000023</v>
      </c>
      <c r="I79" s="415">
        <f>main1!H136</f>
        <v>95.614317961947748</v>
      </c>
      <c r="J79" s="142">
        <f>main1!I136</f>
        <v>0</v>
      </c>
      <c r="K79" s="142">
        <f>main1!J136</f>
        <v>296.5</v>
      </c>
      <c r="L79" s="142" t="str">
        <f>main1!K136</f>
        <v xml:space="preserve"> </v>
      </c>
    </row>
    <row r="80" spans="2:18">
      <c r="B80" s="76" t="s">
        <v>102</v>
      </c>
      <c r="C80" s="164" t="s">
        <v>103</v>
      </c>
      <c r="D80" s="415">
        <f>main1!C137</f>
        <v>10</v>
      </c>
      <c r="E80" s="415">
        <f>main1!D137</f>
        <v>19.3</v>
      </c>
      <c r="F80" s="415">
        <f>main1!E137</f>
        <v>19.3</v>
      </c>
      <c r="G80" s="415">
        <f>main1!F137</f>
        <v>0</v>
      </c>
      <c r="H80" s="415">
        <f>main1!G137</f>
        <v>9.3000000000000007</v>
      </c>
      <c r="I80" s="415">
        <f>main1!H137</f>
        <v>193.00000000000003</v>
      </c>
      <c r="J80" s="142">
        <f>main1!I137</f>
        <v>0</v>
      </c>
      <c r="K80" s="142">
        <f>main1!J137</f>
        <v>19.3</v>
      </c>
      <c r="L80" s="142" t="str">
        <f>main1!K137</f>
        <v xml:space="preserve"> </v>
      </c>
    </row>
    <row r="81" spans="2:12" ht="15.75">
      <c r="B81" s="173" t="s">
        <v>107</v>
      </c>
      <c r="C81" s="163" t="s">
        <v>106</v>
      </c>
      <c r="D81" s="422">
        <f>main1!C138</f>
        <v>0</v>
      </c>
      <c r="E81" s="421">
        <f>main1!D138</f>
        <v>35.09999999999998</v>
      </c>
      <c r="F81" s="421">
        <f>main1!E138</f>
        <v>-0.10000000000002629</v>
      </c>
      <c r="G81" s="421">
        <f>main1!F138</f>
        <v>35.200000000000003</v>
      </c>
      <c r="H81" s="421">
        <f>main1!G138</f>
        <v>35.09999999999998</v>
      </c>
      <c r="I81" s="422" t="str">
        <f>main1!H138</f>
        <v xml:space="preserve"> </v>
      </c>
      <c r="J81" s="146">
        <f>main1!I138</f>
        <v>0</v>
      </c>
      <c r="K81" s="146">
        <f>main1!J138</f>
        <v>35.09999999999998</v>
      </c>
      <c r="L81" s="146" t="str">
        <f>main1!K138</f>
        <v xml:space="preserve"> </v>
      </c>
    </row>
    <row r="82" spans="2:12">
      <c r="B82" s="76" t="s">
        <v>105</v>
      </c>
      <c r="C82" s="164" t="s">
        <v>287</v>
      </c>
      <c r="D82" s="422">
        <f>main1!C139</f>
        <v>0</v>
      </c>
      <c r="E82" s="415">
        <f>main1!D139</f>
        <v>301.29999999999995</v>
      </c>
      <c r="F82" s="415">
        <f>main1!E139</f>
        <v>8.9999999999999858</v>
      </c>
      <c r="G82" s="415">
        <f>main1!F139</f>
        <v>292.3</v>
      </c>
      <c r="H82" s="415">
        <f>main1!G139</f>
        <v>301.29999999999995</v>
      </c>
      <c r="I82" s="422" t="str">
        <f>main1!H139</f>
        <v xml:space="preserve"> </v>
      </c>
      <c r="J82" s="142">
        <f>main1!I139</f>
        <v>0</v>
      </c>
      <c r="K82" s="142">
        <f>main1!J139</f>
        <v>301.29999999999995</v>
      </c>
      <c r="L82" s="142" t="str">
        <f>main1!K139</f>
        <v xml:space="preserve"> </v>
      </c>
    </row>
    <row r="83" spans="2:12">
      <c r="B83" s="76" t="s">
        <v>108</v>
      </c>
      <c r="C83" s="164" t="s">
        <v>288</v>
      </c>
      <c r="D83" s="422">
        <f>main1!C140</f>
        <v>0</v>
      </c>
      <c r="E83" s="415">
        <f>main1!D140</f>
        <v>-266.2</v>
      </c>
      <c r="F83" s="415">
        <f>main1!E140</f>
        <v>-9.1000000000000121</v>
      </c>
      <c r="G83" s="415">
        <f>main1!F140</f>
        <v>-257.09999999999997</v>
      </c>
      <c r="H83" s="415">
        <f>main1!G140</f>
        <v>-266.2</v>
      </c>
      <c r="I83" s="422" t="str">
        <f>main1!H140</f>
        <v xml:space="preserve"> </v>
      </c>
      <c r="J83" s="142">
        <f>main1!I140</f>
        <v>0</v>
      </c>
      <c r="K83" s="142">
        <f>main1!J140</f>
        <v>-266.2</v>
      </c>
      <c r="L83" s="142" t="str">
        <f>main1!K140</f>
        <v xml:space="preserve"> </v>
      </c>
    </row>
    <row r="84" spans="2:12" ht="15.75" hidden="1">
      <c r="B84" s="172" t="s">
        <v>111</v>
      </c>
      <c r="C84" s="163" t="s">
        <v>109</v>
      </c>
      <c r="D84" s="422">
        <f>main1!C141</f>
        <v>0</v>
      </c>
      <c r="E84" s="421">
        <f>main1!D141</f>
        <v>0</v>
      </c>
      <c r="F84" s="421">
        <f>main1!E141</f>
        <v>0</v>
      </c>
      <c r="G84" s="421">
        <f>main1!F141</f>
        <v>0</v>
      </c>
      <c r="H84" s="422">
        <f>main1!G141</f>
        <v>0</v>
      </c>
      <c r="I84" s="422" t="str">
        <f>main1!H141</f>
        <v xml:space="preserve"> </v>
      </c>
      <c r="J84" s="146">
        <f>main1!I141</f>
        <v>0</v>
      </c>
      <c r="K84" s="146">
        <f>main1!J141</f>
        <v>0</v>
      </c>
      <c r="L84" s="146" t="str">
        <f>main1!K141</f>
        <v xml:space="preserve"> </v>
      </c>
    </row>
    <row r="85" spans="2:12" ht="15.75" hidden="1">
      <c r="B85" s="106" t="s">
        <v>113</v>
      </c>
      <c r="C85" s="164" t="s">
        <v>112</v>
      </c>
      <c r="D85" s="423">
        <f>main1!C142</f>
        <v>0</v>
      </c>
      <c r="E85" s="415">
        <f>main1!D142</f>
        <v>0</v>
      </c>
      <c r="F85" s="415">
        <f>main1!E142</f>
        <v>0</v>
      </c>
      <c r="G85" s="415">
        <f>main1!F142</f>
        <v>0</v>
      </c>
      <c r="H85" s="423">
        <f>main1!G142</f>
        <v>0</v>
      </c>
      <c r="I85" s="423" t="str">
        <f>main1!H142</f>
        <v xml:space="preserve"> </v>
      </c>
      <c r="J85" s="146">
        <f>main1!I142</f>
        <v>0</v>
      </c>
      <c r="K85" s="146">
        <f>main1!J142</f>
        <v>0</v>
      </c>
      <c r="L85" s="146" t="str">
        <f>main1!K142</f>
        <v xml:space="preserve"> </v>
      </c>
    </row>
    <row r="86" spans="2:12" ht="15.75" hidden="1">
      <c r="B86" s="106" t="s">
        <v>115</v>
      </c>
      <c r="C86" s="164" t="s">
        <v>114</v>
      </c>
      <c r="D86" s="423">
        <f>main1!C143</f>
        <v>0</v>
      </c>
      <c r="E86" s="415">
        <f>main1!D143</f>
        <v>0</v>
      </c>
      <c r="F86" s="415">
        <f>main1!E143</f>
        <v>0</v>
      </c>
      <c r="G86" s="415">
        <f>main1!F143</f>
        <v>0</v>
      </c>
      <c r="H86" s="423">
        <f>main1!G143</f>
        <v>0</v>
      </c>
      <c r="I86" s="423" t="str">
        <f>main1!H143</f>
        <v xml:space="preserve"> </v>
      </c>
      <c r="J86" s="146">
        <f>main1!I143</f>
        <v>0</v>
      </c>
      <c r="K86" s="146">
        <f>main1!J143</f>
        <v>0</v>
      </c>
      <c r="L86" s="146" t="str">
        <f>main1!K143</f>
        <v xml:space="preserve"> </v>
      </c>
    </row>
    <row r="87" spans="2:12" ht="15.75">
      <c r="B87" s="740" t="s">
        <v>118</v>
      </c>
      <c r="C87" s="729" t="s">
        <v>110</v>
      </c>
      <c r="D87" s="727">
        <f>main1!C144</f>
        <v>265.7</v>
      </c>
      <c r="E87" s="727">
        <f>main1!D144</f>
        <v>252.5</v>
      </c>
      <c r="F87" s="727">
        <f>main1!E144</f>
        <v>0</v>
      </c>
      <c r="G87" s="727">
        <f>main1!F144</f>
        <v>252.5</v>
      </c>
      <c r="H87" s="727">
        <f>main1!G144</f>
        <v>-13.199999999999989</v>
      </c>
      <c r="I87" s="727">
        <f>main1!H144</f>
        <v>95.031990967256306</v>
      </c>
      <c r="J87" s="146">
        <f>main1!I144</f>
        <v>0</v>
      </c>
      <c r="K87" s="146">
        <f>main1!J144</f>
        <v>252.5</v>
      </c>
      <c r="L87" s="146" t="str">
        <f>main1!K144</f>
        <v xml:space="preserve"> </v>
      </c>
    </row>
    <row r="88" spans="2:12" ht="15.75" hidden="1">
      <c r="B88" s="739" t="s">
        <v>116</v>
      </c>
      <c r="C88" s="730" t="s">
        <v>117</v>
      </c>
      <c r="D88" s="728">
        <f>main1!C145</f>
        <v>0</v>
      </c>
      <c r="E88" s="728">
        <f>main1!D145</f>
        <v>0</v>
      </c>
      <c r="F88" s="728">
        <f>main1!E145</f>
        <v>0</v>
      </c>
      <c r="G88" s="728">
        <f>main1!F145</f>
        <v>0</v>
      </c>
      <c r="H88" s="728">
        <f>main1!G145</f>
        <v>0</v>
      </c>
      <c r="I88" s="728" t="str">
        <f>main1!H145</f>
        <v xml:space="preserve"> </v>
      </c>
      <c r="J88" s="146">
        <f>main1!I145</f>
        <v>0</v>
      </c>
      <c r="K88" s="146">
        <f>main1!J145</f>
        <v>0</v>
      </c>
      <c r="L88" s="146" t="str">
        <f>main1!K145</f>
        <v xml:space="preserve"> </v>
      </c>
    </row>
    <row r="89" spans="2:12" ht="15.75">
      <c r="B89" s="739" t="s">
        <v>120</v>
      </c>
      <c r="C89" s="730" t="s">
        <v>119</v>
      </c>
      <c r="D89" s="728">
        <f>main1!C146</f>
        <v>265.7</v>
      </c>
      <c r="E89" s="728">
        <f>main1!D146</f>
        <v>252.5</v>
      </c>
      <c r="F89" s="728">
        <f>main1!E146</f>
        <v>0</v>
      </c>
      <c r="G89" s="728">
        <f>main1!F146</f>
        <v>252.5</v>
      </c>
      <c r="H89" s="728">
        <f>main1!G146</f>
        <v>-13.199999999999989</v>
      </c>
      <c r="I89" s="728">
        <f>main1!H146</f>
        <v>95.031990967256306</v>
      </c>
      <c r="J89" s="146">
        <f>main1!I146</f>
        <v>0</v>
      </c>
      <c r="K89" s="146">
        <f>main1!J146</f>
        <v>252.5</v>
      </c>
      <c r="L89" s="146" t="str">
        <f>main1!K146</f>
        <v xml:space="preserve"> </v>
      </c>
    </row>
    <row r="90" spans="2:12" ht="30" hidden="1">
      <c r="B90" s="76" t="s">
        <v>121</v>
      </c>
      <c r="C90" s="164" t="s">
        <v>122</v>
      </c>
      <c r="D90" s="423">
        <f>main1!C147</f>
        <v>0</v>
      </c>
      <c r="E90" s="415">
        <f>main1!D147</f>
        <v>0</v>
      </c>
      <c r="F90" s="415">
        <f>main1!E147</f>
        <v>0</v>
      </c>
      <c r="G90" s="415">
        <f>main1!F147</f>
        <v>0</v>
      </c>
      <c r="H90" s="423">
        <f>main1!G147</f>
        <v>0</v>
      </c>
      <c r="I90" s="423" t="str">
        <f>main1!H147</f>
        <v xml:space="preserve"> </v>
      </c>
      <c r="J90" s="146">
        <f>main1!I147</f>
        <v>0</v>
      </c>
      <c r="K90" s="146">
        <f>main1!J147</f>
        <v>0</v>
      </c>
      <c r="L90" s="146" t="str">
        <f>main1!K147</f>
        <v xml:space="preserve"> </v>
      </c>
    </row>
    <row r="91" spans="2:12" ht="30" hidden="1">
      <c r="B91" s="76" t="s">
        <v>124</v>
      </c>
      <c r="C91" s="259" t="s">
        <v>123</v>
      </c>
      <c r="D91" s="423">
        <f>main1!C148</f>
        <v>0</v>
      </c>
      <c r="E91" s="415">
        <f>main1!D148</f>
        <v>0</v>
      </c>
      <c r="F91" s="415">
        <f>main1!E148</f>
        <v>0</v>
      </c>
      <c r="G91" s="415">
        <f>main1!F148</f>
        <v>0</v>
      </c>
      <c r="H91" s="423">
        <f>main1!G148</f>
        <v>0</v>
      </c>
      <c r="I91" s="423" t="str">
        <f>main1!H148</f>
        <v xml:space="preserve"> </v>
      </c>
      <c r="J91" s="146">
        <f>main1!I148</f>
        <v>0</v>
      </c>
      <c r="K91" s="146">
        <f>main1!J148</f>
        <v>0</v>
      </c>
      <c r="L91" s="146" t="str">
        <f>main1!K148</f>
        <v xml:space="preserve"> </v>
      </c>
    </row>
    <row r="92" spans="2:12" ht="15.75" hidden="1">
      <c r="B92" s="365" t="s">
        <v>129</v>
      </c>
      <c r="C92" s="163" t="s">
        <v>125</v>
      </c>
      <c r="D92" s="422">
        <f>main1!C149</f>
        <v>0</v>
      </c>
      <c r="E92" s="421">
        <f>main1!D149</f>
        <v>0</v>
      </c>
      <c r="F92" s="421">
        <f>main1!E149</f>
        <v>0</v>
      </c>
      <c r="G92" s="421">
        <f>main1!F149</f>
        <v>0</v>
      </c>
      <c r="H92" s="422">
        <f>main1!G149</f>
        <v>0</v>
      </c>
      <c r="I92" s="422" t="str">
        <f>main1!H149</f>
        <v xml:space="preserve"> </v>
      </c>
      <c r="J92" s="146">
        <f>main1!I149</f>
        <v>0</v>
      </c>
      <c r="K92" s="146">
        <f>main1!J149</f>
        <v>0</v>
      </c>
      <c r="L92" s="146" t="str">
        <f>main1!K149</f>
        <v xml:space="preserve"> </v>
      </c>
    </row>
    <row r="93" spans="2:12" hidden="1">
      <c r="B93" s="76" t="s">
        <v>126</v>
      </c>
      <c r="C93" s="164" t="s">
        <v>127</v>
      </c>
      <c r="D93" s="422">
        <f>main1!C150</f>
        <v>0</v>
      </c>
      <c r="E93" s="415">
        <f>main1!D150</f>
        <v>0</v>
      </c>
      <c r="F93" s="415">
        <f>main1!E150</f>
        <v>0</v>
      </c>
      <c r="G93" s="415">
        <f>main1!F150</f>
        <v>0</v>
      </c>
      <c r="H93" s="422">
        <f>main1!G150</f>
        <v>0</v>
      </c>
      <c r="I93" s="422" t="str">
        <f>main1!H150</f>
        <v xml:space="preserve"> </v>
      </c>
      <c r="J93" s="142">
        <f>main1!I150</f>
        <v>0</v>
      </c>
      <c r="K93" s="142">
        <f>main1!J150</f>
        <v>0</v>
      </c>
      <c r="L93" s="142" t="str">
        <f>main1!K150</f>
        <v xml:space="preserve"> </v>
      </c>
    </row>
    <row r="94" spans="2:12" hidden="1">
      <c r="B94" s="76" t="s">
        <v>128</v>
      </c>
      <c r="C94" s="164" t="s">
        <v>130</v>
      </c>
      <c r="D94" s="422">
        <f>main1!C151</f>
        <v>0</v>
      </c>
      <c r="E94" s="415">
        <f>main1!D151</f>
        <v>0</v>
      </c>
      <c r="F94" s="415">
        <f>main1!E151</f>
        <v>0</v>
      </c>
      <c r="G94" s="415">
        <f>main1!F151</f>
        <v>0</v>
      </c>
      <c r="H94" s="422">
        <f>main1!G151</f>
        <v>0</v>
      </c>
      <c r="I94" s="422" t="str">
        <f>main1!H151</f>
        <v xml:space="preserve"> </v>
      </c>
      <c r="J94" s="142">
        <f>main1!I151</f>
        <v>0</v>
      </c>
      <c r="K94" s="142">
        <f>main1!J151</f>
        <v>0</v>
      </c>
      <c r="L94" s="142" t="str">
        <f>main1!K151</f>
        <v xml:space="preserve"> </v>
      </c>
    </row>
    <row r="95" spans="2:12" ht="15.75">
      <c r="B95" s="735" t="s">
        <v>134</v>
      </c>
      <c r="C95" s="731" t="s">
        <v>132</v>
      </c>
      <c r="D95" s="732">
        <f>main1!C152</f>
        <v>40.799999999999997</v>
      </c>
      <c r="E95" s="732">
        <f>main1!D152</f>
        <v>14.6</v>
      </c>
      <c r="F95" s="732">
        <f>main1!E152</f>
        <v>14.6</v>
      </c>
      <c r="G95" s="732">
        <f>main1!F152</f>
        <v>0</v>
      </c>
      <c r="H95" s="732">
        <f>main1!G152</f>
        <v>-26.199999999999996</v>
      </c>
      <c r="I95" s="732">
        <f>main1!H152</f>
        <v>35.784313725490193</v>
      </c>
      <c r="J95" s="146">
        <f>main1!I152</f>
        <v>0</v>
      </c>
      <c r="K95" s="146">
        <f>main1!J152</f>
        <v>14.6</v>
      </c>
      <c r="L95" s="146" t="str">
        <f>main1!K152</f>
        <v xml:space="preserve"> </v>
      </c>
    </row>
    <row r="96" spans="2:12" ht="17.25" customHeight="1">
      <c r="B96" s="736" t="s">
        <v>131</v>
      </c>
      <c r="C96" s="733" t="s">
        <v>133</v>
      </c>
      <c r="D96" s="734">
        <f>main1!C153</f>
        <v>40.799999999999997</v>
      </c>
      <c r="E96" s="734">
        <f>main1!D153</f>
        <v>14.6</v>
      </c>
      <c r="F96" s="734">
        <f>main1!E153</f>
        <v>14.6</v>
      </c>
      <c r="G96" s="734">
        <f>main1!F153</f>
        <v>0</v>
      </c>
      <c r="H96" s="734">
        <f>main1!G153</f>
        <v>-26.199999999999996</v>
      </c>
      <c r="I96" s="734">
        <f>main1!H153</f>
        <v>35.784313725490193</v>
      </c>
      <c r="J96" s="142">
        <f>main1!I153</f>
        <v>0</v>
      </c>
      <c r="K96" s="142">
        <f>main1!J153</f>
        <v>14.6</v>
      </c>
      <c r="L96" s="142" t="str">
        <f>main1!K153</f>
        <v xml:space="preserve"> </v>
      </c>
    </row>
    <row r="97" spans="2:12" ht="30" hidden="1">
      <c r="B97" s="76" t="s">
        <v>135</v>
      </c>
      <c r="C97" s="164" t="s">
        <v>136</v>
      </c>
      <c r="D97" s="426">
        <f>main1!C154</f>
        <v>0</v>
      </c>
      <c r="E97" s="426">
        <f>main1!D154</f>
        <v>0</v>
      </c>
      <c r="F97" s="426">
        <f>main1!E154</f>
        <v>0</v>
      </c>
      <c r="G97" s="426">
        <f>main1!F154</f>
        <v>0</v>
      </c>
      <c r="H97" s="426">
        <f>main1!G154</f>
        <v>0</v>
      </c>
      <c r="I97" s="426" t="str">
        <f>main1!H154</f>
        <v xml:space="preserve"> </v>
      </c>
      <c r="J97" s="146">
        <f>main1!I154</f>
        <v>0</v>
      </c>
      <c r="K97" s="146">
        <f>main1!J154</f>
        <v>0</v>
      </c>
      <c r="L97" s="146" t="str">
        <f>main1!K154</f>
        <v xml:space="preserve"> </v>
      </c>
    </row>
    <row r="98" spans="2:12" ht="30" hidden="1">
      <c r="B98" s="76" t="s">
        <v>137</v>
      </c>
      <c r="C98" s="164" t="s">
        <v>138</v>
      </c>
      <c r="D98" s="415">
        <f>main1!C155</f>
        <v>0</v>
      </c>
      <c r="E98" s="415">
        <f>main1!D155</f>
        <v>0</v>
      </c>
      <c r="F98" s="415">
        <f>main1!E155</f>
        <v>0</v>
      </c>
      <c r="G98" s="415">
        <f>main1!F155</f>
        <v>0</v>
      </c>
      <c r="H98" s="415">
        <f>main1!G155</f>
        <v>0</v>
      </c>
      <c r="I98" s="415" t="str">
        <f>main1!H155</f>
        <v xml:space="preserve"> </v>
      </c>
      <c r="J98" s="146">
        <f>main1!I155</f>
        <v>0</v>
      </c>
      <c r="K98" s="146">
        <f>main1!J155</f>
        <v>0</v>
      </c>
      <c r="L98" s="146" t="str">
        <f>main1!K155</f>
        <v xml:space="preserve"> </v>
      </c>
    </row>
    <row r="99" spans="2:12" ht="28.5">
      <c r="B99" s="365" t="s">
        <v>142</v>
      </c>
      <c r="C99" s="163" t="s">
        <v>140</v>
      </c>
      <c r="D99" s="421">
        <f>main1!C156</f>
        <v>-775.1</v>
      </c>
      <c r="E99" s="421">
        <f>main1!D156</f>
        <v>-110.7</v>
      </c>
      <c r="F99" s="421">
        <f>main1!E156</f>
        <v>74.499999999999986</v>
      </c>
      <c r="G99" s="421">
        <f>main1!F156</f>
        <v>-185.2</v>
      </c>
      <c r="H99" s="421">
        <f>main1!G156</f>
        <v>664.4</v>
      </c>
      <c r="I99" s="421">
        <f>main1!H156</f>
        <v>14.282028125403173</v>
      </c>
      <c r="J99" s="146">
        <f>main1!I156</f>
        <v>0</v>
      </c>
      <c r="K99" s="146">
        <f>main1!J156</f>
        <v>-110.7</v>
      </c>
      <c r="L99" s="146" t="str">
        <f>main1!K156</f>
        <v xml:space="preserve"> </v>
      </c>
    </row>
    <row r="100" spans="2:12" ht="15.75">
      <c r="B100" s="76" t="s">
        <v>139</v>
      </c>
      <c r="C100" s="164" t="s">
        <v>141</v>
      </c>
      <c r="D100" s="415">
        <f>main1!C157</f>
        <v>-490.2</v>
      </c>
      <c r="E100" s="415">
        <f>main1!D157</f>
        <v>-81.5</v>
      </c>
      <c r="F100" s="415">
        <f>main1!E157</f>
        <v>51.599999999999987</v>
      </c>
      <c r="G100" s="415">
        <f>main1!F157</f>
        <v>-133.1</v>
      </c>
      <c r="H100" s="415">
        <f>main1!G157</f>
        <v>408.7</v>
      </c>
      <c r="I100" s="415">
        <f>main1!H157</f>
        <v>16.625866993064058</v>
      </c>
      <c r="J100" s="146">
        <f>main1!I157</f>
        <v>0</v>
      </c>
      <c r="K100" s="146">
        <f>main1!J157</f>
        <v>-81.5</v>
      </c>
      <c r="L100" s="146" t="str">
        <f>main1!K157</f>
        <v xml:space="preserve"> </v>
      </c>
    </row>
    <row r="101" spans="2:12">
      <c r="B101" s="76" t="s">
        <v>143</v>
      </c>
      <c r="C101" s="164" t="s">
        <v>144</v>
      </c>
      <c r="D101" s="415">
        <f>main1!C158</f>
        <v>-284.89999999999998</v>
      </c>
      <c r="E101" s="415">
        <f>main1!D158</f>
        <v>-29.2</v>
      </c>
      <c r="F101" s="415">
        <f>main1!E158</f>
        <v>22.900000000000002</v>
      </c>
      <c r="G101" s="415">
        <f>main1!F158</f>
        <v>-52.1</v>
      </c>
      <c r="H101" s="415">
        <f>main1!G158</f>
        <v>255.7</v>
      </c>
      <c r="I101" s="415">
        <f>main1!H158</f>
        <v>10.24921024921025</v>
      </c>
      <c r="J101" s="142">
        <f>main1!I158</f>
        <v>0</v>
      </c>
      <c r="K101" s="142">
        <f>main1!J158</f>
        <v>-29.2</v>
      </c>
      <c r="L101" s="142" t="str">
        <f>main1!K158</f>
        <v xml:space="preserve"> </v>
      </c>
    </row>
    <row r="102" spans="2:12" ht="15.75">
      <c r="B102" s="172" t="s">
        <v>146</v>
      </c>
      <c r="C102" s="163" t="s">
        <v>147</v>
      </c>
      <c r="D102" s="421">
        <f>main1!C159</f>
        <v>35.799999999999997</v>
      </c>
      <c r="E102" s="421">
        <f>main1!D159</f>
        <v>7.7</v>
      </c>
      <c r="F102" s="421">
        <f>main1!E159</f>
        <v>7.7</v>
      </c>
      <c r="G102" s="421">
        <f>main1!F159</f>
        <v>0</v>
      </c>
      <c r="H102" s="421">
        <f>main1!G159</f>
        <v>-28.099999999999998</v>
      </c>
      <c r="I102" s="421">
        <f>main1!H159</f>
        <v>21.508379888268159</v>
      </c>
      <c r="J102" s="146">
        <f>main1!I159</f>
        <v>0</v>
      </c>
      <c r="K102" s="146">
        <f>main1!J159</f>
        <v>7.7</v>
      </c>
      <c r="L102" s="146" t="str">
        <f>main1!K159</f>
        <v xml:space="preserve"> </v>
      </c>
    </row>
    <row r="103" spans="2:12" ht="15.75" hidden="1">
      <c r="B103" s="76" t="s">
        <v>145</v>
      </c>
      <c r="C103" s="164" t="s">
        <v>148</v>
      </c>
      <c r="D103" s="415">
        <f>main1!C160</f>
        <v>0</v>
      </c>
      <c r="E103" s="415">
        <f>main1!D160</f>
        <v>0</v>
      </c>
      <c r="F103" s="415">
        <f>main1!E160</f>
        <v>0</v>
      </c>
      <c r="G103" s="415">
        <f>main1!F160</f>
        <v>0</v>
      </c>
      <c r="H103" s="415">
        <f>main1!G160</f>
        <v>0</v>
      </c>
      <c r="I103" s="415" t="str">
        <f>main1!H160</f>
        <v xml:space="preserve"> </v>
      </c>
      <c r="J103" s="146">
        <f>main1!I160</f>
        <v>0</v>
      </c>
      <c r="K103" s="146">
        <f>main1!J160</f>
        <v>0</v>
      </c>
      <c r="L103" s="146" t="str">
        <f>main1!K160</f>
        <v xml:space="preserve"> </v>
      </c>
    </row>
    <row r="104" spans="2:12" ht="15.75">
      <c r="B104" s="76" t="s">
        <v>149</v>
      </c>
      <c r="C104" s="164" t="s">
        <v>150</v>
      </c>
      <c r="D104" s="415">
        <f>main1!C161</f>
        <v>35.799999999999997</v>
      </c>
      <c r="E104" s="415">
        <f>main1!D161</f>
        <v>7.7</v>
      </c>
      <c r="F104" s="415">
        <f>main1!E161</f>
        <v>7.7</v>
      </c>
      <c r="G104" s="415">
        <f>main1!F161</f>
        <v>0</v>
      </c>
      <c r="H104" s="415">
        <f>main1!G161</f>
        <v>-28.099999999999998</v>
      </c>
      <c r="I104" s="415">
        <f>main1!H161</f>
        <v>21.508379888268159</v>
      </c>
      <c r="J104" s="146">
        <f>main1!I161</f>
        <v>0</v>
      </c>
      <c r="K104" s="146">
        <f>main1!J161</f>
        <v>7.7</v>
      </c>
      <c r="L104" s="146" t="str">
        <f>main1!K161</f>
        <v xml:space="preserve"> </v>
      </c>
    </row>
    <row r="105" spans="2:12" ht="15.75" hidden="1">
      <c r="B105" s="76" t="s">
        <v>152</v>
      </c>
      <c r="C105" s="164" t="s">
        <v>151</v>
      </c>
      <c r="D105" s="415">
        <f>main1!C162</f>
        <v>0</v>
      </c>
      <c r="E105" s="415">
        <f>main1!D162</f>
        <v>0</v>
      </c>
      <c r="F105" s="415">
        <f>main1!E162</f>
        <v>0</v>
      </c>
      <c r="G105" s="415">
        <f>main1!F162</f>
        <v>0</v>
      </c>
      <c r="H105" s="415">
        <f>main1!G162</f>
        <v>0</v>
      </c>
      <c r="I105" s="415" t="str">
        <f>main1!H162</f>
        <v xml:space="preserve"> </v>
      </c>
      <c r="J105" s="146">
        <f>main1!I162</f>
        <v>0</v>
      </c>
      <c r="K105" s="146">
        <f>main1!J162</f>
        <v>0</v>
      </c>
      <c r="L105" s="146" t="str">
        <f>main1!K162</f>
        <v xml:space="preserve"> </v>
      </c>
    </row>
    <row r="106" spans="2:12" ht="15.75" hidden="1">
      <c r="B106" s="76" t="s">
        <v>153</v>
      </c>
      <c r="C106" s="164" t="s">
        <v>154</v>
      </c>
      <c r="D106" s="415">
        <f>main1!C163</f>
        <v>0</v>
      </c>
      <c r="E106" s="415">
        <f>main1!D163</f>
        <v>0</v>
      </c>
      <c r="F106" s="415">
        <f>main1!E163</f>
        <v>0</v>
      </c>
      <c r="G106" s="415">
        <f>main1!F163</f>
        <v>0</v>
      </c>
      <c r="H106" s="415">
        <f>main1!G163</f>
        <v>0</v>
      </c>
      <c r="I106" s="415" t="str">
        <f>main1!H163</f>
        <v xml:space="preserve"> </v>
      </c>
      <c r="J106" s="146">
        <f>main1!I163</f>
        <v>0</v>
      </c>
      <c r="K106" s="146">
        <f>main1!J163</f>
        <v>0</v>
      </c>
      <c r="L106" s="146" t="str">
        <f>main1!K163</f>
        <v xml:space="preserve"> </v>
      </c>
    </row>
    <row r="107" spans="2:12" ht="15.75" hidden="1">
      <c r="B107" s="172" t="s">
        <v>157</v>
      </c>
      <c r="C107" s="163" t="s">
        <v>155</v>
      </c>
      <c r="D107" s="422">
        <f>main1!C164</f>
        <v>0</v>
      </c>
      <c r="E107" s="421">
        <f>main1!D164</f>
        <v>0</v>
      </c>
      <c r="F107" s="421">
        <f>main1!E164</f>
        <v>0</v>
      </c>
      <c r="G107" s="421">
        <f>main1!F164</f>
        <v>0</v>
      </c>
      <c r="H107" s="422">
        <f>main1!G164</f>
        <v>0</v>
      </c>
      <c r="I107" s="422" t="str">
        <f>main1!H164</f>
        <v xml:space="preserve"> </v>
      </c>
      <c r="J107" s="146">
        <f>main1!I164</f>
        <v>0</v>
      </c>
      <c r="K107" s="146">
        <f>main1!J164</f>
        <v>0</v>
      </c>
      <c r="L107" s="146" t="str">
        <f>main1!K164</f>
        <v xml:space="preserve"> </v>
      </c>
    </row>
    <row r="108" spans="2:12" ht="15.75" hidden="1">
      <c r="B108" s="76" t="s">
        <v>156</v>
      </c>
      <c r="C108" s="164" t="s">
        <v>158</v>
      </c>
      <c r="D108" s="422">
        <f>main1!C165</f>
        <v>0</v>
      </c>
      <c r="E108" s="421">
        <f>main1!D165</f>
        <v>0</v>
      </c>
      <c r="F108" s="421">
        <f>main1!E165</f>
        <v>0</v>
      </c>
      <c r="G108" s="421">
        <f>main1!F165</f>
        <v>0</v>
      </c>
      <c r="H108" s="422">
        <f>main1!G165</f>
        <v>0</v>
      </c>
      <c r="I108" s="422" t="str">
        <f>main1!H165</f>
        <v xml:space="preserve"> </v>
      </c>
      <c r="J108" s="146">
        <f>main1!I165</f>
        <v>0</v>
      </c>
      <c r="K108" s="146">
        <f>main1!J165</f>
        <v>0</v>
      </c>
      <c r="L108" s="146" t="str">
        <f>main1!K165</f>
        <v xml:space="preserve"> </v>
      </c>
    </row>
    <row r="109" spans="2:12" ht="17.25">
      <c r="B109" s="450" t="s">
        <v>159</v>
      </c>
      <c r="C109" s="451" t="s">
        <v>104</v>
      </c>
      <c r="D109" s="452">
        <f>main1!C166</f>
        <v>5203.6000000000004</v>
      </c>
      <c r="E109" s="452">
        <f>main1!D166</f>
        <v>2549.3000000000002</v>
      </c>
      <c r="F109" s="452">
        <f>main1!E166</f>
        <v>1914.2</v>
      </c>
      <c r="G109" s="452">
        <f>main1!F166</f>
        <v>635.09999999999991</v>
      </c>
      <c r="H109" s="452">
        <f>main1!G166</f>
        <v>-2654.3</v>
      </c>
      <c r="I109" s="452">
        <f>main1!H166</f>
        <v>48.991083096317936</v>
      </c>
      <c r="J109" s="145">
        <f>main1!I166</f>
        <v>0</v>
      </c>
      <c r="K109" s="145">
        <f>main1!J166</f>
        <v>2549.3000000000002</v>
      </c>
      <c r="L109" s="145" t="str">
        <f>main1!K166</f>
        <v xml:space="preserve"> </v>
      </c>
    </row>
    <row r="110" spans="2:12" ht="15.75">
      <c r="B110" s="172" t="s">
        <v>161</v>
      </c>
      <c r="C110" s="163" t="s">
        <v>162</v>
      </c>
      <c r="D110" s="421">
        <f>main1!C167</f>
        <v>200</v>
      </c>
      <c r="E110" s="421">
        <f>main1!D167</f>
        <v>1450.5</v>
      </c>
      <c r="F110" s="421">
        <f>main1!E167</f>
        <v>1450.5</v>
      </c>
      <c r="G110" s="421">
        <f>main1!F167</f>
        <v>0</v>
      </c>
      <c r="H110" s="421">
        <f>main1!G167</f>
        <v>1250.5</v>
      </c>
      <c r="I110" s="421" t="str">
        <f>main1!H167</f>
        <v>&gt;200</v>
      </c>
      <c r="J110" s="146">
        <f>main1!I167</f>
        <v>0</v>
      </c>
      <c r="K110" s="146">
        <f>main1!J167</f>
        <v>1450.5</v>
      </c>
      <c r="L110" s="146" t="str">
        <f>main1!K167</f>
        <v xml:space="preserve"> </v>
      </c>
    </row>
    <row r="111" spans="2:12">
      <c r="B111" s="76" t="s">
        <v>160</v>
      </c>
      <c r="C111" s="164" t="s">
        <v>163</v>
      </c>
      <c r="D111" s="415">
        <f>main1!C168</f>
        <v>200</v>
      </c>
      <c r="E111" s="415">
        <f>main1!D168</f>
        <v>1390.5</v>
      </c>
      <c r="F111" s="415">
        <f>main1!E168</f>
        <v>1390.5</v>
      </c>
      <c r="G111" s="415">
        <f>main1!F168</f>
        <v>0</v>
      </c>
      <c r="H111" s="415">
        <f>main1!G168</f>
        <v>1190.5</v>
      </c>
      <c r="I111" s="415" t="str">
        <f>main1!H168</f>
        <v>&gt;200</v>
      </c>
      <c r="J111" s="142">
        <f>main1!I168</f>
        <v>0</v>
      </c>
      <c r="K111" s="142">
        <f>main1!J168</f>
        <v>1390.5</v>
      </c>
      <c r="L111" s="142" t="str">
        <f>main1!K168</f>
        <v xml:space="preserve"> </v>
      </c>
    </row>
    <row r="112" spans="2:12" hidden="1">
      <c r="B112" s="76" t="s">
        <v>99</v>
      </c>
      <c r="C112" s="164" t="s">
        <v>164</v>
      </c>
      <c r="D112" s="415">
        <f>main1!C169</f>
        <v>0</v>
      </c>
      <c r="E112" s="415">
        <f>main1!D169</f>
        <v>0</v>
      </c>
      <c r="F112" s="415">
        <f>main1!E169</f>
        <v>0</v>
      </c>
      <c r="G112" s="415">
        <f>main1!F169</f>
        <v>0</v>
      </c>
      <c r="H112" s="415">
        <f>main1!G169</f>
        <v>0</v>
      </c>
      <c r="I112" s="415" t="str">
        <f>main1!H169</f>
        <v xml:space="preserve"> </v>
      </c>
      <c r="J112" s="142">
        <f>main1!I169</f>
        <v>0</v>
      </c>
      <c r="K112" s="142">
        <f>main1!J169</f>
        <v>0</v>
      </c>
      <c r="L112" s="142" t="str">
        <f>main1!K169</f>
        <v xml:space="preserve"> </v>
      </c>
    </row>
    <row r="113" spans="2:12">
      <c r="B113" s="76" t="s">
        <v>165</v>
      </c>
      <c r="C113" s="164" t="s">
        <v>166</v>
      </c>
      <c r="D113" s="415">
        <f>main1!C170</f>
        <v>0</v>
      </c>
      <c r="E113" s="415">
        <f>main1!D170</f>
        <v>60</v>
      </c>
      <c r="F113" s="415">
        <f>main1!E170</f>
        <v>60</v>
      </c>
      <c r="G113" s="415">
        <f>main1!F170</f>
        <v>0</v>
      </c>
      <c r="H113" s="415">
        <f>main1!G170</f>
        <v>60</v>
      </c>
      <c r="I113" s="415" t="str">
        <f>main1!H170</f>
        <v xml:space="preserve"> </v>
      </c>
      <c r="J113" s="142">
        <f>main1!I170</f>
        <v>0</v>
      </c>
      <c r="K113" s="142">
        <f>main1!J170</f>
        <v>60</v>
      </c>
      <c r="L113" s="142" t="str">
        <f>main1!K170</f>
        <v xml:space="preserve"> </v>
      </c>
    </row>
    <row r="114" spans="2:12" ht="15.75">
      <c r="B114" s="738" t="s">
        <v>169</v>
      </c>
      <c r="C114" s="729" t="s">
        <v>167</v>
      </c>
      <c r="D114" s="727">
        <f>main1!C171</f>
        <v>-265.7</v>
      </c>
      <c r="E114" s="727">
        <f>main1!D171</f>
        <v>-252.5</v>
      </c>
      <c r="F114" s="727">
        <f>main1!E171</f>
        <v>-252.5</v>
      </c>
      <c r="G114" s="727">
        <f>main1!F171</f>
        <v>0</v>
      </c>
      <c r="H114" s="727">
        <f>main1!G171</f>
        <v>13.199999999999989</v>
      </c>
      <c r="I114" s="727">
        <f>main1!H171</f>
        <v>95.031990967256306</v>
      </c>
      <c r="J114" s="146">
        <f>main1!I171</f>
        <v>0</v>
      </c>
      <c r="K114" s="146">
        <f>main1!J171</f>
        <v>-252.5</v>
      </c>
      <c r="L114" s="146" t="str">
        <f>main1!K171</f>
        <v xml:space="preserve"> </v>
      </c>
    </row>
    <row r="115" spans="2:12" ht="15.75" hidden="1">
      <c r="B115" s="739" t="s">
        <v>168</v>
      </c>
      <c r="C115" s="730" t="s">
        <v>170</v>
      </c>
      <c r="D115" s="728">
        <f>main1!C172</f>
        <v>0</v>
      </c>
      <c r="E115" s="728">
        <f>main1!D172</f>
        <v>0</v>
      </c>
      <c r="F115" s="728">
        <f>main1!E172</f>
        <v>0</v>
      </c>
      <c r="G115" s="728">
        <f>main1!F172</f>
        <v>0</v>
      </c>
      <c r="H115" s="728">
        <f>main1!G172</f>
        <v>0</v>
      </c>
      <c r="I115" s="728" t="str">
        <f>main1!H172</f>
        <v xml:space="preserve"> </v>
      </c>
      <c r="J115" s="146">
        <f>main1!I172</f>
        <v>0</v>
      </c>
      <c r="K115" s="146">
        <f>main1!J172</f>
        <v>0</v>
      </c>
      <c r="L115" s="146" t="str">
        <f>main1!K172</f>
        <v xml:space="preserve"> </v>
      </c>
    </row>
    <row r="116" spans="2:12">
      <c r="B116" s="739" t="s">
        <v>171</v>
      </c>
      <c r="C116" s="730" t="s">
        <v>172</v>
      </c>
      <c r="D116" s="728">
        <f>main1!C174</f>
        <v>-265.7</v>
      </c>
      <c r="E116" s="728">
        <f>main1!D173</f>
        <v>-252.5</v>
      </c>
      <c r="F116" s="728">
        <f>main1!E173</f>
        <v>-252.5</v>
      </c>
      <c r="G116" s="728">
        <f>main1!F173</f>
        <v>0</v>
      </c>
      <c r="H116" s="728">
        <f>main1!G173</f>
        <v>13.199999999999989</v>
      </c>
      <c r="I116" s="728">
        <f>main1!H173</f>
        <v>95.031990967256306</v>
      </c>
      <c r="J116" s="728">
        <f>main1!I173</f>
        <v>0</v>
      </c>
      <c r="K116" s="728">
        <f>main1!J173</f>
        <v>0</v>
      </c>
      <c r="L116" s="728">
        <f>main1!K173</f>
        <v>0</v>
      </c>
    </row>
    <row r="117" spans="2:12" ht="30" hidden="1">
      <c r="B117" s="76" t="s">
        <v>175</v>
      </c>
      <c r="C117" s="164" t="s">
        <v>173</v>
      </c>
      <c r="D117" s="423">
        <f>main1!C176</f>
        <v>0</v>
      </c>
      <c r="E117" s="415">
        <f>main1!D176</f>
        <v>0</v>
      </c>
      <c r="F117" s="415">
        <f>main1!E176</f>
        <v>0</v>
      </c>
      <c r="G117" s="415">
        <f>main1!F176</f>
        <v>0</v>
      </c>
      <c r="H117" s="423">
        <f>main1!G176</f>
        <v>0</v>
      </c>
      <c r="I117" s="423" t="str">
        <f>main1!H176</f>
        <v xml:space="preserve"> </v>
      </c>
      <c r="J117" s="146">
        <f>main1!I176</f>
        <v>0</v>
      </c>
      <c r="K117" s="146">
        <f>main1!J176</f>
        <v>0</v>
      </c>
      <c r="L117" s="146" t="str">
        <f>main1!K176</f>
        <v xml:space="preserve"> </v>
      </c>
    </row>
    <row r="118" spans="2:12" ht="30" hidden="1">
      <c r="B118" s="76" t="s">
        <v>176</v>
      </c>
      <c r="C118" s="164" t="s">
        <v>174</v>
      </c>
      <c r="D118" s="423">
        <f>main1!C177</f>
        <v>0</v>
      </c>
      <c r="E118" s="415">
        <f>main1!D177</f>
        <v>0</v>
      </c>
      <c r="F118" s="415">
        <f>main1!E177</f>
        <v>0</v>
      </c>
      <c r="G118" s="415">
        <f>main1!F177</f>
        <v>0</v>
      </c>
      <c r="H118" s="423">
        <f>main1!G177</f>
        <v>0</v>
      </c>
      <c r="I118" s="423" t="str">
        <f>main1!H177</f>
        <v xml:space="preserve"> </v>
      </c>
      <c r="J118" s="146">
        <f>main1!I177</f>
        <v>0</v>
      </c>
      <c r="K118" s="146">
        <f>main1!J177</f>
        <v>0</v>
      </c>
      <c r="L118" s="146" t="str">
        <f>main1!K177</f>
        <v xml:space="preserve"> </v>
      </c>
    </row>
    <row r="119" spans="2:12" ht="19.5" customHeight="1">
      <c r="B119" s="366" t="s">
        <v>180</v>
      </c>
      <c r="C119" s="163" t="s">
        <v>178</v>
      </c>
      <c r="D119" s="421">
        <f>main1!C178</f>
        <v>-65.2</v>
      </c>
      <c r="E119" s="421">
        <f>main1!D178</f>
        <v>-24.5</v>
      </c>
      <c r="F119" s="421">
        <f>main1!E178</f>
        <v>-24.5</v>
      </c>
      <c r="G119" s="421">
        <f>main1!F178</f>
        <v>0</v>
      </c>
      <c r="H119" s="421">
        <f>main1!G178</f>
        <v>40.700000000000003</v>
      </c>
      <c r="I119" s="421">
        <f>main1!H178</f>
        <v>37.576687116564415</v>
      </c>
      <c r="J119" s="146">
        <f>main1!I178</f>
        <v>0</v>
      </c>
      <c r="K119" s="146">
        <f>main1!J178</f>
        <v>-24.5</v>
      </c>
      <c r="L119" s="146" t="str">
        <f>main1!K178</f>
        <v xml:space="preserve"> </v>
      </c>
    </row>
    <row r="120" spans="2:12">
      <c r="B120" s="113" t="s">
        <v>177</v>
      </c>
      <c r="C120" s="164" t="s">
        <v>179</v>
      </c>
      <c r="D120" s="415">
        <f>main1!C179</f>
        <v>-87.7</v>
      </c>
      <c r="E120" s="415">
        <f>main1!D179</f>
        <v>221.3</v>
      </c>
      <c r="F120" s="415">
        <f>main1!E179</f>
        <v>221.3</v>
      </c>
      <c r="G120" s="415">
        <f>main1!F179</f>
        <v>0</v>
      </c>
      <c r="H120" s="415">
        <f>main1!G179</f>
        <v>309</v>
      </c>
      <c r="I120" s="415" t="str">
        <f>main1!H179</f>
        <v>&lt;0</v>
      </c>
      <c r="J120" s="142">
        <f>main1!I179</f>
        <v>0</v>
      </c>
      <c r="K120" s="142">
        <f>main1!J179</f>
        <v>221.3</v>
      </c>
      <c r="L120" s="142" t="str">
        <f>main1!K179</f>
        <v xml:space="preserve"> </v>
      </c>
    </row>
    <row r="121" spans="2:12">
      <c r="B121" s="76" t="s">
        <v>181</v>
      </c>
      <c r="C121" s="164" t="s">
        <v>182</v>
      </c>
      <c r="D121" s="415">
        <f>main1!C180</f>
        <v>24.1</v>
      </c>
      <c r="E121" s="415">
        <f>main1!D180</f>
        <v>-244.4</v>
      </c>
      <c r="F121" s="415">
        <f>main1!E180</f>
        <v>-244.4</v>
      </c>
      <c r="G121" s="415">
        <f>main1!F180</f>
        <v>0</v>
      </c>
      <c r="H121" s="415">
        <f>main1!G180</f>
        <v>-268.5</v>
      </c>
      <c r="I121" s="415" t="str">
        <f>main1!H180</f>
        <v>&lt;0</v>
      </c>
      <c r="J121" s="142">
        <f>main1!I180</f>
        <v>0</v>
      </c>
      <c r="K121" s="142">
        <f>main1!J180</f>
        <v>-244.4</v>
      </c>
      <c r="L121" s="142" t="str">
        <f>main1!K180</f>
        <v xml:space="preserve"> </v>
      </c>
    </row>
    <row r="122" spans="2:12" ht="30" hidden="1">
      <c r="B122" s="76" t="s">
        <v>183</v>
      </c>
      <c r="C122" s="164" t="s">
        <v>184</v>
      </c>
      <c r="D122" s="415">
        <f>main1!C181</f>
        <v>0</v>
      </c>
      <c r="E122" s="415">
        <f>main1!D181</f>
        <v>0</v>
      </c>
      <c r="F122" s="415">
        <f>main1!E181</f>
        <v>0</v>
      </c>
      <c r="G122" s="415">
        <f>main1!F181</f>
        <v>0</v>
      </c>
      <c r="H122" s="415">
        <f>main1!G181</f>
        <v>0</v>
      </c>
      <c r="I122" s="415" t="str">
        <f>main1!H181</f>
        <v xml:space="preserve"> </v>
      </c>
      <c r="J122" s="142">
        <f>main1!I181</f>
        <v>0</v>
      </c>
      <c r="K122" s="142">
        <f>main1!J181</f>
        <v>0</v>
      </c>
      <c r="L122" s="142" t="str">
        <f>main1!K181</f>
        <v xml:space="preserve"> </v>
      </c>
    </row>
    <row r="123" spans="2:12">
      <c r="B123" s="76" t="s">
        <v>185</v>
      </c>
      <c r="C123" s="164" t="s">
        <v>186</v>
      </c>
      <c r="D123" s="415">
        <f>main1!C182</f>
        <v>-1.6</v>
      </c>
      <c r="E123" s="415">
        <f>main1!D182</f>
        <v>-1.4</v>
      </c>
      <c r="F123" s="415">
        <f>main1!E182</f>
        <v>-1.4</v>
      </c>
      <c r="G123" s="415">
        <f>main1!F182</f>
        <v>0</v>
      </c>
      <c r="H123" s="415">
        <f>main1!G182</f>
        <v>0.20000000000000018</v>
      </c>
      <c r="I123" s="415">
        <f>main1!H182</f>
        <v>87.499999999999986</v>
      </c>
      <c r="J123" s="142">
        <f>main1!I182</f>
        <v>0</v>
      </c>
      <c r="K123" s="142">
        <f>main1!J182</f>
        <v>-1.4</v>
      </c>
      <c r="L123" s="142" t="str">
        <f>main1!K182</f>
        <v xml:space="preserve"> </v>
      </c>
    </row>
    <row r="124" spans="2:12" ht="30" hidden="1">
      <c r="B124" s="76" t="s">
        <v>187</v>
      </c>
      <c r="C124" s="164" t="s">
        <v>188</v>
      </c>
      <c r="D124" s="415">
        <f>main1!C183</f>
        <v>0</v>
      </c>
      <c r="E124" s="415">
        <f>main1!D183</f>
        <v>0</v>
      </c>
      <c r="F124" s="415">
        <f>main1!E183</f>
        <v>0</v>
      </c>
      <c r="G124" s="415">
        <f>main1!F183</f>
        <v>0</v>
      </c>
      <c r="H124" s="415">
        <f>main1!G183</f>
        <v>0</v>
      </c>
      <c r="I124" s="415" t="str">
        <f>main1!H183</f>
        <v xml:space="preserve"> </v>
      </c>
      <c r="J124" s="142">
        <f>main1!I183</f>
        <v>0</v>
      </c>
      <c r="K124" s="142">
        <f>main1!J183</f>
        <v>0</v>
      </c>
      <c r="L124" s="142" t="str">
        <f>main1!K183</f>
        <v xml:space="preserve"> </v>
      </c>
    </row>
    <row r="125" spans="2:12" ht="15.75">
      <c r="B125" s="737" t="s">
        <v>134</v>
      </c>
      <c r="C125" s="731" t="s">
        <v>189</v>
      </c>
      <c r="D125" s="732">
        <f>main1!C184</f>
        <v>-40.799999999999997</v>
      </c>
      <c r="E125" s="732">
        <f>main1!D184</f>
        <v>-14.6</v>
      </c>
      <c r="F125" s="732">
        <f>main1!E184</f>
        <v>-14.6</v>
      </c>
      <c r="G125" s="732">
        <f>main1!F184</f>
        <v>0</v>
      </c>
      <c r="H125" s="732">
        <f>main1!G184</f>
        <v>26.199999999999996</v>
      </c>
      <c r="I125" s="732">
        <f>main1!H184</f>
        <v>35.784313725490193</v>
      </c>
      <c r="J125" s="146">
        <f>main1!I184</f>
        <v>0</v>
      </c>
      <c r="K125" s="146">
        <f>main1!J184</f>
        <v>-14.6</v>
      </c>
      <c r="L125" s="146" t="str">
        <f>main1!K184</f>
        <v xml:space="preserve"> </v>
      </c>
    </row>
    <row r="126" spans="2:12" ht="15.75" customHeight="1">
      <c r="B126" s="736" t="s">
        <v>131</v>
      </c>
      <c r="C126" s="733" t="s">
        <v>190</v>
      </c>
      <c r="D126" s="734">
        <f>main1!C185</f>
        <v>-40.799999999999997</v>
      </c>
      <c r="E126" s="734">
        <f>main1!D185</f>
        <v>-14.6</v>
      </c>
      <c r="F126" s="734">
        <f>main1!E185</f>
        <v>-14.6</v>
      </c>
      <c r="G126" s="734">
        <f>main1!F185</f>
        <v>0</v>
      </c>
      <c r="H126" s="734">
        <f>main1!G185</f>
        <v>26.199999999999996</v>
      </c>
      <c r="I126" s="734">
        <f>main1!H185</f>
        <v>35.784313725490193</v>
      </c>
      <c r="J126" s="146">
        <f>main1!I185</f>
        <v>0</v>
      </c>
      <c r="K126" s="146">
        <f>main1!J185</f>
        <v>-14.6</v>
      </c>
      <c r="L126" s="146" t="str">
        <f>main1!K185</f>
        <v xml:space="preserve"> </v>
      </c>
    </row>
    <row r="127" spans="2:12" ht="30" hidden="1">
      <c r="B127" s="76" t="s">
        <v>135</v>
      </c>
      <c r="C127" s="164" t="s">
        <v>191</v>
      </c>
      <c r="D127" s="426">
        <f>main1!C186</f>
        <v>0</v>
      </c>
      <c r="E127" s="426">
        <f>main1!D186</f>
        <v>0</v>
      </c>
      <c r="F127" s="426">
        <f>main1!E186</f>
        <v>0</v>
      </c>
      <c r="G127" s="426">
        <f>main1!F186</f>
        <v>0</v>
      </c>
      <c r="H127" s="426">
        <f>main1!G186</f>
        <v>0</v>
      </c>
      <c r="I127" s="426" t="str">
        <f>main1!H186</f>
        <v xml:space="preserve"> </v>
      </c>
      <c r="J127" s="146">
        <f>main1!I186</f>
        <v>0</v>
      </c>
      <c r="K127" s="146">
        <f>main1!J186</f>
        <v>0</v>
      </c>
      <c r="L127" s="146" t="str">
        <f>main1!K186</f>
        <v xml:space="preserve"> </v>
      </c>
    </row>
    <row r="128" spans="2:12" ht="30" hidden="1">
      <c r="B128" s="76" t="s">
        <v>137</v>
      </c>
      <c r="C128" s="164" t="s">
        <v>192</v>
      </c>
      <c r="D128" s="415">
        <f>main1!C187</f>
        <v>0</v>
      </c>
      <c r="E128" s="415">
        <f>main1!D187</f>
        <v>0</v>
      </c>
      <c r="F128" s="415">
        <f>main1!E187</f>
        <v>0</v>
      </c>
      <c r="G128" s="415">
        <f>main1!F187</f>
        <v>0</v>
      </c>
      <c r="H128" s="415">
        <f>main1!G187</f>
        <v>0</v>
      </c>
      <c r="I128" s="415" t="str">
        <f>main1!H187</f>
        <v xml:space="preserve"> </v>
      </c>
      <c r="J128" s="146">
        <f>main1!I187</f>
        <v>0</v>
      </c>
      <c r="K128" s="146">
        <f>main1!J187</f>
        <v>0</v>
      </c>
      <c r="L128" s="146" t="str">
        <f>main1!K187</f>
        <v xml:space="preserve"> </v>
      </c>
    </row>
    <row r="129" spans="1:13" ht="28.5" hidden="1">
      <c r="B129" s="365" t="s">
        <v>196</v>
      </c>
      <c r="C129" s="163" t="s">
        <v>194</v>
      </c>
      <c r="D129" s="422">
        <f>main1!C188</f>
        <v>0</v>
      </c>
      <c r="E129" s="421">
        <f>main1!D188</f>
        <v>0</v>
      </c>
      <c r="F129" s="421">
        <f>main1!E188</f>
        <v>0</v>
      </c>
      <c r="G129" s="421">
        <f>main1!F188</f>
        <v>0</v>
      </c>
      <c r="H129" s="422">
        <f>main1!G188</f>
        <v>0</v>
      </c>
      <c r="I129" s="422" t="str">
        <f>main1!H188</f>
        <v xml:space="preserve"> </v>
      </c>
      <c r="J129" s="146">
        <f>main1!I188</f>
        <v>0</v>
      </c>
      <c r="K129" s="146">
        <f>main1!J188</f>
        <v>0</v>
      </c>
      <c r="L129" s="146" t="str">
        <f>main1!K188</f>
        <v xml:space="preserve"> </v>
      </c>
    </row>
    <row r="130" spans="1:13" ht="15.75" hidden="1">
      <c r="B130" s="76" t="s">
        <v>193</v>
      </c>
      <c r="C130" s="164" t="s">
        <v>195</v>
      </c>
      <c r="D130" s="422">
        <f>main1!C189</f>
        <v>0</v>
      </c>
      <c r="E130" s="421">
        <f>main1!D189</f>
        <v>0</v>
      </c>
      <c r="F130" s="421">
        <f>main1!E189</f>
        <v>0</v>
      </c>
      <c r="G130" s="421">
        <f>main1!F189</f>
        <v>0</v>
      </c>
      <c r="H130" s="422">
        <f>main1!G189</f>
        <v>0</v>
      </c>
      <c r="I130" s="422" t="str">
        <f>main1!H189</f>
        <v xml:space="preserve"> </v>
      </c>
      <c r="J130" s="146">
        <f>main1!I189</f>
        <v>0</v>
      </c>
      <c r="K130" s="146">
        <f>main1!J189</f>
        <v>0</v>
      </c>
      <c r="L130" s="146" t="str">
        <f>main1!K189</f>
        <v xml:space="preserve"> </v>
      </c>
    </row>
    <row r="131" spans="1:13" ht="15.75" hidden="1">
      <c r="B131" s="76" t="s">
        <v>143</v>
      </c>
      <c r="C131" s="164" t="s">
        <v>197</v>
      </c>
      <c r="D131" s="422">
        <f>main1!C190</f>
        <v>0</v>
      </c>
      <c r="E131" s="421">
        <f>main1!D190</f>
        <v>0</v>
      </c>
      <c r="F131" s="421">
        <f>main1!E190</f>
        <v>0</v>
      </c>
      <c r="G131" s="421">
        <f>main1!F190</f>
        <v>0</v>
      </c>
      <c r="H131" s="422">
        <f>main1!G190</f>
        <v>0</v>
      </c>
      <c r="I131" s="422" t="str">
        <f>main1!H190</f>
        <v xml:space="preserve"> </v>
      </c>
      <c r="J131" s="146">
        <f>main1!I190</f>
        <v>0</v>
      </c>
      <c r="K131" s="146">
        <f>main1!J190</f>
        <v>0</v>
      </c>
      <c r="L131" s="146" t="str">
        <f>main1!K190</f>
        <v xml:space="preserve"> </v>
      </c>
    </row>
    <row r="132" spans="1:13" ht="15.75" hidden="1">
      <c r="B132" s="172" t="s">
        <v>199</v>
      </c>
      <c r="C132" s="163" t="s">
        <v>200</v>
      </c>
      <c r="D132" s="422">
        <f>main1!C191</f>
        <v>0</v>
      </c>
      <c r="E132" s="421">
        <f>main1!D191</f>
        <v>0</v>
      </c>
      <c r="F132" s="421">
        <f>main1!E191</f>
        <v>0</v>
      </c>
      <c r="G132" s="421">
        <f>main1!F191</f>
        <v>0</v>
      </c>
      <c r="H132" s="422">
        <f>main1!G191</f>
        <v>0</v>
      </c>
      <c r="I132" s="422" t="str">
        <f>main1!H191</f>
        <v xml:space="preserve"> </v>
      </c>
      <c r="J132" s="146">
        <f>main1!I191</f>
        <v>0</v>
      </c>
      <c r="K132" s="146">
        <f>main1!J191</f>
        <v>0</v>
      </c>
      <c r="L132" s="146" t="str">
        <f>main1!K191</f>
        <v xml:space="preserve"> </v>
      </c>
    </row>
    <row r="133" spans="1:13" ht="15.75" hidden="1">
      <c r="B133" s="76" t="s">
        <v>198</v>
      </c>
      <c r="C133" s="164" t="s">
        <v>201</v>
      </c>
      <c r="D133" s="422">
        <f>main1!C192</f>
        <v>0</v>
      </c>
      <c r="E133" s="421">
        <f>main1!D192</f>
        <v>0</v>
      </c>
      <c r="F133" s="421">
        <f>main1!E192</f>
        <v>0</v>
      </c>
      <c r="G133" s="421">
        <f>main1!F192</f>
        <v>0</v>
      </c>
      <c r="H133" s="422">
        <f>main1!G192</f>
        <v>0</v>
      </c>
      <c r="I133" s="422" t="str">
        <f>main1!H192</f>
        <v xml:space="preserve"> </v>
      </c>
      <c r="J133" s="146">
        <f>main1!I192</f>
        <v>0</v>
      </c>
      <c r="K133" s="146">
        <f>main1!J192</f>
        <v>0</v>
      </c>
      <c r="L133" s="146" t="str">
        <f>main1!K192</f>
        <v xml:space="preserve"> </v>
      </c>
    </row>
    <row r="134" spans="1:13" ht="15.75" hidden="1">
      <c r="B134" s="76" t="s">
        <v>202</v>
      </c>
      <c r="C134" s="164" t="s">
        <v>203</v>
      </c>
      <c r="D134" s="422">
        <f>main1!C193</f>
        <v>0</v>
      </c>
      <c r="E134" s="421">
        <f>main1!D193</f>
        <v>0</v>
      </c>
      <c r="F134" s="421">
        <f>main1!E193</f>
        <v>0</v>
      </c>
      <c r="G134" s="421">
        <f>main1!F193</f>
        <v>0</v>
      </c>
      <c r="H134" s="422">
        <f>main1!G193</f>
        <v>0</v>
      </c>
      <c r="I134" s="422" t="str">
        <f>main1!H193</f>
        <v xml:space="preserve"> </v>
      </c>
      <c r="J134" s="146">
        <f>main1!I193</f>
        <v>0</v>
      </c>
      <c r="K134" s="146">
        <f>main1!J193</f>
        <v>0</v>
      </c>
      <c r="L134" s="146" t="str">
        <f>main1!K193</f>
        <v xml:space="preserve"> </v>
      </c>
    </row>
    <row r="135" spans="1:13" ht="15.75" hidden="1">
      <c r="B135" s="76" t="s">
        <v>204</v>
      </c>
      <c r="C135" s="164" t="s">
        <v>205</v>
      </c>
      <c r="D135" s="422">
        <f>main1!C194</f>
        <v>0</v>
      </c>
      <c r="E135" s="421">
        <f>main1!D194</f>
        <v>0</v>
      </c>
      <c r="F135" s="421">
        <f>main1!E194</f>
        <v>0</v>
      </c>
      <c r="G135" s="421">
        <f>main1!F194</f>
        <v>0</v>
      </c>
      <c r="H135" s="422">
        <f>main1!G194</f>
        <v>0</v>
      </c>
      <c r="I135" s="422" t="str">
        <f>main1!H194</f>
        <v xml:space="preserve"> </v>
      </c>
      <c r="J135" s="146">
        <f>main1!I194</f>
        <v>0</v>
      </c>
      <c r="K135" s="146">
        <f>main1!J194</f>
        <v>0</v>
      </c>
      <c r="L135" s="146" t="str">
        <f>main1!K194</f>
        <v xml:space="preserve"> </v>
      </c>
    </row>
    <row r="136" spans="1:13" ht="15.75">
      <c r="B136" s="172" t="s">
        <v>207</v>
      </c>
      <c r="C136" s="163" t="s">
        <v>206</v>
      </c>
      <c r="D136" s="421">
        <f>main1!C195</f>
        <v>5375.3</v>
      </c>
      <c r="E136" s="421">
        <f>main1!D195</f>
        <v>1390.3999999999999</v>
      </c>
      <c r="F136" s="421">
        <f>main1!E195</f>
        <v>755.3</v>
      </c>
      <c r="G136" s="421">
        <f>main1!F195</f>
        <v>635.09999999999991</v>
      </c>
      <c r="H136" s="421">
        <f>main1!G195</f>
        <v>-3984.9000000000005</v>
      </c>
      <c r="I136" s="421">
        <f>main1!H195</f>
        <v>25.866463267166477</v>
      </c>
      <c r="J136" s="146">
        <f>main1!I195</f>
        <v>0</v>
      </c>
      <c r="K136" s="146">
        <f>main1!J195</f>
        <v>1390.3999999999999</v>
      </c>
      <c r="L136" s="146" t="str">
        <f>main1!K195</f>
        <v xml:space="preserve"> </v>
      </c>
    </row>
    <row r="137" spans="1:13" ht="15.75">
      <c r="B137" s="333" t="s">
        <v>290</v>
      </c>
      <c r="C137" s="362" t="s">
        <v>208</v>
      </c>
      <c r="D137" s="415">
        <f>main1!C196</f>
        <v>6671.7000000000007</v>
      </c>
      <c r="E137" s="415">
        <f>main1!D196</f>
        <v>2239.5</v>
      </c>
      <c r="F137" s="415">
        <f>main1!E196</f>
        <v>1604.3999999999999</v>
      </c>
      <c r="G137" s="415">
        <f>main1!F196</f>
        <v>635.09999999999991</v>
      </c>
      <c r="H137" s="415">
        <f>main1!G196</f>
        <v>-4432.2000000000007</v>
      </c>
      <c r="I137" s="415">
        <f>main1!H196</f>
        <v>33.567156796618548</v>
      </c>
      <c r="J137" s="146"/>
      <c r="K137" s="146"/>
      <c r="L137" s="146"/>
    </row>
    <row r="138" spans="1:13">
      <c r="B138" s="76" t="s">
        <v>291</v>
      </c>
      <c r="C138" s="362" t="s">
        <v>208</v>
      </c>
      <c r="D138" s="415">
        <f>main1!C197</f>
        <v>-1296.3999999999999</v>
      </c>
      <c r="E138" s="415">
        <f>main1!D197</f>
        <v>-849.09999999999991</v>
      </c>
      <c r="F138" s="415">
        <f>main1!E197</f>
        <v>-849.09999999999991</v>
      </c>
      <c r="G138" s="415">
        <f>main1!F197</f>
        <v>0</v>
      </c>
      <c r="H138" s="415">
        <f>main1!G197</f>
        <v>447.29999999999995</v>
      </c>
      <c r="I138" s="415">
        <f>main1!H197</f>
        <v>65.496760259179268</v>
      </c>
      <c r="J138" s="142">
        <f>main1!I197</f>
        <v>0</v>
      </c>
      <c r="K138" s="142">
        <f>main1!J197</f>
        <v>-849.09999999999991</v>
      </c>
      <c r="L138" s="142" t="str">
        <f>main1!K197</f>
        <v xml:space="preserve"> </v>
      </c>
    </row>
    <row r="139" spans="1:13" ht="21.75" customHeight="1">
      <c r="B139" s="457" t="s">
        <v>212</v>
      </c>
      <c r="C139" s="465" t="s">
        <v>209</v>
      </c>
      <c r="D139" s="459">
        <f>main1!C198</f>
        <v>-330.69999999999459</v>
      </c>
      <c r="E139" s="459">
        <f>main1!D198</f>
        <v>-1799.5000000000005</v>
      </c>
      <c r="F139" s="459">
        <f>main1!E198</f>
        <v>-1750.6000000000004</v>
      </c>
      <c r="G139" s="459">
        <f>main1!F198</f>
        <v>-48.899999999999892</v>
      </c>
      <c r="H139" s="459">
        <f>main1!G198</f>
        <v>-1468.8000000000059</v>
      </c>
      <c r="I139" s="459" t="str">
        <f>main1!H198</f>
        <v>&gt;200</v>
      </c>
      <c r="J139" s="145">
        <f>main1!I198</f>
        <v>0</v>
      </c>
      <c r="K139" s="145">
        <f>main1!J198</f>
        <v>-1799.5000000000005</v>
      </c>
      <c r="L139" s="145" t="str">
        <f>main1!K198</f>
        <v xml:space="preserve"> </v>
      </c>
    </row>
    <row r="140" spans="1:13" ht="24.75" customHeight="1">
      <c r="B140" s="460" t="s">
        <v>213</v>
      </c>
      <c r="C140" s="461" t="s">
        <v>210</v>
      </c>
      <c r="D140" s="462">
        <f>main1!C199</f>
        <v>3114.5</v>
      </c>
      <c r="E140" s="462">
        <f>main1!D199</f>
        <v>3182.4</v>
      </c>
      <c r="F140" s="462">
        <f>main1!E199</f>
        <v>1996.3</v>
      </c>
      <c r="G140" s="462">
        <f>main1!F199</f>
        <v>1186.1000000000001</v>
      </c>
      <c r="H140" s="462">
        <f>main1!G199</f>
        <v>67.900000000000091</v>
      </c>
      <c r="I140" s="462">
        <f>main1!H199</f>
        <v>102.18012522074169</v>
      </c>
      <c r="J140" s="146">
        <f>main1!I199</f>
        <v>0</v>
      </c>
      <c r="K140" s="146">
        <f>main1!J199</f>
        <v>3182.4</v>
      </c>
      <c r="L140" s="146" t="str">
        <f>main1!K199</f>
        <v xml:space="preserve"> </v>
      </c>
    </row>
    <row r="141" spans="1:13" ht="24.75" customHeight="1">
      <c r="B141" s="463" t="s">
        <v>214</v>
      </c>
      <c r="C141" s="464" t="s">
        <v>211</v>
      </c>
      <c r="D141" s="462">
        <f>main1!C200</f>
        <v>-3445.1999999999944</v>
      </c>
      <c r="E141" s="462">
        <f>main1!D200</f>
        <v>-4981.9000000000005</v>
      </c>
      <c r="F141" s="462">
        <f>main1!E200</f>
        <v>-3746.9000000000005</v>
      </c>
      <c r="G141" s="462">
        <f>main1!F200</f>
        <v>-1235</v>
      </c>
      <c r="H141" s="462">
        <f>main1!G200</f>
        <v>-1536.7000000000062</v>
      </c>
      <c r="I141" s="462">
        <f>main1!H200</f>
        <v>144.60408684546641</v>
      </c>
      <c r="J141" s="146">
        <f>main1!I200</f>
        <v>0</v>
      </c>
      <c r="K141" s="146">
        <f>main1!J200</f>
        <v>-4981.9000000000005</v>
      </c>
      <c r="L141" s="146" t="str">
        <f>main1!K200</f>
        <v xml:space="preserve"> </v>
      </c>
    </row>
    <row r="142" spans="1:13" ht="62.25" customHeight="1">
      <c r="A142" s="822" t="s">
        <v>340</v>
      </c>
      <c r="B142" s="822"/>
      <c r="C142" s="822"/>
      <c r="D142" s="822"/>
      <c r="E142" s="822"/>
      <c r="F142" s="822"/>
      <c r="G142" s="822"/>
      <c r="H142" s="822"/>
      <c r="I142" s="822"/>
      <c r="J142" s="822"/>
      <c r="K142" s="822"/>
      <c r="L142" s="822"/>
      <c r="M142" s="822"/>
    </row>
  </sheetData>
  <mergeCells count="12">
    <mergeCell ref="C6:C7"/>
    <mergeCell ref="D6:D7"/>
    <mergeCell ref="E6:E7"/>
    <mergeCell ref="H6:I6"/>
    <mergeCell ref="A142:M142"/>
    <mergeCell ref="F6:G6"/>
    <mergeCell ref="A2:M2"/>
    <mergeCell ref="A3:M3"/>
    <mergeCell ref="A4:M4"/>
    <mergeCell ref="K6:L6"/>
    <mergeCell ref="J6:J7"/>
    <mergeCell ref="B6:B7"/>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73" max="12" man="1"/>
  </rowBreaks>
</worksheet>
</file>

<file path=xl/worksheets/sheet4.xml><?xml version="1.0" encoding="utf-8"?>
<worksheet xmlns="http://schemas.openxmlformats.org/spreadsheetml/2006/main" xmlns:r="http://schemas.openxmlformats.org/officeDocument/2006/relationships">
  <dimension ref="A1:N156"/>
  <sheetViews>
    <sheetView showZeros="0" view="pageBreakPreview" zoomScaleNormal="100" zoomScaleSheetLayoutView="100" workbookViewId="0">
      <selection activeCell="F16" sqref="F16"/>
    </sheetView>
  </sheetViews>
  <sheetFormatPr defaultRowHeight="15"/>
  <cols>
    <col min="1" max="1" width="52" customWidth="1"/>
    <col min="2" max="2" width="10.140625" customWidth="1"/>
    <col min="3" max="3" width="12.85546875" customWidth="1"/>
    <col min="4" max="6" width="10.5703125" customWidth="1"/>
    <col min="7" max="7" width="13" customWidth="1"/>
    <col min="8" max="8" width="9.5703125" customWidth="1"/>
    <col min="9" max="11" width="9.140625" hidden="1" customWidth="1"/>
  </cols>
  <sheetData>
    <row r="1" spans="1:14">
      <c r="C1" s="13"/>
      <c r="D1" s="13"/>
      <c r="E1" s="13"/>
      <c r="F1" s="13"/>
      <c r="G1" s="13"/>
      <c r="H1" s="15" t="s">
        <v>28</v>
      </c>
      <c r="I1" s="13"/>
      <c r="J1" s="13"/>
      <c r="L1" s="13"/>
      <c r="M1" s="13"/>
      <c r="N1" s="13"/>
    </row>
    <row r="2" spans="1:14" ht="20.25">
      <c r="A2" s="824" t="s">
        <v>27</v>
      </c>
      <c r="B2" s="824"/>
      <c r="C2" s="824"/>
      <c r="D2" s="824"/>
      <c r="E2" s="824"/>
      <c r="F2" s="824"/>
      <c r="G2" s="824"/>
      <c r="H2" s="824"/>
      <c r="I2" s="824"/>
      <c r="J2" s="824"/>
      <c r="K2" s="824"/>
      <c r="L2" s="20"/>
      <c r="M2" s="20"/>
      <c r="N2" s="20"/>
    </row>
    <row r="3" spans="1:14" ht="20.25">
      <c r="A3" s="824" t="s">
        <v>306</v>
      </c>
      <c r="B3" s="824"/>
      <c r="C3" s="824"/>
      <c r="D3" s="824"/>
      <c r="E3" s="824"/>
      <c r="F3" s="824"/>
      <c r="G3" s="824"/>
      <c r="H3" s="824"/>
      <c r="I3" s="824"/>
      <c r="J3" s="824"/>
      <c r="K3" s="824"/>
      <c r="L3" s="20"/>
      <c r="M3" s="20"/>
      <c r="N3" s="20"/>
    </row>
    <row r="4" spans="1:14" ht="18.75" customHeight="1">
      <c r="A4" s="825" t="str">
        <f>main1!A4</f>
        <v>la situația din 31 august 2016</v>
      </c>
      <c r="B4" s="825"/>
      <c r="C4" s="825"/>
      <c r="D4" s="825"/>
      <c r="E4" s="825"/>
      <c r="F4" s="825"/>
      <c r="G4" s="825"/>
      <c r="H4" s="825"/>
      <c r="I4" s="825"/>
      <c r="J4" s="825"/>
      <c r="K4" s="825"/>
      <c r="L4" s="19"/>
      <c r="M4" s="19"/>
      <c r="N4" s="19"/>
    </row>
    <row r="5" spans="1:14" ht="15.75">
      <c r="A5" s="829"/>
      <c r="B5" s="829"/>
      <c r="C5" s="829"/>
      <c r="D5" s="829"/>
      <c r="E5" s="829"/>
      <c r="F5" s="829"/>
      <c r="G5" s="829"/>
      <c r="H5" s="829"/>
      <c r="I5" s="377"/>
      <c r="J5" s="377"/>
      <c r="K5" s="377"/>
      <c r="L5" s="19"/>
      <c r="M5" s="19"/>
      <c r="N5" s="19"/>
    </row>
    <row r="6" spans="1:14" ht="21" customHeight="1">
      <c r="A6" s="15"/>
      <c r="B6" s="15"/>
      <c r="C6" s="12"/>
      <c r="D6" s="12"/>
      <c r="E6" s="12"/>
      <c r="F6" s="12"/>
      <c r="G6" s="12" t="s">
        <v>1</v>
      </c>
      <c r="H6" s="412" t="s">
        <v>26</v>
      </c>
      <c r="I6" s="12"/>
      <c r="J6" s="12"/>
      <c r="L6" s="12"/>
      <c r="M6" s="12"/>
    </row>
    <row r="7" spans="1:14" ht="23.25" customHeight="1">
      <c r="A7" s="826" t="s">
        <v>40</v>
      </c>
      <c r="B7" s="830" t="s">
        <v>244</v>
      </c>
      <c r="C7" s="826" t="s">
        <v>33</v>
      </c>
      <c r="D7" s="826" t="s">
        <v>41</v>
      </c>
      <c r="E7" s="823" t="s">
        <v>330</v>
      </c>
      <c r="F7" s="823"/>
      <c r="G7" s="826" t="s">
        <v>34</v>
      </c>
      <c r="H7" s="826"/>
      <c r="I7" s="826" t="s">
        <v>38</v>
      </c>
      <c r="J7" s="826" t="s">
        <v>39</v>
      </c>
      <c r="K7" s="826"/>
    </row>
    <row r="8" spans="1:14" ht="25.5">
      <c r="A8" s="826"/>
      <c r="B8" s="830"/>
      <c r="C8" s="826"/>
      <c r="D8" s="826"/>
      <c r="E8" s="609" t="s">
        <v>332</v>
      </c>
      <c r="F8" s="609" t="s">
        <v>331</v>
      </c>
      <c r="G8" s="26" t="s">
        <v>307</v>
      </c>
      <c r="H8" s="26" t="s">
        <v>36</v>
      </c>
      <c r="I8" s="826"/>
      <c r="J8" s="26" t="s">
        <v>37</v>
      </c>
      <c r="K8" s="26" t="s">
        <v>36</v>
      </c>
    </row>
    <row r="9" spans="1:14">
      <c r="A9" s="28">
        <v>1</v>
      </c>
      <c r="B9" s="270">
        <v>2</v>
      </c>
      <c r="C9" s="28">
        <v>3</v>
      </c>
      <c r="D9" s="28">
        <v>4</v>
      </c>
      <c r="E9" s="28">
        <v>5</v>
      </c>
      <c r="F9" s="28">
        <v>6</v>
      </c>
      <c r="G9" s="28">
        <v>7</v>
      </c>
      <c r="H9" s="28">
        <v>8</v>
      </c>
      <c r="I9" s="27">
        <v>6</v>
      </c>
      <c r="J9" s="27">
        <v>7</v>
      </c>
      <c r="K9" s="27">
        <v>8</v>
      </c>
    </row>
    <row r="10" spans="1:14" ht="17.25">
      <c r="A10" s="450" t="s">
        <v>100</v>
      </c>
      <c r="B10" s="456">
        <v>1</v>
      </c>
      <c r="C10" s="452">
        <f>main1!L12</f>
        <v>44859.19999999999</v>
      </c>
      <c r="D10" s="452">
        <f>main1!M12</f>
        <v>25889.1</v>
      </c>
      <c r="E10" s="452">
        <f>main1!N12</f>
        <v>25726.6</v>
      </c>
      <c r="F10" s="452">
        <f>main1!O12</f>
        <v>162.50000000000003</v>
      </c>
      <c r="G10" s="452">
        <f>main1!P12</f>
        <v>-18970.099999999991</v>
      </c>
      <c r="H10" s="452">
        <f>main1!Q12</f>
        <v>57.711907479402228</v>
      </c>
      <c r="I10" s="145">
        <f>main1!R12</f>
        <v>0</v>
      </c>
      <c r="J10" s="145">
        <f>main1!S12</f>
        <v>25889.1</v>
      </c>
      <c r="K10" s="145" t="str">
        <f>main1!T12</f>
        <v xml:space="preserve"> </v>
      </c>
    </row>
    <row r="11" spans="1:14" ht="15.75">
      <c r="A11" s="51" t="s">
        <v>43</v>
      </c>
      <c r="B11" s="157">
        <v>11</v>
      </c>
      <c r="C11" s="414">
        <f>main1!L13</f>
        <v>26310.799999999992</v>
      </c>
      <c r="D11" s="414">
        <f>main1!M13</f>
        <v>16284.9</v>
      </c>
      <c r="E11" s="414">
        <f>main1!N13</f>
        <v>16284.9</v>
      </c>
      <c r="F11" s="414">
        <f>main1!O13</f>
        <v>0</v>
      </c>
      <c r="G11" s="414">
        <f>main1!P13</f>
        <v>-10025.899999999992</v>
      </c>
      <c r="H11" s="414">
        <f>main1!Q13</f>
        <v>61.894355169740201</v>
      </c>
      <c r="I11" s="146">
        <f>main1!R13</f>
        <v>0</v>
      </c>
      <c r="J11" s="146">
        <f>main1!S13</f>
        <v>16284.9</v>
      </c>
      <c r="K11" s="146" t="str">
        <f>main1!T13</f>
        <v xml:space="preserve"> </v>
      </c>
    </row>
    <row r="12" spans="1:14" ht="15.75" customHeight="1">
      <c r="A12" s="67" t="s">
        <v>44</v>
      </c>
      <c r="B12" s="254">
        <v>111</v>
      </c>
      <c r="C12" s="415">
        <f>main1!L14</f>
        <v>4430</v>
      </c>
      <c r="D12" s="415">
        <f>main1!M14</f>
        <v>2873.7</v>
      </c>
      <c r="E12" s="415">
        <f>main1!N14</f>
        <v>2873.7</v>
      </c>
      <c r="F12" s="415">
        <f>main1!O14</f>
        <v>0</v>
      </c>
      <c r="G12" s="415">
        <f>main1!P14</f>
        <v>-1556.3000000000002</v>
      </c>
      <c r="H12" s="415">
        <f>main1!Q14</f>
        <v>64.869074492099315</v>
      </c>
      <c r="I12" s="142">
        <f>main1!R14</f>
        <v>0</v>
      </c>
      <c r="J12" s="142">
        <f>main1!S14</f>
        <v>2873.7</v>
      </c>
      <c r="K12" s="142" t="str">
        <f>main1!T14</f>
        <v xml:space="preserve"> </v>
      </c>
    </row>
    <row r="13" spans="1:14" hidden="1">
      <c r="A13" s="147" t="s">
        <v>4</v>
      </c>
      <c r="B13" s="198"/>
      <c r="C13" s="415"/>
      <c r="D13" s="415"/>
      <c r="E13" s="415"/>
      <c r="F13" s="415"/>
      <c r="G13" s="415"/>
      <c r="H13" s="415"/>
      <c r="I13" s="142">
        <f>main1!R15</f>
        <v>0</v>
      </c>
      <c r="J13" s="142">
        <f>main1!S15</f>
        <v>0</v>
      </c>
      <c r="K13" s="142">
        <f>main1!T15</f>
        <v>0</v>
      </c>
    </row>
    <row r="14" spans="1:14">
      <c r="A14" s="148" t="s">
        <v>272</v>
      </c>
      <c r="B14" s="255">
        <v>1111</v>
      </c>
      <c r="C14" s="416">
        <f>main1!L16</f>
        <v>1337.2</v>
      </c>
      <c r="D14" s="416">
        <f>main1!M16</f>
        <v>876.5</v>
      </c>
      <c r="E14" s="416">
        <f>main1!N16</f>
        <v>876.5</v>
      </c>
      <c r="F14" s="416">
        <f>main1!O16</f>
        <v>0</v>
      </c>
      <c r="G14" s="416">
        <f>main1!P16</f>
        <v>-460.70000000000005</v>
      </c>
      <c r="H14" s="416">
        <f>main1!Q16</f>
        <v>65.547412503739153</v>
      </c>
      <c r="I14" s="142">
        <f>main1!R16</f>
        <v>0</v>
      </c>
      <c r="J14" s="142">
        <f>main1!S16</f>
        <v>876.5</v>
      </c>
      <c r="K14" s="142" t="str">
        <f>main1!T16</f>
        <v xml:space="preserve"> </v>
      </c>
    </row>
    <row r="15" spans="1:14">
      <c r="A15" s="148" t="s">
        <v>273</v>
      </c>
      <c r="B15" s="255">
        <v>1112</v>
      </c>
      <c r="C15" s="416">
        <f>main1!L17</f>
        <v>3092.8</v>
      </c>
      <c r="D15" s="416">
        <f>main1!M17</f>
        <v>1997.2</v>
      </c>
      <c r="E15" s="416">
        <f>main1!N17</f>
        <v>1997.2</v>
      </c>
      <c r="F15" s="416">
        <f>main1!O17</f>
        <v>0</v>
      </c>
      <c r="G15" s="416">
        <f>main1!P17</f>
        <v>-1095.6000000000001</v>
      </c>
      <c r="H15" s="416">
        <f>main1!Q17</f>
        <v>64.575788929125707</v>
      </c>
      <c r="I15" s="142">
        <f>main1!R17</f>
        <v>0</v>
      </c>
      <c r="J15" s="142">
        <f>main1!S17</f>
        <v>1997.2</v>
      </c>
      <c r="K15" s="142" t="str">
        <f>main1!T17</f>
        <v xml:space="preserve"> </v>
      </c>
    </row>
    <row r="16" spans="1:14">
      <c r="A16" s="67" t="s">
        <v>45</v>
      </c>
      <c r="B16" s="198">
        <v>113</v>
      </c>
      <c r="C16" s="415">
        <f>main1!L18</f>
        <v>53.2</v>
      </c>
      <c r="D16" s="415">
        <f>main1!M18</f>
        <v>2.8</v>
      </c>
      <c r="E16" s="415">
        <f>main1!N18</f>
        <v>2.8</v>
      </c>
      <c r="F16" s="415">
        <f>main1!O18</f>
        <v>0</v>
      </c>
      <c r="G16" s="415">
        <f>main1!P18</f>
        <v>-50.400000000000006</v>
      </c>
      <c r="H16" s="415">
        <f>main1!Q18</f>
        <v>5.2631578947368416</v>
      </c>
      <c r="I16" s="142">
        <f>main1!R18</f>
        <v>0</v>
      </c>
      <c r="J16" s="142">
        <f>main1!S18</f>
        <v>2.8</v>
      </c>
      <c r="K16" s="142" t="str">
        <f>main1!T18</f>
        <v xml:space="preserve"> </v>
      </c>
    </row>
    <row r="17" spans="1:11" hidden="1">
      <c r="A17" s="56" t="s">
        <v>15</v>
      </c>
      <c r="B17" s="198"/>
      <c r="C17" s="415"/>
      <c r="D17" s="415"/>
      <c r="E17" s="415"/>
      <c r="F17" s="415"/>
      <c r="G17" s="415"/>
      <c r="H17" s="415"/>
      <c r="I17" s="142">
        <f>main1!R19</f>
        <v>0</v>
      </c>
      <c r="J17" s="142">
        <f>main1!S19</f>
        <v>0</v>
      </c>
      <c r="K17" s="142">
        <f>main1!T19</f>
        <v>0</v>
      </c>
    </row>
    <row r="18" spans="1:11" hidden="1">
      <c r="A18" s="159" t="s">
        <v>241</v>
      </c>
      <c r="B18" s="195">
        <v>1131</v>
      </c>
      <c r="C18" s="416">
        <f>main1!L20</f>
        <v>0</v>
      </c>
      <c r="D18" s="416">
        <f>main1!M20</f>
        <v>0</v>
      </c>
      <c r="E18" s="416">
        <f>main1!N20</f>
        <v>0</v>
      </c>
      <c r="F18" s="416">
        <f>main1!O20</f>
        <v>0</v>
      </c>
      <c r="G18" s="416">
        <f>main1!P20</f>
        <v>0</v>
      </c>
      <c r="H18" s="416" t="str">
        <f>main1!Q20</f>
        <v xml:space="preserve"> </v>
      </c>
      <c r="I18" s="142">
        <f>main1!R20</f>
        <v>0</v>
      </c>
      <c r="J18" s="142">
        <f>main1!S20</f>
        <v>0</v>
      </c>
      <c r="K18" s="142">
        <f>main1!T20</f>
        <v>0</v>
      </c>
    </row>
    <row r="19" spans="1:11" ht="15.75" hidden="1" customHeight="1">
      <c r="A19" s="159" t="s">
        <v>242</v>
      </c>
      <c r="B19" s="195">
        <v>1132</v>
      </c>
      <c r="C19" s="416">
        <f>main1!L21</f>
        <v>0</v>
      </c>
      <c r="D19" s="416">
        <f>main1!M21</f>
        <v>0</v>
      </c>
      <c r="E19" s="416">
        <f>main1!N21</f>
        <v>0</v>
      </c>
      <c r="F19" s="416">
        <f>main1!O21</f>
        <v>0</v>
      </c>
      <c r="G19" s="416">
        <f>main1!P21</f>
        <v>0</v>
      </c>
      <c r="H19" s="416" t="str">
        <f>main1!Q21</f>
        <v xml:space="preserve"> </v>
      </c>
      <c r="I19" s="142">
        <f>main1!R21</f>
        <v>0</v>
      </c>
      <c r="J19" s="142">
        <f>main1!S21</f>
        <v>0</v>
      </c>
      <c r="K19" s="142">
        <f>main1!T21</f>
        <v>0</v>
      </c>
    </row>
    <row r="20" spans="1:11" ht="15.75" customHeight="1">
      <c r="A20" s="159" t="s">
        <v>266</v>
      </c>
      <c r="B20" s="195">
        <v>1133</v>
      </c>
      <c r="C20" s="416">
        <f>main1!L22</f>
        <v>3.2</v>
      </c>
      <c r="D20" s="416">
        <f>main1!M22</f>
        <v>2.8</v>
      </c>
      <c r="E20" s="416">
        <f>main1!N22</f>
        <v>2.8</v>
      </c>
      <c r="F20" s="416">
        <f>main1!O22</f>
        <v>0</v>
      </c>
      <c r="G20" s="416">
        <f>main1!P22</f>
        <v>-0.40000000000000036</v>
      </c>
      <c r="H20" s="416">
        <f>main1!Q22</f>
        <v>87.499999999999986</v>
      </c>
      <c r="I20" s="142"/>
      <c r="J20" s="142"/>
      <c r="K20" s="142"/>
    </row>
    <row r="21" spans="1:11">
      <c r="A21" s="74" t="s">
        <v>46</v>
      </c>
      <c r="B21" s="198">
        <v>114</v>
      </c>
      <c r="C21" s="415">
        <f>main1!L24</f>
        <v>20539.999999999993</v>
      </c>
      <c r="D21" s="415">
        <f>main1!M24</f>
        <v>12476.9</v>
      </c>
      <c r="E21" s="415">
        <f>main1!N24</f>
        <v>12476.9</v>
      </c>
      <c r="F21" s="415">
        <f>main1!O24</f>
        <v>0</v>
      </c>
      <c r="G21" s="415">
        <f>main1!P24</f>
        <v>-8063.0999999999931</v>
      </c>
      <c r="H21" s="415">
        <f>main1!Q24</f>
        <v>60.744401168451823</v>
      </c>
      <c r="I21" s="142">
        <f>main1!R24</f>
        <v>0</v>
      </c>
      <c r="J21" s="142">
        <f>main1!S24</f>
        <v>12476.9</v>
      </c>
      <c r="K21" s="142" t="str">
        <f>main1!T24</f>
        <v xml:space="preserve"> </v>
      </c>
    </row>
    <row r="22" spans="1:11">
      <c r="A22" s="147" t="s">
        <v>15</v>
      </c>
      <c r="B22" s="158"/>
      <c r="C22" s="415"/>
      <c r="D22" s="415"/>
      <c r="E22" s="415"/>
      <c r="F22" s="415"/>
      <c r="G22" s="415"/>
      <c r="H22" s="415"/>
      <c r="I22" s="142">
        <f>main1!R25</f>
        <v>0</v>
      </c>
      <c r="J22" s="142">
        <f>main1!S25</f>
        <v>0</v>
      </c>
      <c r="K22" s="142">
        <f>main1!T25</f>
        <v>0</v>
      </c>
    </row>
    <row r="23" spans="1:11" ht="15.75" customHeight="1">
      <c r="A23" s="160" t="s">
        <v>328</v>
      </c>
      <c r="B23" s="256">
        <v>1141</v>
      </c>
      <c r="C23" s="417">
        <f>main1!L26</f>
        <v>15270.699999999999</v>
      </c>
      <c r="D23" s="417">
        <f>main1!M26</f>
        <v>9074.2999999999993</v>
      </c>
      <c r="E23" s="417">
        <f>main1!N26</f>
        <v>9074.2999999999993</v>
      </c>
      <c r="F23" s="417">
        <f>main1!O26</f>
        <v>0</v>
      </c>
      <c r="G23" s="417">
        <f>main1!P26</f>
        <v>-6196.4</v>
      </c>
      <c r="H23" s="417">
        <f>main1!Q26</f>
        <v>59.422947212635954</v>
      </c>
      <c r="I23" s="142">
        <f>main1!R26</f>
        <v>0</v>
      </c>
      <c r="J23" s="142">
        <f>main1!S26</f>
        <v>9074.2999999999993</v>
      </c>
      <c r="K23" s="142" t="str">
        <f>main1!T26</f>
        <v xml:space="preserve"> </v>
      </c>
    </row>
    <row r="24" spans="1:11">
      <c r="A24" s="150" t="s">
        <v>4</v>
      </c>
      <c r="B24" s="158"/>
      <c r="C24" s="415"/>
      <c r="D24" s="415"/>
      <c r="E24" s="415"/>
      <c r="F24" s="415"/>
      <c r="G24" s="415"/>
      <c r="H24" s="415"/>
      <c r="I24" s="142">
        <f>main1!R27</f>
        <v>0</v>
      </c>
      <c r="J24" s="142">
        <f>main1!S27</f>
        <v>0</v>
      </c>
      <c r="K24" s="142">
        <f>main1!T27</f>
        <v>0</v>
      </c>
    </row>
    <row r="25" spans="1:11" ht="25.5">
      <c r="A25" s="56" t="s">
        <v>51</v>
      </c>
      <c r="B25" s="249">
        <v>11411</v>
      </c>
      <c r="C25" s="418">
        <f>main1!L28</f>
        <v>5489.7</v>
      </c>
      <c r="D25" s="418">
        <f>main1!M28</f>
        <v>3355.9</v>
      </c>
      <c r="E25" s="418">
        <f>main1!N28</f>
        <v>3355.9</v>
      </c>
      <c r="F25" s="418">
        <f>main1!O28</f>
        <v>0</v>
      </c>
      <c r="G25" s="418">
        <f>main1!P28</f>
        <v>-2133.7999999999997</v>
      </c>
      <c r="H25" s="418">
        <f>main1!Q28</f>
        <v>61.130845037069427</v>
      </c>
      <c r="I25" s="142">
        <f>main1!R28</f>
        <v>0</v>
      </c>
      <c r="J25" s="142">
        <f>main1!S28</f>
        <v>3355.9</v>
      </c>
      <c r="K25" s="142" t="str">
        <f>main1!T28</f>
        <v xml:space="preserve"> </v>
      </c>
    </row>
    <row r="26" spans="1:11">
      <c r="A26" s="56" t="s">
        <v>19</v>
      </c>
      <c r="B26" s="249">
        <v>11412</v>
      </c>
      <c r="C26" s="418">
        <f>main1!L29</f>
        <v>11934.6</v>
      </c>
      <c r="D26" s="418">
        <f>main1!M29</f>
        <v>7307.6</v>
      </c>
      <c r="E26" s="418">
        <f>main1!N29</f>
        <v>7307.6</v>
      </c>
      <c r="F26" s="418">
        <f>main1!O29</f>
        <v>0</v>
      </c>
      <c r="G26" s="418">
        <f>main1!P29</f>
        <v>-4627</v>
      </c>
      <c r="H26" s="418">
        <f>main1!Q29</f>
        <v>61.230372195130123</v>
      </c>
      <c r="I26" s="142">
        <f>main1!R29</f>
        <v>0</v>
      </c>
      <c r="J26" s="142">
        <f>main1!S29</f>
        <v>7307.6</v>
      </c>
      <c r="K26" s="142" t="str">
        <f>main1!T29</f>
        <v xml:space="preserve"> </v>
      </c>
    </row>
    <row r="27" spans="1:11">
      <c r="A27" s="56" t="s">
        <v>20</v>
      </c>
      <c r="B27" s="249">
        <v>11413</v>
      </c>
      <c r="C27" s="418">
        <f>main1!L30</f>
        <v>-2153.6</v>
      </c>
      <c r="D27" s="418">
        <f>main1!M30</f>
        <v>-1589.2</v>
      </c>
      <c r="E27" s="418">
        <f>main1!N30</f>
        <v>-1589.2</v>
      </c>
      <c r="F27" s="418">
        <f>main1!O30</f>
        <v>0</v>
      </c>
      <c r="G27" s="418">
        <f>main1!P30</f>
        <v>564.39999999999986</v>
      </c>
      <c r="H27" s="418">
        <f>main1!Q30</f>
        <v>73.792719167904906</v>
      </c>
      <c r="I27" s="142">
        <f>main1!R30</f>
        <v>0</v>
      </c>
      <c r="J27" s="142">
        <f>main1!S30</f>
        <v>-1589.2</v>
      </c>
      <c r="K27" s="142" t="str">
        <f>main1!T30</f>
        <v xml:space="preserve"> </v>
      </c>
    </row>
    <row r="28" spans="1:11">
      <c r="A28" s="160" t="s">
        <v>21</v>
      </c>
      <c r="B28" s="251">
        <v>1142</v>
      </c>
      <c r="C28" s="424">
        <f>main1!L31</f>
        <v>4302.5</v>
      </c>
      <c r="D28" s="424">
        <f>main1!M31</f>
        <v>2785.2999999999997</v>
      </c>
      <c r="E28" s="424">
        <f>main1!N31</f>
        <v>2785.2999999999997</v>
      </c>
      <c r="F28" s="424">
        <f>main1!O31</f>
        <v>0</v>
      </c>
      <c r="G28" s="424">
        <f>main1!P31</f>
        <v>-1517.2000000000003</v>
      </c>
      <c r="H28" s="424">
        <f>main1!Q31</f>
        <v>64.736780941313185</v>
      </c>
      <c r="I28" s="142">
        <f>main1!R31</f>
        <v>0</v>
      </c>
      <c r="J28" s="142">
        <f>main1!S31</f>
        <v>2785.2999999999997</v>
      </c>
      <c r="K28" s="142" t="str">
        <f>main1!T31</f>
        <v xml:space="preserve"> </v>
      </c>
    </row>
    <row r="29" spans="1:11">
      <c r="A29" s="150" t="s">
        <v>4</v>
      </c>
      <c r="B29" s="45"/>
      <c r="C29" s="425"/>
      <c r="D29" s="418"/>
      <c r="E29" s="418"/>
      <c r="F29" s="418"/>
      <c r="G29" s="418"/>
      <c r="H29" s="418"/>
      <c r="I29" s="142">
        <f>main1!R32</f>
        <v>0</v>
      </c>
      <c r="J29" s="142">
        <f>main1!S32</f>
        <v>0</v>
      </c>
      <c r="K29" s="142">
        <f>main1!T32</f>
        <v>0</v>
      </c>
    </row>
    <row r="30" spans="1:11" ht="17.25" customHeight="1">
      <c r="A30" s="56" t="s">
        <v>298</v>
      </c>
      <c r="B30" s="45"/>
      <c r="C30" s="425">
        <f>main1!L33</f>
        <v>627.70000000000005</v>
      </c>
      <c r="D30" s="418">
        <f>main1!M33</f>
        <v>347.5</v>
      </c>
      <c r="E30" s="418">
        <f>main1!N33</f>
        <v>347.5</v>
      </c>
      <c r="F30" s="418">
        <f>main1!O33</f>
        <v>0</v>
      </c>
      <c r="G30" s="418">
        <f>main1!P33</f>
        <v>-280.20000000000005</v>
      </c>
      <c r="H30" s="418">
        <f>main1!Q33</f>
        <v>55.360841166162174</v>
      </c>
      <c r="I30" s="142"/>
      <c r="J30" s="142"/>
      <c r="K30" s="142"/>
    </row>
    <row r="31" spans="1:11" ht="16.5" customHeight="1">
      <c r="A31" s="56" t="s">
        <v>299</v>
      </c>
      <c r="B31" s="45"/>
      <c r="C31" s="425">
        <f>main1!L34</f>
        <v>3899.2</v>
      </c>
      <c r="D31" s="418">
        <f>main1!M34</f>
        <v>2533.6999999999998</v>
      </c>
      <c r="E31" s="418">
        <f>main1!N34</f>
        <v>2533.6999999999998</v>
      </c>
      <c r="F31" s="418">
        <f>main1!O34</f>
        <v>0</v>
      </c>
      <c r="G31" s="418">
        <f>main1!P34</f>
        <v>-1365.5</v>
      </c>
      <c r="H31" s="418">
        <f>main1!Q34</f>
        <v>64.979995896594161</v>
      </c>
      <c r="I31" s="142"/>
      <c r="J31" s="142"/>
      <c r="K31" s="142"/>
    </row>
    <row r="32" spans="1:11" hidden="1">
      <c r="A32" s="56" t="s">
        <v>276</v>
      </c>
      <c r="B32" s="249">
        <v>11421</v>
      </c>
      <c r="C32" s="425">
        <f>main1!L35</f>
        <v>535.9</v>
      </c>
      <c r="D32" s="425">
        <f>main1!M35</f>
        <v>22</v>
      </c>
      <c r="E32" s="425">
        <f>main1!N35</f>
        <v>22</v>
      </c>
      <c r="F32" s="425">
        <f>main1!O35</f>
        <v>0</v>
      </c>
      <c r="G32" s="425">
        <f>main1!P35</f>
        <v>-513.9</v>
      </c>
      <c r="H32" s="418">
        <f>main1!Q35</f>
        <v>4.1052435155812654</v>
      </c>
      <c r="I32" s="142"/>
      <c r="J32" s="142"/>
      <c r="K32" s="142"/>
    </row>
    <row r="33" spans="1:11" hidden="1">
      <c r="A33" s="56" t="s">
        <v>277</v>
      </c>
      <c r="B33" s="249">
        <v>11422</v>
      </c>
      <c r="C33" s="425">
        <f>main1!L36</f>
        <v>1326</v>
      </c>
      <c r="D33" s="425">
        <f>main1!M36</f>
        <v>88</v>
      </c>
      <c r="E33" s="425">
        <f>main1!N36</f>
        <v>88</v>
      </c>
      <c r="F33" s="425">
        <f>main1!O36</f>
        <v>0</v>
      </c>
      <c r="G33" s="425">
        <f>main1!P36</f>
        <v>-1238</v>
      </c>
      <c r="H33" s="418">
        <f>main1!Q36</f>
        <v>6.6365007541478134</v>
      </c>
      <c r="I33" s="142"/>
      <c r="J33" s="142"/>
      <c r="K33" s="142"/>
    </row>
    <row r="34" spans="1:11" hidden="1">
      <c r="A34" s="56" t="s">
        <v>278</v>
      </c>
      <c r="B34" s="249">
        <v>11423</v>
      </c>
      <c r="C34" s="425">
        <f>main1!L37</f>
        <v>585</v>
      </c>
      <c r="D34" s="425">
        <f>main1!M37</f>
        <v>34.4</v>
      </c>
      <c r="E34" s="425">
        <f>main1!N37</f>
        <v>34.4</v>
      </c>
      <c r="F34" s="425">
        <f>main1!O37</f>
        <v>0</v>
      </c>
      <c r="G34" s="425">
        <f>main1!P37</f>
        <v>-550.6</v>
      </c>
      <c r="H34" s="418">
        <f>main1!Q37</f>
        <v>5.8803418803418799</v>
      </c>
      <c r="I34" s="142"/>
      <c r="J34" s="142"/>
      <c r="K34" s="142"/>
    </row>
    <row r="35" spans="1:11" hidden="1">
      <c r="A35" s="56" t="s">
        <v>279</v>
      </c>
      <c r="B35" s="249">
        <v>11424</v>
      </c>
      <c r="C35" s="425">
        <f>main1!L38</f>
        <v>1427</v>
      </c>
      <c r="D35" s="425">
        <f>main1!M38</f>
        <v>91.1</v>
      </c>
      <c r="E35" s="425">
        <f>main1!N38</f>
        <v>91.1</v>
      </c>
      <c r="F35" s="425">
        <f>main1!O38</f>
        <v>0</v>
      </c>
      <c r="G35" s="425">
        <f>main1!P38</f>
        <v>-1335.9</v>
      </c>
      <c r="H35" s="418">
        <f>main1!Q38</f>
        <v>6.3840224246671333</v>
      </c>
      <c r="I35" s="142"/>
      <c r="J35" s="142"/>
      <c r="K35" s="142"/>
    </row>
    <row r="36" spans="1:11" hidden="1">
      <c r="A36" s="56" t="s">
        <v>280</v>
      </c>
      <c r="B36" s="249">
        <v>11425</v>
      </c>
      <c r="C36" s="425">
        <f>main1!L39</f>
        <v>173.6</v>
      </c>
      <c r="D36" s="425">
        <f>main1!M39</f>
        <v>12.6</v>
      </c>
      <c r="E36" s="425">
        <f>main1!N39</f>
        <v>12.6</v>
      </c>
      <c r="F36" s="425">
        <f>main1!O39</f>
        <v>0</v>
      </c>
      <c r="G36" s="425">
        <f>main1!P39</f>
        <v>-161</v>
      </c>
      <c r="H36" s="418">
        <f>main1!Q39</f>
        <v>7.2580645161290329</v>
      </c>
      <c r="I36" s="142"/>
      <c r="J36" s="142"/>
      <c r="K36" s="142"/>
    </row>
    <row r="37" spans="1:11" hidden="1">
      <c r="A37" s="56" t="s">
        <v>281</v>
      </c>
      <c r="B37" s="249">
        <v>11426</v>
      </c>
      <c r="C37" s="425">
        <f>main1!L40</f>
        <v>10.9</v>
      </c>
      <c r="D37" s="425">
        <f>main1!M40</f>
        <v>0.7</v>
      </c>
      <c r="E37" s="425">
        <f>main1!N40</f>
        <v>0.7</v>
      </c>
      <c r="F37" s="425">
        <f>main1!O40</f>
        <v>0</v>
      </c>
      <c r="G37" s="425">
        <f>main1!P40</f>
        <v>-10.200000000000001</v>
      </c>
      <c r="H37" s="418">
        <f>main1!Q40</f>
        <v>6.422018348623852</v>
      </c>
      <c r="I37" s="142"/>
      <c r="J37" s="142"/>
      <c r="K37" s="142"/>
    </row>
    <row r="38" spans="1:11" hidden="1">
      <c r="A38" s="56" t="s">
        <v>275</v>
      </c>
      <c r="B38" s="249">
        <v>11427</v>
      </c>
      <c r="C38" s="425">
        <f>main1!L41</f>
        <v>22</v>
      </c>
      <c r="D38" s="425">
        <f>main1!M41</f>
        <v>1.6</v>
      </c>
      <c r="E38" s="425">
        <f>main1!N41</f>
        <v>1.6</v>
      </c>
      <c r="F38" s="425">
        <f>main1!O41</f>
        <v>0</v>
      </c>
      <c r="G38" s="425">
        <f>main1!P41</f>
        <v>-20.399999999999999</v>
      </c>
      <c r="H38" s="418">
        <f>main1!Q41</f>
        <v>7.2727272727272734</v>
      </c>
      <c r="I38" s="142"/>
      <c r="J38" s="142"/>
      <c r="K38" s="142"/>
    </row>
    <row r="39" spans="1:11" ht="18" customHeight="1">
      <c r="A39" s="56" t="s">
        <v>22</v>
      </c>
      <c r="B39" s="249">
        <v>11429</v>
      </c>
      <c r="C39" s="425">
        <f>main1!L42</f>
        <v>-224.4</v>
      </c>
      <c r="D39" s="425">
        <f>main1!M42</f>
        <v>-95.9</v>
      </c>
      <c r="E39" s="425">
        <f>main1!N42</f>
        <v>-95.9</v>
      </c>
      <c r="F39" s="425">
        <f>main1!O42</f>
        <v>0</v>
      </c>
      <c r="G39" s="425">
        <f>main1!P42</f>
        <v>128.5</v>
      </c>
      <c r="H39" s="425">
        <f>main1!Q42</f>
        <v>42.736185383244205</v>
      </c>
      <c r="I39" s="142"/>
      <c r="J39" s="142"/>
      <c r="K39" s="142"/>
    </row>
    <row r="40" spans="1:11">
      <c r="A40" s="250" t="s">
        <v>267</v>
      </c>
      <c r="B40" s="251">
        <v>1144</v>
      </c>
      <c r="C40" s="417">
        <f>main1!L43</f>
        <v>11.6</v>
      </c>
      <c r="D40" s="417">
        <f>main1!M43</f>
        <v>7.2</v>
      </c>
      <c r="E40" s="417">
        <f>main1!N43</f>
        <v>7.2</v>
      </c>
      <c r="F40" s="417">
        <f>main1!O43</f>
        <v>0</v>
      </c>
      <c r="G40" s="417">
        <f>main1!P43</f>
        <v>-4.3999999999999995</v>
      </c>
      <c r="H40" s="417">
        <f>main1!Q43</f>
        <v>62.068965517241381</v>
      </c>
      <c r="I40" s="142">
        <f>main1!R40</f>
        <v>0</v>
      </c>
      <c r="J40" s="142">
        <f>main1!S40</f>
        <v>0.7</v>
      </c>
      <c r="K40" s="142" t="str">
        <f>main1!T40</f>
        <v xml:space="preserve"> </v>
      </c>
    </row>
    <row r="41" spans="1:11" ht="32.25" customHeight="1">
      <c r="A41" s="250" t="s">
        <v>268</v>
      </c>
      <c r="B41" s="251">
        <v>1145</v>
      </c>
      <c r="C41" s="417">
        <f>main1!L44</f>
        <v>448.1</v>
      </c>
      <c r="D41" s="417">
        <f>main1!M44</f>
        <v>290.10000000000002</v>
      </c>
      <c r="E41" s="417">
        <f>main1!N44</f>
        <v>290.10000000000002</v>
      </c>
      <c r="F41" s="417">
        <f>main1!O44</f>
        <v>0</v>
      </c>
      <c r="G41" s="417">
        <f>main1!P44</f>
        <v>-158</v>
      </c>
      <c r="H41" s="417">
        <f>main1!Q44</f>
        <v>64.740013389868338</v>
      </c>
      <c r="I41" s="142">
        <f>main1!R42</f>
        <v>0</v>
      </c>
      <c r="J41" s="142">
        <f>main1!S42</f>
        <v>-95.9</v>
      </c>
      <c r="K41" s="142" t="str">
        <f>main1!T42</f>
        <v xml:space="preserve"> </v>
      </c>
    </row>
    <row r="42" spans="1:11">
      <c r="A42" s="250" t="s">
        <v>269</v>
      </c>
      <c r="B42" s="251">
        <v>1146</v>
      </c>
      <c r="C42" s="417">
        <f>main1!L45</f>
        <v>507.1</v>
      </c>
      <c r="D42" s="417">
        <f>main1!M45</f>
        <v>320</v>
      </c>
      <c r="E42" s="417">
        <f>main1!N45</f>
        <v>320</v>
      </c>
      <c r="F42" s="417">
        <f>main1!O45</f>
        <v>0</v>
      </c>
      <c r="G42" s="417">
        <f>main1!P45</f>
        <v>-187.10000000000002</v>
      </c>
      <c r="H42" s="417">
        <f>main1!Q45</f>
        <v>63.103924275290865</v>
      </c>
      <c r="I42" s="151" t="e">
        <f>main1!#REF!</f>
        <v>#REF!</v>
      </c>
      <c r="J42" s="151" t="e">
        <f>main1!#REF!</f>
        <v>#REF!</v>
      </c>
      <c r="K42" s="151" t="e">
        <f>main1!#REF!</f>
        <v>#REF!</v>
      </c>
    </row>
    <row r="43" spans="1:11">
      <c r="A43" s="74" t="s">
        <v>295</v>
      </c>
      <c r="B43" s="198">
        <v>115</v>
      </c>
      <c r="C43" s="426">
        <f>main1!L46</f>
        <v>1287.5999999999999</v>
      </c>
      <c r="D43" s="426">
        <f>main1!M46</f>
        <v>931.5</v>
      </c>
      <c r="E43" s="426">
        <f>main1!N46</f>
        <v>931.5</v>
      </c>
      <c r="F43" s="426">
        <f>main1!O46</f>
        <v>0</v>
      </c>
      <c r="G43" s="426">
        <f>main1!P46</f>
        <v>-356.09999999999991</v>
      </c>
      <c r="H43" s="426">
        <f>main1!Q46</f>
        <v>72.343895619757689</v>
      </c>
      <c r="I43" s="142">
        <f>main1!R46</f>
        <v>0</v>
      </c>
      <c r="J43" s="142">
        <f>main1!S46</f>
        <v>931.5</v>
      </c>
      <c r="K43" s="142" t="str">
        <f>main1!T46</f>
        <v xml:space="preserve"> </v>
      </c>
    </row>
    <row r="44" spans="1:11" hidden="1">
      <c r="A44" s="252" t="s">
        <v>4</v>
      </c>
      <c r="B44" s="198"/>
      <c r="C44" s="426">
        <f>main1!L47</f>
        <v>0</v>
      </c>
      <c r="D44" s="426"/>
      <c r="E44" s="426"/>
      <c r="F44" s="426"/>
      <c r="G44" s="426"/>
      <c r="H44" s="426"/>
      <c r="I44" s="142"/>
      <c r="J44" s="142"/>
      <c r="K44" s="142"/>
    </row>
    <row r="45" spans="1:11">
      <c r="A45" s="327" t="s">
        <v>270</v>
      </c>
      <c r="B45" s="195">
        <v>1151</v>
      </c>
      <c r="C45" s="427">
        <f>main1!L48</f>
        <v>854.6</v>
      </c>
      <c r="D45" s="427">
        <f>main1!M48</f>
        <v>636.29999999999995</v>
      </c>
      <c r="E45" s="427">
        <f>main1!N48</f>
        <v>636.29999999999995</v>
      </c>
      <c r="F45" s="427">
        <f>main1!O48</f>
        <v>0</v>
      </c>
      <c r="G45" s="427">
        <f>main1!P48</f>
        <v>-218.30000000000007</v>
      </c>
      <c r="H45" s="427">
        <f>main1!Q48</f>
        <v>74.455885794523752</v>
      </c>
      <c r="I45" s="142"/>
      <c r="J45" s="142"/>
      <c r="K45" s="142"/>
    </row>
    <row r="46" spans="1:11" ht="25.5">
      <c r="A46" s="327" t="s">
        <v>271</v>
      </c>
      <c r="B46" s="195">
        <v>1156</v>
      </c>
      <c r="C46" s="427">
        <f>main1!L49</f>
        <v>433</v>
      </c>
      <c r="D46" s="427">
        <f>main1!M49</f>
        <v>295.2</v>
      </c>
      <c r="E46" s="427">
        <f>main1!N49</f>
        <v>295.2</v>
      </c>
      <c r="F46" s="427">
        <f>main1!O49</f>
        <v>0</v>
      </c>
      <c r="G46" s="427">
        <f>main1!P49</f>
        <v>-137.80000000000001</v>
      </c>
      <c r="H46" s="427">
        <f>main1!Q49</f>
        <v>68.175519630484985</v>
      </c>
      <c r="I46" s="142"/>
      <c r="J46" s="142"/>
      <c r="K46" s="142"/>
    </row>
    <row r="47" spans="1:11" ht="15.75">
      <c r="A47" s="69" t="s">
        <v>69</v>
      </c>
      <c r="B47" s="161">
        <v>12</v>
      </c>
      <c r="C47" s="414">
        <f>main1!L50</f>
        <v>13462.6</v>
      </c>
      <c r="D47" s="414">
        <f>main1!M50</f>
        <v>8461.7999999999993</v>
      </c>
      <c r="E47" s="414">
        <f>main1!N50</f>
        <v>8461.7999999999993</v>
      </c>
      <c r="F47" s="414">
        <f>main1!O50</f>
        <v>0</v>
      </c>
      <c r="G47" s="414">
        <f>main1!P50</f>
        <v>-5000.8000000000011</v>
      </c>
      <c r="H47" s="414">
        <f>main1!Q50</f>
        <v>62.854129217238864</v>
      </c>
      <c r="I47" s="146">
        <f>main1!R50</f>
        <v>0</v>
      </c>
      <c r="J47" s="146">
        <f>main1!S50</f>
        <v>8461.7999999999993</v>
      </c>
      <c r="K47" s="146" t="str">
        <f>main1!T50</f>
        <v xml:space="preserve"> </v>
      </c>
    </row>
    <row r="48" spans="1:11">
      <c r="A48" s="67" t="s">
        <v>16</v>
      </c>
      <c r="B48" s="198">
        <v>121</v>
      </c>
      <c r="C48" s="415">
        <f>main1!L51</f>
        <v>10202.6</v>
      </c>
      <c r="D48" s="415">
        <f>main1!M51</f>
        <v>6381</v>
      </c>
      <c r="E48" s="415">
        <f>main1!N51</f>
        <v>6381</v>
      </c>
      <c r="F48" s="415">
        <f>main1!O51</f>
        <v>0</v>
      </c>
      <c r="G48" s="415">
        <f>main1!P51</f>
        <v>-3821.6000000000004</v>
      </c>
      <c r="H48" s="415">
        <f>main1!Q51</f>
        <v>62.542881226354062</v>
      </c>
      <c r="I48" s="142">
        <f>main1!R51</f>
        <v>0</v>
      </c>
      <c r="J48" s="142">
        <f>main1!S51</f>
        <v>6381</v>
      </c>
      <c r="K48" s="142" t="str">
        <f>main1!T51</f>
        <v xml:space="preserve"> </v>
      </c>
    </row>
    <row r="49" spans="1:11">
      <c r="A49" s="67" t="s">
        <v>17</v>
      </c>
      <c r="B49" s="198">
        <v>122</v>
      </c>
      <c r="C49" s="415">
        <f>main1!L52</f>
        <v>3260</v>
      </c>
      <c r="D49" s="415">
        <f>main1!M52</f>
        <v>2080.8000000000002</v>
      </c>
      <c r="E49" s="415">
        <f>main1!N52</f>
        <v>2080.8000000000002</v>
      </c>
      <c r="F49" s="415">
        <f>main1!O52</f>
        <v>0</v>
      </c>
      <c r="G49" s="415">
        <f>main1!P52</f>
        <v>-1179.1999999999998</v>
      </c>
      <c r="H49" s="415">
        <f>main1!Q52</f>
        <v>63.828220858895712</v>
      </c>
      <c r="I49" s="142">
        <f>main1!R52</f>
        <v>0</v>
      </c>
      <c r="J49" s="142">
        <f>main1!S52</f>
        <v>2080.8000000000002</v>
      </c>
      <c r="K49" s="142" t="str">
        <f>main1!T52</f>
        <v xml:space="preserve"> </v>
      </c>
    </row>
    <row r="50" spans="1:11" ht="15.75">
      <c r="A50" s="73" t="s">
        <v>56</v>
      </c>
      <c r="B50" s="157">
        <v>13</v>
      </c>
      <c r="C50" s="414">
        <f>main1!L53</f>
        <v>3655.5</v>
      </c>
      <c r="D50" s="414">
        <f>main1!M53</f>
        <v>152.70000000000002</v>
      </c>
      <c r="E50" s="414">
        <f>main1!N53</f>
        <v>0</v>
      </c>
      <c r="F50" s="414">
        <f>main1!O53</f>
        <v>152.70000000000002</v>
      </c>
      <c r="G50" s="414">
        <f>main1!P53</f>
        <v>-3502.8</v>
      </c>
      <c r="H50" s="414">
        <f>main1!Q53</f>
        <v>4.1772671317193275</v>
      </c>
      <c r="I50" s="146">
        <f>main1!R53</f>
        <v>0</v>
      </c>
      <c r="J50" s="146">
        <f>main1!S53</f>
        <v>152.70000000000002</v>
      </c>
      <c r="K50" s="146" t="str">
        <f>main1!T53</f>
        <v xml:space="preserve"> </v>
      </c>
    </row>
    <row r="51" spans="1:11" ht="15.75">
      <c r="A51" s="74" t="s">
        <v>57</v>
      </c>
      <c r="B51" s="198">
        <v>131</v>
      </c>
      <c r="C51" s="415">
        <f>main1!L54</f>
        <v>246</v>
      </c>
      <c r="D51" s="415">
        <f>main1!M54</f>
        <v>7.4</v>
      </c>
      <c r="E51" s="415">
        <f>main1!N54</f>
        <v>0</v>
      </c>
      <c r="F51" s="415">
        <f>main1!O54</f>
        <v>7.4</v>
      </c>
      <c r="G51" s="415">
        <f>main1!P54</f>
        <v>-238.6</v>
      </c>
      <c r="H51" s="415">
        <f>main1!Q54</f>
        <v>3.0081300813008132</v>
      </c>
      <c r="I51" s="145">
        <f>main1!R54</f>
        <v>0</v>
      </c>
      <c r="J51" s="145">
        <f>main1!S54</f>
        <v>7.4</v>
      </c>
      <c r="K51" s="145" t="str">
        <f>main1!T54</f>
        <v xml:space="preserve"> </v>
      </c>
    </row>
    <row r="52" spans="1:11">
      <c r="A52" s="76" t="s">
        <v>63</v>
      </c>
      <c r="B52" s="198">
        <v>132</v>
      </c>
      <c r="C52" s="415">
        <f>main1!L55</f>
        <v>3409.5</v>
      </c>
      <c r="D52" s="415">
        <f>main1!M55</f>
        <v>145.30000000000001</v>
      </c>
      <c r="E52" s="415">
        <f>main1!N55</f>
        <v>0</v>
      </c>
      <c r="F52" s="415">
        <f>main1!O55</f>
        <v>145.30000000000001</v>
      </c>
      <c r="G52" s="415">
        <f>main1!P55</f>
        <v>-3264.2</v>
      </c>
      <c r="H52" s="415">
        <f>main1!Q55</f>
        <v>4.2616219387006895</v>
      </c>
      <c r="I52" s="142">
        <f>main1!R55</f>
        <v>0</v>
      </c>
      <c r="J52" s="142">
        <f>main1!S55</f>
        <v>145.30000000000001</v>
      </c>
      <c r="K52" s="142" t="str">
        <f>main1!T55</f>
        <v xml:space="preserve"> </v>
      </c>
    </row>
    <row r="53" spans="1:11" ht="15.75">
      <c r="A53" s="80" t="s">
        <v>52</v>
      </c>
      <c r="B53" s="157">
        <v>14</v>
      </c>
      <c r="C53" s="414">
        <f>main1!L56</f>
        <v>1424.1</v>
      </c>
      <c r="D53" s="414">
        <f>main1!M56</f>
        <v>983.49999999999989</v>
      </c>
      <c r="E53" s="414">
        <f>main1!N56</f>
        <v>973.69999999999993</v>
      </c>
      <c r="F53" s="414">
        <f>main1!O56</f>
        <v>9.8000000000000007</v>
      </c>
      <c r="G53" s="414">
        <f>main1!P56</f>
        <v>-440.6</v>
      </c>
      <c r="H53" s="414">
        <f>main1!Q56</f>
        <v>69.061161435292462</v>
      </c>
      <c r="I53" s="146">
        <f>main1!R56</f>
        <v>0</v>
      </c>
      <c r="J53" s="146">
        <f>main1!S56</f>
        <v>983.49999999999989</v>
      </c>
      <c r="K53" s="146" t="str">
        <f>main1!T56</f>
        <v xml:space="preserve"> </v>
      </c>
    </row>
    <row r="54" spans="1:11">
      <c r="A54" s="74" t="s">
        <v>53</v>
      </c>
      <c r="B54" s="198">
        <v>141</v>
      </c>
      <c r="C54" s="415">
        <f>main1!L57</f>
        <v>179.2</v>
      </c>
      <c r="D54" s="415">
        <f>main1!M57</f>
        <v>170.29999999999998</v>
      </c>
      <c r="E54" s="415">
        <f>main1!N57</f>
        <v>167.49999999999997</v>
      </c>
      <c r="F54" s="415">
        <f>main1!O57</f>
        <v>2.8</v>
      </c>
      <c r="G54" s="415">
        <f>main1!P57</f>
        <v>-8.9000000000000057</v>
      </c>
      <c r="H54" s="415">
        <f>main1!Q57</f>
        <v>95.033482142857139</v>
      </c>
      <c r="I54" s="142">
        <f>main1!R57</f>
        <v>0</v>
      </c>
      <c r="J54" s="142">
        <f>main1!S57</f>
        <v>170.29999999999998</v>
      </c>
      <c r="K54" s="142" t="str">
        <f>main1!T57</f>
        <v xml:space="preserve"> </v>
      </c>
    </row>
    <row r="55" spans="1:11">
      <c r="A55" s="159" t="s">
        <v>282</v>
      </c>
      <c r="B55" s="195">
        <v>1411</v>
      </c>
      <c r="C55" s="416">
        <f>main1!L59</f>
        <v>95.8</v>
      </c>
      <c r="D55" s="416">
        <f>main1!M59</f>
        <v>45.8</v>
      </c>
      <c r="E55" s="416">
        <f>main1!N59</f>
        <v>43</v>
      </c>
      <c r="F55" s="416">
        <f>main1!O59</f>
        <v>2.8</v>
      </c>
      <c r="G55" s="416">
        <f>main1!P59</f>
        <v>-50</v>
      </c>
      <c r="H55" s="416">
        <f>main1!Q59</f>
        <v>47.807933194154487</v>
      </c>
      <c r="I55" s="142"/>
      <c r="J55" s="142"/>
      <c r="K55" s="142"/>
    </row>
    <row r="56" spans="1:11">
      <c r="A56" s="159" t="s">
        <v>283</v>
      </c>
      <c r="B56" s="195">
        <v>1412</v>
      </c>
      <c r="C56" s="416">
        <f>main1!L60</f>
        <v>83.4</v>
      </c>
      <c r="D56" s="416">
        <f>main1!M60</f>
        <v>123.4</v>
      </c>
      <c r="E56" s="416">
        <f>main1!N60</f>
        <v>123.4</v>
      </c>
      <c r="F56" s="416">
        <f>main1!O60</f>
        <v>0</v>
      </c>
      <c r="G56" s="416">
        <f>main1!P60</f>
        <v>40</v>
      </c>
      <c r="H56" s="416">
        <f>main1!Q60</f>
        <v>147.96163069544363</v>
      </c>
      <c r="I56" s="142"/>
      <c r="J56" s="142"/>
      <c r="K56" s="142"/>
    </row>
    <row r="57" spans="1:11">
      <c r="A57" s="159" t="s">
        <v>327</v>
      </c>
      <c r="B57" s="195">
        <v>1415</v>
      </c>
      <c r="C57" s="416">
        <f>main1!L61</f>
        <v>0</v>
      </c>
      <c r="D57" s="416">
        <f>main1!M61</f>
        <v>1.1000000000000001</v>
      </c>
      <c r="E57" s="416">
        <f>main1!N61</f>
        <v>1.1000000000000001</v>
      </c>
      <c r="F57" s="416">
        <f>main1!O61</f>
        <v>0</v>
      </c>
      <c r="G57" s="416">
        <f>main1!P61</f>
        <v>1.1000000000000001</v>
      </c>
      <c r="H57" s="416" t="str">
        <f>main1!Q61</f>
        <v xml:space="preserve"> </v>
      </c>
      <c r="I57" s="142"/>
      <c r="J57" s="142"/>
      <c r="K57" s="142"/>
    </row>
    <row r="58" spans="1:11">
      <c r="A58" s="74" t="s">
        <v>65</v>
      </c>
      <c r="B58" s="198">
        <v>142</v>
      </c>
      <c r="C58" s="415">
        <f>main1!L62</f>
        <v>1017.6</v>
      </c>
      <c r="D58" s="415">
        <f>main1!M62</f>
        <v>671.6</v>
      </c>
      <c r="E58" s="415">
        <f>main1!N62</f>
        <v>671.6</v>
      </c>
      <c r="F58" s="415">
        <f>main1!O62</f>
        <v>0</v>
      </c>
      <c r="G58" s="415">
        <f>main1!P62</f>
        <v>-346</v>
      </c>
      <c r="H58" s="415">
        <f>main1!Q62</f>
        <v>65.99842767295597</v>
      </c>
      <c r="I58" s="142">
        <f>main1!R62</f>
        <v>0</v>
      </c>
      <c r="J58" s="142">
        <f>main1!S62</f>
        <v>671.6</v>
      </c>
      <c r="K58" s="142" t="str">
        <f>main1!T62</f>
        <v xml:space="preserve"> </v>
      </c>
    </row>
    <row r="59" spans="1:11">
      <c r="A59" s="159" t="s">
        <v>284</v>
      </c>
      <c r="B59" s="195">
        <v>1422</v>
      </c>
      <c r="C59" s="416">
        <f>main1!L64</f>
        <v>276.60000000000002</v>
      </c>
      <c r="D59" s="416">
        <f>main1!M64</f>
        <v>194.1</v>
      </c>
      <c r="E59" s="416">
        <f>main1!N64</f>
        <v>194.1</v>
      </c>
      <c r="F59" s="416">
        <f>main1!O64</f>
        <v>0</v>
      </c>
      <c r="G59" s="416">
        <f>main1!P64</f>
        <v>-82.500000000000028</v>
      </c>
      <c r="H59" s="416">
        <f>main1!Q64</f>
        <v>70.173535791757047</v>
      </c>
      <c r="I59" s="142"/>
      <c r="J59" s="142"/>
      <c r="K59" s="142"/>
    </row>
    <row r="60" spans="1:11" ht="25.5">
      <c r="A60" s="159" t="s">
        <v>285</v>
      </c>
      <c r="B60" s="195">
        <v>1423</v>
      </c>
      <c r="C60" s="416">
        <f>main1!L65</f>
        <v>741</v>
      </c>
      <c r="D60" s="416">
        <f>main1!M65</f>
        <v>477.5</v>
      </c>
      <c r="E60" s="416">
        <f>main1!N65</f>
        <v>477.5</v>
      </c>
      <c r="F60" s="416">
        <f>main1!O65</f>
        <v>0</v>
      </c>
      <c r="G60" s="416">
        <f>main1!P65</f>
        <v>-263.5</v>
      </c>
      <c r="H60" s="416">
        <f>main1!Q65</f>
        <v>64.439946018893394</v>
      </c>
      <c r="I60" s="142"/>
      <c r="J60" s="142"/>
      <c r="K60" s="142"/>
    </row>
    <row r="61" spans="1:11">
      <c r="A61" s="74" t="s">
        <v>64</v>
      </c>
      <c r="B61" s="198">
        <v>143</v>
      </c>
      <c r="C61" s="415">
        <f>main1!L66</f>
        <v>162.4</v>
      </c>
      <c r="D61" s="415">
        <f>main1!M66</f>
        <v>109.49999999999999</v>
      </c>
      <c r="E61" s="415">
        <f>main1!N66</f>
        <v>109.49999999999999</v>
      </c>
      <c r="F61" s="415">
        <f>main1!O66</f>
        <v>0</v>
      </c>
      <c r="G61" s="415">
        <f>main1!P66</f>
        <v>-52.90000000000002</v>
      </c>
      <c r="H61" s="415">
        <f>main1!Q66</f>
        <v>67.426108374384228</v>
      </c>
      <c r="I61" s="142">
        <f>main1!R66</f>
        <v>0</v>
      </c>
      <c r="J61" s="142">
        <f>main1!S66</f>
        <v>109.49999999999999</v>
      </c>
      <c r="K61" s="142" t="str">
        <f>main1!T66</f>
        <v xml:space="preserve"> </v>
      </c>
    </row>
    <row r="62" spans="1:11">
      <c r="A62" s="74" t="s">
        <v>54</v>
      </c>
      <c r="B62" s="198">
        <v>144</v>
      </c>
      <c r="C62" s="415">
        <f>main1!L67</f>
        <v>26.7</v>
      </c>
      <c r="D62" s="415">
        <f>main1!M67</f>
        <v>17.899999999999999</v>
      </c>
      <c r="E62" s="415">
        <f>main1!N67</f>
        <v>17.899999999999999</v>
      </c>
      <c r="F62" s="415">
        <f>main1!O67</f>
        <v>0</v>
      </c>
      <c r="G62" s="415">
        <f>main1!P67</f>
        <v>-8.8000000000000007</v>
      </c>
      <c r="H62" s="415">
        <f>main1!Q67</f>
        <v>67.041198501872657</v>
      </c>
      <c r="I62" s="142">
        <f>main1!R67</f>
        <v>0</v>
      </c>
      <c r="J62" s="142">
        <f>main1!S67</f>
        <v>17.899999999999999</v>
      </c>
      <c r="K62" s="142" t="str">
        <f>main1!T67</f>
        <v xml:space="preserve"> </v>
      </c>
    </row>
    <row r="63" spans="1:11">
      <c r="A63" s="74" t="s">
        <v>55</v>
      </c>
      <c r="B63" s="198">
        <v>145</v>
      </c>
      <c r="C63" s="415">
        <f>main1!L68</f>
        <v>38.200000000000003</v>
      </c>
      <c r="D63" s="415">
        <f>main1!M68</f>
        <v>14.200000000000001</v>
      </c>
      <c r="E63" s="415">
        <f>main1!N68</f>
        <v>7.2000000000000011</v>
      </c>
      <c r="F63" s="415">
        <f>main1!O68</f>
        <v>7</v>
      </c>
      <c r="G63" s="415">
        <f>main1!P68</f>
        <v>-24</v>
      </c>
      <c r="H63" s="415">
        <f>main1!Q68</f>
        <v>37.172774869109951</v>
      </c>
      <c r="I63" s="142">
        <f>main1!R68</f>
        <v>0</v>
      </c>
      <c r="J63" s="142">
        <f>main1!S68</f>
        <v>14.200000000000001</v>
      </c>
      <c r="K63" s="142" t="str">
        <f>main1!T68</f>
        <v xml:space="preserve"> </v>
      </c>
    </row>
    <row r="64" spans="1:11" ht="18.75" customHeight="1">
      <c r="A64" s="51" t="s">
        <v>58</v>
      </c>
      <c r="B64" s="157">
        <v>19</v>
      </c>
      <c r="C64" s="421">
        <f>BCC!C65</f>
        <v>6.2</v>
      </c>
      <c r="D64" s="421">
        <f>BCC!D65</f>
        <v>6.2</v>
      </c>
      <c r="E64" s="421">
        <f>BCC!E65</f>
        <v>6.2</v>
      </c>
      <c r="F64" s="421">
        <f>BCC!F65</f>
        <v>0</v>
      </c>
      <c r="G64" s="421">
        <f>BCC!G65</f>
        <v>0</v>
      </c>
      <c r="H64" s="421">
        <f>BCC!H65</f>
        <v>100</v>
      </c>
      <c r="I64" s="142"/>
      <c r="J64" s="142"/>
      <c r="K64" s="142"/>
    </row>
    <row r="65" spans="1:11" ht="18" customHeight="1">
      <c r="A65" s="153" t="s">
        <v>59</v>
      </c>
      <c r="B65" s="158">
        <v>191</v>
      </c>
      <c r="C65" s="415">
        <f>main1!L71</f>
        <v>6.2</v>
      </c>
      <c r="D65" s="415">
        <f>main1!M71</f>
        <v>6.2</v>
      </c>
      <c r="E65" s="415">
        <f>main1!N71</f>
        <v>6.2</v>
      </c>
      <c r="F65" s="415">
        <f>main1!O71</f>
        <v>0</v>
      </c>
      <c r="G65" s="415">
        <f>main1!P71</f>
        <v>0</v>
      </c>
      <c r="H65" s="415">
        <f>main1!Q71</f>
        <v>100</v>
      </c>
      <c r="I65" s="142"/>
      <c r="J65" s="142"/>
      <c r="K65" s="142"/>
    </row>
    <row r="66" spans="1:11" ht="17.25">
      <c r="A66" s="450" t="s">
        <v>67</v>
      </c>
      <c r="B66" s="456" t="s">
        <v>66</v>
      </c>
      <c r="C66" s="452">
        <f>main1!L77</f>
        <v>49066.2</v>
      </c>
      <c r="D66" s="452">
        <f>main1!M77</f>
        <v>27951.4</v>
      </c>
      <c r="E66" s="452">
        <f>main1!N77</f>
        <v>27136.400000000001</v>
      </c>
      <c r="F66" s="452">
        <f>main1!O77</f>
        <v>815</v>
      </c>
      <c r="G66" s="452">
        <f>main1!P77</f>
        <v>-21114.799999999996</v>
      </c>
      <c r="H66" s="452">
        <f>main1!Q77</f>
        <v>56.966710281211917</v>
      </c>
      <c r="I66" s="145">
        <f>main1!R77</f>
        <v>0</v>
      </c>
      <c r="J66" s="145">
        <f>main1!S77</f>
        <v>27951.4</v>
      </c>
      <c r="K66" s="145" t="str">
        <f>main1!T77</f>
        <v xml:space="preserve"> </v>
      </c>
    </row>
    <row r="67" spans="1:11" ht="14.25" customHeight="1">
      <c r="A67" s="542" t="s">
        <v>324</v>
      </c>
      <c r="B67" s="539"/>
      <c r="C67" s="540"/>
      <c r="D67" s="540"/>
      <c r="E67" s="540"/>
      <c r="F67" s="540"/>
      <c r="G67" s="540"/>
      <c r="H67" s="540"/>
      <c r="I67" s="145"/>
      <c r="J67" s="145"/>
      <c r="K67" s="145"/>
    </row>
    <row r="68" spans="1:11" ht="16.5" customHeight="1">
      <c r="A68" s="330" t="s">
        <v>74</v>
      </c>
      <c r="B68" s="486" t="s">
        <v>72</v>
      </c>
      <c r="C68" s="487">
        <f>main1!L108</f>
        <v>5698.5</v>
      </c>
      <c r="D68" s="487">
        <f>main1!M108</f>
        <v>3023.3</v>
      </c>
      <c r="E68" s="487">
        <f>main1!N108</f>
        <v>2956</v>
      </c>
      <c r="F68" s="487">
        <f>main1!O108</f>
        <v>67.3</v>
      </c>
      <c r="G68" s="487">
        <f>main1!P108</f>
        <v>-2675.2</v>
      </c>
      <c r="H68" s="487">
        <f>main1!Q108</f>
        <v>53.054312538387293</v>
      </c>
      <c r="I68" s="142">
        <f>main1!R108</f>
        <v>0</v>
      </c>
      <c r="J68" s="142">
        <f>main1!S108</f>
        <v>3023.3</v>
      </c>
      <c r="K68" s="142" t="str">
        <f>main1!T108</f>
        <v xml:space="preserve"> </v>
      </c>
    </row>
    <row r="69" spans="1:11" s="485" customFormat="1" ht="12.75">
      <c r="A69" s="488" t="s">
        <v>219</v>
      </c>
      <c r="B69" s="490" t="s">
        <v>216</v>
      </c>
      <c r="C69" s="489">
        <f>main1!L109</f>
        <v>1288.5999999999999</v>
      </c>
      <c r="D69" s="489">
        <f>main1!M109</f>
        <v>569.6</v>
      </c>
      <c r="E69" s="489">
        <f>main1!N109</f>
        <v>569.6</v>
      </c>
      <c r="F69" s="489">
        <f>main1!O109</f>
        <v>0</v>
      </c>
      <c r="G69" s="489">
        <f>main1!P109</f>
        <v>-718.99999999999989</v>
      </c>
      <c r="H69" s="489">
        <f>main1!Q109</f>
        <v>44.203011019711319</v>
      </c>
      <c r="I69" s="151">
        <f>main1!R109</f>
        <v>0</v>
      </c>
      <c r="J69" s="151">
        <f>main1!S109</f>
        <v>569.6</v>
      </c>
      <c r="K69" s="151" t="str">
        <f>main1!T109</f>
        <v xml:space="preserve"> </v>
      </c>
    </row>
    <row r="70" spans="1:11" ht="15.75">
      <c r="A70" s="330" t="s">
        <v>75</v>
      </c>
      <c r="B70" s="486" t="s">
        <v>73</v>
      </c>
      <c r="C70" s="487">
        <f>main1!L110</f>
        <v>582.1</v>
      </c>
      <c r="D70" s="487">
        <f>main1!M110</f>
        <v>307.3</v>
      </c>
      <c r="E70" s="487">
        <f>main1!N110</f>
        <v>304.7</v>
      </c>
      <c r="F70" s="487">
        <f>main1!O110</f>
        <v>2.6</v>
      </c>
      <c r="G70" s="487">
        <f>main1!P110</f>
        <v>-274.8</v>
      </c>
      <c r="H70" s="487">
        <f>main1!Q110</f>
        <v>52.791616560728393</v>
      </c>
      <c r="I70" s="142">
        <f>main1!R110</f>
        <v>0</v>
      </c>
      <c r="J70" s="142">
        <f>main1!S110</f>
        <v>307.3</v>
      </c>
      <c r="K70" s="142" t="str">
        <f>main1!T110</f>
        <v xml:space="preserve"> </v>
      </c>
    </row>
    <row r="71" spans="1:11" s="485" customFormat="1" ht="12.75" hidden="1">
      <c r="A71" s="488" t="s">
        <v>219</v>
      </c>
      <c r="B71" s="490" t="s">
        <v>216</v>
      </c>
      <c r="C71" s="489">
        <f>main1!L111</f>
        <v>0</v>
      </c>
      <c r="D71" s="489">
        <f>main1!M111</f>
        <v>0</v>
      </c>
      <c r="E71" s="489">
        <f>main1!N111</f>
        <v>0</v>
      </c>
      <c r="F71" s="489">
        <f>main1!O111</f>
        <v>0</v>
      </c>
      <c r="G71" s="489">
        <f>main1!P111</f>
        <v>0</v>
      </c>
      <c r="H71" s="489" t="str">
        <f>main1!Q111</f>
        <v xml:space="preserve"> </v>
      </c>
      <c r="I71" s="151">
        <f>main1!R111</f>
        <v>0</v>
      </c>
      <c r="J71" s="151">
        <f>main1!S111</f>
        <v>0</v>
      </c>
      <c r="K71" s="151" t="str">
        <f>main1!T111</f>
        <v xml:space="preserve"> </v>
      </c>
    </row>
    <row r="72" spans="1:11" ht="15.75">
      <c r="A72" s="330" t="s">
        <v>76</v>
      </c>
      <c r="B72" s="486" t="s">
        <v>77</v>
      </c>
      <c r="C72" s="487">
        <f>main1!L112</f>
        <v>3562.4</v>
      </c>
      <c r="D72" s="487">
        <f>main1!M112</f>
        <v>1919.8</v>
      </c>
      <c r="E72" s="487">
        <f>main1!N112</f>
        <v>1873.1</v>
      </c>
      <c r="F72" s="487">
        <f>main1!O112</f>
        <v>46.7</v>
      </c>
      <c r="G72" s="487">
        <f>main1!P112</f>
        <v>-1642.6000000000001</v>
      </c>
      <c r="H72" s="487">
        <f>main1!Q112</f>
        <v>53.890635526611277</v>
      </c>
      <c r="I72" s="142">
        <f>main1!R112</f>
        <v>0</v>
      </c>
      <c r="J72" s="142">
        <f>main1!S112</f>
        <v>1919.8</v>
      </c>
      <c r="K72" s="142" t="str">
        <f>main1!T112</f>
        <v xml:space="preserve"> </v>
      </c>
    </row>
    <row r="73" spans="1:11" s="485" customFormat="1" ht="12.75" hidden="1">
      <c r="A73" s="488" t="s">
        <v>219</v>
      </c>
      <c r="B73" s="490" t="s">
        <v>216</v>
      </c>
      <c r="C73" s="489">
        <f>main1!L113</f>
        <v>0</v>
      </c>
      <c r="D73" s="489">
        <f>main1!M113</f>
        <v>0</v>
      </c>
      <c r="E73" s="489">
        <f>main1!N113</f>
        <v>0</v>
      </c>
      <c r="F73" s="489">
        <f>main1!O113</f>
        <v>0</v>
      </c>
      <c r="G73" s="489">
        <f>main1!P113</f>
        <v>0</v>
      </c>
      <c r="H73" s="489" t="str">
        <f>main1!Q113</f>
        <v xml:space="preserve"> </v>
      </c>
      <c r="I73" s="151">
        <f>main1!R113</f>
        <v>0</v>
      </c>
      <c r="J73" s="151">
        <f>main1!S113</f>
        <v>0</v>
      </c>
      <c r="K73" s="151" t="str">
        <f>main1!T113</f>
        <v xml:space="preserve"> </v>
      </c>
    </row>
    <row r="74" spans="1:11" ht="15.75">
      <c r="A74" s="330" t="s">
        <v>71</v>
      </c>
      <c r="B74" s="486" t="s">
        <v>78</v>
      </c>
      <c r="C74" s="487">
        <f>main1!L114</f>
        <v>5607.5</v>
      </c>
      <c r="D74" s="487">
        <f>main1!M114</f>
        <v>2057.4</v>
      </c>
      <c r="E74" s="487">
        <f>main1!N114</f>
        <v>1542.9</v>
      </c>
      <c r="F74" s="487">
        <f>main1!O114</f>
        <v>514.5</v>
      </c>
      <c r="G74" s="487">
        <f>main1!P114</f>
        <v>-3550.1</v>
      </c>
      <c r="H74" s="487">
        <f>main1!Q114</f>
        <v>36.690147124386982</v>
      </c>
      <c r="I74" s="142">
        <f>main1!R114</f>
        <v>0</v>
      </c>
      <c r="J74" s="142">
        <f>main1!S114</f>
        <v>2057.4</v>
      </c>
      <c r="K74" s="142" t="str">
        <f>main1!T114</f>
        <v xml:space="preserve"> </v>
      </c>
    </row>
    <row r="75" spans="1:11" s="485" customFormat="1" ht="12.75" hidden="1">
      <c r="A75" s="488" t="s">
        <v>219</v>
      </c>
      <c r="B75" s="490" t="s">
        <v>216</v>
      </c>
      <c r="C75" s="489">
        <f>main1!L115</f>
        <v>0</v>
      </c>
      <c r="D75" s="489">
        <f>main1!M115</f>
        <v>0</v>
      </c>
      <c r="E75" s="489">
        <f>main1!N115</f>
        <v>0</v>
      </c>
      <c r="F75" s="489">
        <f>main1!O115</f>
        <v>0</v>
      </c>
      <c r="G75" s="489">
        <f>main1!P115</f>
        <v>0</v>
      </c>
      <c r="H75" s="489" t="str">
        <f>main1!Q115</f>
        <v xml:space="preserve"> </v>
      </c>
      <c r="I75" s="151">
        <f>main1!R115</f>
        <v>0</v>
      </c>
      <c r="J75" s="151">
        <f>main1!S115</f>
        <v>0</v>
      </c>
      <c r="K75" s="151" t="str">
        <f>main1!T115</f>
        <v xml:space="preserve"> </v>
      </c>
    </row>
    <row r="76" spans="1:11" ht="15.75">
      <c r="A76" s="330" t="s">
        <v>80</v>
      </c>
      <c r="B76" s="486" t="s">
        <v>79</v>
      </c>
      <c r="C76" s="487">
        <f>main1!L116</f>
        <v>259.8</v>
      </c>
      <c r="D76" s="487">
        <f>main1!M116</f>
        <v>82.7</v>
      </c>
      <c r="E76" s="487">
        <f>main1!N116</f>
        <v>53.2</v>
      </c>
      <c r="F76" s="487">
        <f>main1!O116</f>
        <v>29.5</v>
      </c>
      <c r="G76" s="487">
        <f>main1!P116</f>
        <v>-177.10000000000002</v>
      </c>
      <c r="H76" s="487">
        <f>main1!Q116</f>
        <v>31.832178598922244</v>
      </c>
      <c r="I76" s="142">
        <f>main1!R116</f>
        <v>0</v>
      </c>
      <c r="J76" s="142">
        <f>main1!S116</f>
        <v>82.7</v>
      </c>
      <c r="K76" s="142" t="str">
        <f>main1!T116</f>
        <v xml:space="preserve"> </v>
      </c>
    </row>
    <row r="77" spans="1:11" s="485" customFormat="1" ht="12.75">
      <c r="A77" s="488" t="s">
        <v>219</v>
      </c>
      <c r="B77" s="490" t="s">
        <v>216</v>
      </c>
      <c r="C77" s="489">
        <f>main1!L117</f>
        <v>17.100000000000001</v>
      </c>
      <c r="D77" s="489">
        <f>main1!M117</f>
        <v>3.8</v>
      </c>
      <c r="E77" s="489">
        <f>main1!N117</f>
        <v>3.8</v>
      </c>
      <c r="F77" s="489">
        <f>main1!O117</f>
        <v>0</v>
      </c>
      <c r="G77" s="489">
        <f>main1!P117</f>
        <v>-13.3</v>
      </c>
      <c r="H77" s="489">
        <f>main1!Q117</f>
        <v>22.222222222222218</v>
      </c>
      <c r="I77" s="151">
        <f>main1!R117</f>
        <v>0</v>
      </c>
      <c r="J77" s="151">
        <f>main1!S117</f>
        <v>3.8</v>
      </c>
      <c r="K77" s="151" t="str">
        <f>main1!T117</f>
        <v xml:space="preserve"> </v>
      </c>
    </row>
    <row r="78" spans="1:11" ht="15.75">
      <c r="A78" s="330" t="s">
        <v>82</v>
      </c>
      <c r="B78" s="486" t="s">
        <v>81</v>
      </c>
      <c r="C78" s="487">
        <f>main1!L118</f>
        <v>484.8</v>
      </c>
      <c r="D78" s="487">
        <f>main1!M118</f>
        <v>190.4</v>
      </c>
      <c r="E78" s="487">
        <f>main1!N118</f>
        <v>127.9</v>
      </c>
      <c r="F78" s="487">
        <f>main1!O118</f>
        <v>62.5</v>
      </c>
      <c r="G78" s="487">
        <f>main1!P118</f>
        <v>-294.39999999999998</v>
      </c>
      <c r="H78" s="487">
        <f>main1!Q118</f>
        <v>39.273927392739274</v>
      </c>
      <c r="I78" s="142">
        <f>main1!R118</f>
        <v>0</v>
      </c>
      <c r="J78" s="142">
        <f>main1!S118</f>
        <v>190.4</v>
      </c>
      <c r="K78" s="142" t="str">
        <f>main1!T118</f>
        <v xml:space="preserve"> </v>
      </c>
    </row>
    <row r="79" spans="1:11" s="485" customFormat="1" ht="12.75" hidden="1">
      <c r="A79" s="488" t="s">
        <v>219</v>
      </c>
      <c r="B79" s="490" t="s">
        <v>216</v>
      </c>
      <c r="C79" s="489">
        <f>main1!L119</f>
        <v>148.5</v>
      </c>
      <c r="D79" s="489">
        <f>main1!M119</f>
        <v>123.5</v>
      </c>
      <c r="E79" s="489">
        <f>main1!N119</f>
        <v>123.5</v>
      </c>
      <c r="F79" s="489">
        <f>main1!O119</f>
        <v>0</v>
      </c>
      <c r="G79" s="489">
        <f>main1!P119</f>
        <v>-25</v>
      </c>
      <c r="H79" s="489">
        <f>main1!Q119</f>
        <v>83.16498316498317</v>
      </c>
      <c r="I79" s="151">
        <f>main1!R119</f>
        <v>0</v>
      </c>
      <c r="J79" s="151">
        <f>main1!S119</f>
        <v>123.5</v>
      </c>
      <c r="K79" s="151" t="str">
        <f>main1!T119</f>
        <v xml:space="preserve"> </v>
      </c>
    </row>
    <row r="80" spans="1:11" ht="15.75">
      <c r="A80" s="330" t="s">
        <v>83</v>
      </c>
      <c r="B80" s="486" t="s">
        <v>84</v>
      </c>
      <c r="C80" s="487">
        <f>main1!L120</f>
        <v>6674.8000000000011</v>
      </c>
      <c r="D80" s="487">
        <f>main1!M120</f>
        <v>3591.5999999999995</v>
      </c>
      <c r="E80" s="487">
        <f>main1!N120</f>
        <v>3563.2</v>
      </c>
      <c r="F80" s="487">
        <f>main1!O120</f>
        <v>28.4</v>
      </c>
      <c r="G80" s="487">
        <f>main1!P120</f>
        <v>-3083.2000000000016</v>
      </c>
      <c r="H80" s="487">
        <f>main1!Q120</f>
        <v>53.808353808353793</v>
      </c>
      <c r="I80" s="142">
        <f>main1!R120</f>
        <v>0</v>
      </c>
      <c r="J80" s="142">
        <f>main1!S120</f>
        <v>3591.5999999999995</v>
      </c>
      <c r="K80" s="142" t="str">
        <f>main1!T120</f>
        <v xml:space="preserve"> </v>
      </c>
    </row>
    <row r="81" spans="1:11" s="485" customFormat="1" ht="12.75" hidden="1">
      <c r="A81" s="488" t="s">
        <v>219</v>
      </c>
      <c r="B81" s="490" t="s">
        <v>216</v>
      </c>
      <c r="C81" s="489">
        <f>main1!L121</f>
        <v>0</v>
      </c>
      <c r="D81" s="489">
        <f>main1!M121</f>
        <v>0</v>
      </c>
      <c r="E81" s="489">
        <f>main1!N121</f>
        <v>0</v>
      </c>
      <c r="F81" s="489">
        <f>main1!O121</f>
        <v>0</v>
      </c>
      <c r="G81" s="489">
        <f>main1!P121</f>
        <v>0</v>
      </c>
      <c r="H81" s="489" t="str">
        <f>main1!Q121</f>
        <v xml:space="preserve"> </v>
      </c>
      <c r="I81" s="151">
        <f>main1!R121</f>
        <v>0</v>
      </c>
      <c r="J81" s="151">
        <f>main1!S121</f>
        <v>0</v>
      </c>
      <c r="K81" s="151" t="str">
        <f>main1!T121</f>
        <v xml:space="preserve"> </v>
      </c>
    </row>
    <row r="82" spans="1:11" ht="15.75">
      <c r="A82" s="330" t="s">
        <v>86</v>
      </c>
      <c r="B82" s="486" t="s">
        <v>85</v>
      </c>
      <c r="C82" s="487">
        <f>main1!L123</f>
        <v>682.9</v>
      </c>
      <c r="D82" s="487">
        <f>main1!M123</f>
        <v>403.4</v>
      </c>
      <c r="E82" s="487">
        <f>main1!N123</f>
        <v>403.4</v>
      </c>
      <c r="F82" s="487">
        <f>main1!O123</f>
        <v>0</v>
      </c>
      <c r="G82" s="487">
        <f>main1!P123</f>
        <v>-279.5</v>
      </c>
      <c r="H82" s="487">
        <f>main1!Q123</f>
        <v>59.071606384536537</v>
      </c>
      <c r="I82" s="142">
        <f>main1!R123</f>
        <v>0</v>
      </c>
      <c r="J82" s="142">
        <f>main1!S123</f>
        <v>403.4</v>
      </c>
      <c r="K82" s="142" t="str">
        <f>main1!T123</f>
        <v xml:space="preserve"> </v>
      </c>
    </row>
    <row r="83" spans="1:11" s="485" customFormat="1" ht="12.75">
      <c r="A83" s="488" t="s">
        <v>219</v>
      </c>
      <c r="B83" s="490" t="s">
        <v>216</v>
      </c>
      <c r="C83" s="489">
        <f>main1!L124</f>
        <v>154.19999999999999</v>
      </c>
      <c r="D83" s="489">
        <f>main1!M124</f>
        <v>107.6</v>
      </c>
      <c r="E83" s="489">
        <f>main1!N124</f>
        <v>107.6</v>
      </c>
      <c r="F83" s="489">
        <f>main1!O124</f>
        <v>0</v>
      </c>
      <c r="G83" s="489">
        <f>main1!P124</f>
        <v>-46.599999999999994</v>
      </c>
      <c r="H83" s="489">
        <f>main1!Q124</f>
        <v>69.77950713359273</v>
      </c>
      <c r="I83" s="151">
        <f>main1!R124</f>
        <v>0</v>
      </c>
      <c r="J83" s="151">
        <f>main1!S124</f>
        <v>107.6</v>
      </c>
      <c r="K83" s="151" t="str">
        <f>main1!T124</f>
        <v xml:space="preserve"> </v>
      </c>
    </row>
    <row r="84" spans="1:11" ht="15.75">
      <c r="A84" s="330" t="s">
        <v>88</v>
      </c>
      <c r="B84" s="486" t="s">
        <v>87</v>
      </c>
      <c r="C84" s="487">
        <f>main1!L125</f>
        <v>8789</v>
      </c>
      <c r="D84" s="487">
        <f>main1!M125</f>
        <v>5420.4</v>
      </c>
      <c r="E84" s="487">
        <f>main1!N125</f>
        <v>5360.2999999999993</v>
      </c>
      <c r="F84" s="487">
        <f>main1!O125</f>
        <v>60.1</v>
      </c>
      <c r="G84" s="487">
        <f>main1!P125</f>
        <v>-3368.6000000000004</v>
      </c>
      <c r="H84" s="487">
        <f>main1!Q125</f>
        <v>61.672545226988277</v>
      </c>
      <c r="I84" s="142">
        <f>main1!R125</f>
        <v>0</v>
      </c>
      <c r="J84" s="142">
        <f>main1!S125</f>
        <v>5420.4</v>
      </c>
      <c r="K84" s="142" t="str">
        <f>main1!T125</f>
        <v xml:space="preserve"> </v>
      </c>
    </row>
    <row r="85" spans="1:11" s="485" customFormat="1" ht="12.75">
      <c r="A85" s="488" t="s">
        <v>219</v>
      </c>
      <c r="B85" s="490" t="s">
        <v>216</v>
      </c>
      <c r="C85" s="489">
        <f>main1!L126</f>
        <v>6281</v>
      </c>
      <c r="D85" s="489">
        <f>main1!M126</f>
        <v>4182.2</v>
      </c>
      <c r="E85" s="489">
        <f>main1!N126</f>
        <v>4182.2</v>
      </c>
      <c r="F85" s="489">
        <f>main1!O126</f>
        <v>0</v>
      </c>
      <c r="G85" s="489">
        <f>main1!P126</f>
        <v>-2098.8000000000002</v>
      </c>
      <c r="H85" s="489">
        <f>main1!Q126</f>
        <v>66.584938704028019</v>
      </c>
      <c r="I85" s="151">
        <f>main1!R126</f>
        <v>0</v>
      </c>
      <c r="J85" s="151">
        <f>main1!S126</f>
        <v>4182.2</v>
      </c>
      <c r="K85" s="151" t="str">
        <f>main1!T126</f>
        <v xml:space="preserve"> </v>
      </c>
    </row>
    <row r="86" spans="1:11" ht="15.75">
      <c r="A86" s="330" t="s">
        <v>90</v>
      </c>
      <c r="B86" s="486" t="s">
        <v>89</v>
      </c>
      <c r="C86" s="487">
        <f>main1!L127</f>
        <v>16724.399999999998</v>
      </c>
      <c r="D86" s="487">
        <f>main1!M127</f>
        <v>10955.099999999999</v>
      </c>
      <c r="E86" s="487">
        <f>main1!N127</f>
        <v>10951.7</v>
      </c>
      <c r="F86" s="487">
        <f>main1!O127</f>
        <v>3.4</v>
      </c>
      <c r="G86" s="487">
        <f>main1!P127</f>
        <v>-5769.2999999999993</v>
      </c>
      <c r="H86" s="487">
        <f>main1!Q127</f>
        <v>65.503695199827789</v>
      </c>
      <c r="I86" s="142">
        <f>main1!R127</f>
        <v>0</v>
      </c>
      <c r="J86" s="142">
        <f>main1!S127</f>
        <v>10955.099999999999</v>
      </c>
      <c r="K86" s="142" t="str">
        <f>main1!T127</f>
        <v xml:space="preserve"> </v>
      </c>
    </row>
    <row r="87" spans="1:11" s="485" customFormat="1" ht="12.75">
      <c r="A87" s="488" t="s">
        <v>219</v>
      </c>
      <c r="B87" s="490" t="s">
        <v>216</v>
      </c>
      <c r="C87" s="489">
        <f>main1!L128</f>
        <v>256.60000000000002</v>
      </c>
      <c r="D87" s="489">
        <f>main1!M128</f>
        <v>166.9</v>
      </c>
      <c r="E87" s="489">
        <f>main1!N128</f>
        <v>166.9</v>
      </c>
      <c r="F87" s="489">
        <f>main1!O128</f>
        <v>0</v>
      </c>
      <c r="G87" s="489">
        <f>main1!P128</f>
        <v>-89.700000000000017</v>
      </c>
      <c r="H87" s="489">
        <f>main1!Q128</f>
        <v>65.042868277474668</v>
      </c>
      <c r="I87" s="151">
        <f>main1!R128</f>
        <v>0</v>
      </c>
      <c r="J87" s="151">
        <f>main1!S128</f>
        <v>166.9</v>
      </c>
      <c r="K87" s="151" t="str">
        <f>main1!T128</f>
        <v xml:space="preserve"> </v>
      </c>
    </row>
    <row r="88" spans="1:11" ht="20.25" customHeight="1">
      <c r="A88" s="450" t="s">
        <v>259</v>
      </c>
      <c r="B88" s="451" t="s">
        <v>240</v>
      </c>
      <c r="C88" s="452">
        <f>main1!L130</f>
        <v>-4207.0000000000055</v>
      </c>
      <c r="D88" s="452">
        <f>main1!M130</f>
        <v>-2062.3000000000002</v>
      </c>
      <c r="E88" s="452">
        <f>main1!N130</f>
        <v>-1409.8000000000002</v>
      </c>
      <c r="F88" s="452">
        <f>main1!O130</f>
        <v>-652.5</v>
      </c>
      <c r="G88" s="452">
        <f>main1!P130</f>
        <v>2144.7000000000053</v>
      </c>
      <c r="H88" s="452">
        <f>main1!Q130</f>
        <v>49.020679819348643</v>
      </c>
      <c r="I88" s="145">
        <f>main1!R130</f>
        <v>0</v>
      </c>
      <c r="J88" s="145">
        <f>main1!S130</f>
        <v>-2062.3000000000002</v>
      </c>
      <c r="K88" s="145" t="str">
        <f>main1!T130</f>
        <v xml:space="preserve"> </v>
      </c>
    </row>
    <row r="89" spans="1:11" ht="21.75" customHeight="1">
      <c r="A89" s="453" t="s">
        <v>215</v>
      </c>
      <c r="B89" s="537" t="s">
        <v>323</v>
      </c>
      <c r="C89" s="454">
        <f>main1!L131</f>
        <v>4207.0000000000055</v>
      </c>
      <c r="D89" s="454">
        <f>main1!M131</f>
        <v>2062.3000000000002</v>
      </c>
      <c r="E89" s="454">
        <f>main1!N131</f>
        <v>1409.8000000000002</v>
      </c>
      <c r="F89" s="454">
        <f>main1!O131</f>
        <v>652.5</v>
      </c>
      <c r="G89" s="454">
        <f>main1!P131</f>
        <v>-2144.7000000000053</v>
      </c>
      <c r="H89" s="454">
        <f>main1!Q131</f>
        <v>49.020679819348643</v>
      </c>
      <c r="I89" s="154">
        <f>main1!R131</f>
        <v>0</v>
      </c>
      <c r="J89" s="154">
        <f>main1!S131</f>
        <v>2062.3000000000002</v>
      </c>
      <c r="K89" s="154" t="str">
        <f>main1!T131</f>
        <v xml:space="preserve"> </v>
      </c>
    </row>
    <row r="90" spans="1:11" ht="17.25">
      <c r="A90" s="455" t="s">
        <v>91</v>
      </c>
      <c r="B90" s="451" t="s">
        <v>92</v>
      </c>
      <c r="C90" s="452">
        <f>main1!L132</f>
        <v>-135.90000000000003</v>
      </c>
      <c r="D90" s="452">
        <f>main1!M132</f>
        <v>494.7999999999999</v>
      </c>
      <c r="E90" s="452">
        <f>main1!N132</f>
        <v>394.99999999999994</v>
      </c>
      <c r="F90" s="452">
        <f>main1!O132</f>
        <v>99.800000000000011</v>
      </c>
      <c r="G90" s="452">
        <f>main1!P132</f>
        <v>630.69999999999993</v>
      </c>
      <c r="H90" s="452" t="str">
        <f>main1!Q132</f>
        <v>&lt;0</v>
      </c>
      <c r="I90" s="145">
        <f>main1!R132</f>
        <v>0</v>
      </c>
      <c r="J90" s="145">
        <f>main1!S132</f>
        <v>494.7999999999999</v>
      </c>
      <c r="K90" s="145" t="str">
        <f>main1!T132</f>
        <v xml:space="preserve"> </v>
      </c>
    </row>
    <row r="91" spans="1:11" ht="15.75">
      <c r="A91" s="172" t="s">
        <v>94</v>
      </c>
      <c r="B91" s="163" t="s">
        <v>93</v>
      </c>
      <c r="C91" s="421">
        <f>main1!L133</f>
        <v>310</v>
      </c>
      <c r="D91" s="421">
        <f>main1!M133</f>
        <v>301.7</v>
      </c>
      <c r="E91" s="421">
        <f>main1!N133</f>
        <v>301.7</v>
      </c>
      <c r="F91" s="421">
        <f>main1!O133</f>
        <v>0</v>
      </c>
      <c r="G91" s="421">
        <f>main1!P133</f>
        <v>-8.3000000000000114</v>
      </c>
      <c r="H91" s="421">
        <f>main1!Q133</f>
        <v>97.322580645161281</v>
      </c>
      <c r="I91" s="146">
        <f>main1!R133</f>
        <v>0</v>
      </c>
      <c r="J91" s="146">
        <f>main1!S133</f>
        <v>301.7</v>
      </c>
      <c r="K91" s="146" t="str">
        <f>main1!T133</f>
        <v xml:space="preserve"> </v>
      </c>
    </row>
    <row r="92" spans="1:11" ht="30" hidden="1">
      <c r="A92" s="76" t="s">
        <v>98</v>
      </c>
      <c r="B92" s="164" t="s">
        <v>95</v>
      </c>
      <c r="C92" s="422">
        <f>main1!L134</f>
        <v>0</v>
      </c>
      <c r="D92" s="422">
        <f>main1!M134</f>
        <v>0</v>
      </c>
      <c r="E92" s="422">
        <f>main1!N134</f>
        <v>0</v>
      </c>
      <c r="F92" s="422">
        <f>main1!O134</f>
        <v>0</v>
      </c>
      <c r="G92" s="422">
        <f>main1!P134</f>
        <v>0</v>
      </c>
      <c r="H92" s="422" t="str">
        <f>main1!Q134</f>
        <v xml:space="preserve"> </v>
      </c>
      <c r="I92" s="145">
        <f>main1!R134</f>
        <v>0</v>
      </c>
      <c r="J92" s="145">
        <f>main1!S134</f>
        <v>0</v>
      </c>
      <c r="K92" s="145" t="str">
        <f>main1!T134</f>
        <v xml:space="preserve"> </v>
      </c>
    </row>
    <row r="93" spans="1:11" ht="15.75" hidden="1">
      <c r="A93" s="76" t="s">
        <v>99</v>
      </c>
      <c r="B93" s="164" t="s">
        <v>96</v>
      </c>
      <c r="C93" s="422">
        <f>main1!L135</f>
        <v>0</v>
      </c>
      <c r="D93" s="422">
        <f>main1!M135</f>
        <v>0</v>
      </c>
      <c r="E93" s="422">
        <f>main1!N135</f>
        <v>0</v>
      </c>
      <c r="F93" s="422">
        <f>main1!O135</f>
        <v>0</v>
      </c>
      <c r="G93" s="422">
        <f>main1!P135</f>
        <v>0</v>
      </c>
      <c r="H93" s="422" t="str">
        <f>main1!Q135</f>
        <v xml:space="preserve"> </v>
      </c>
      <c r="I93" s="145">
        <f>main1!R135</f>
        <v>0</v>
      </c>
      <c r="J93" s="145">
        <f>main1!S135</f>
        <v>0</v>
      </c>
      <c r="K93" s="145" t="str">
        <f>main1!T135</f>
        <v xml:space="preserve"> </v>
      </c>
    </row>
    <row r="94" spans="1:11" ht="14.25" customHeight="1">
      <c r="A94" s="76" t="s">
        <v>101</v>
      </c>
      <c r="B94" s="164" t="s">
        <v>97</v>
      </c>
      <c r="C94" s="415">
        <f>main1!L136</f>
        <v>300</v>
      </c>
      <c r="D94" s="415">
        <f>main1!M136</f>
        <v>282.39999999999998</v>
      </c>
      <c r="E94" s="415">
        <f>main1!N136</f>
        <v>282.39999999999998</v>
      </c>
      <c r="F94" s="415">
        <f>main1!O136</f>
        <v>0</v>
      </c>
      <c r="G94" s="415">
        <f>main1!P136</f>
        <v>-17.600000000000023</v>
      </c>
      <c r="H94" s="415">
        <f>main1!Q136</f>
        <v>94.133333333333326</v>
      </c>
      <c r="I94" s="142">
        <f>main1!R136</f>
        <v>0</v>
      </c>
      <c r="J94" s="142">
        <f>main1!S136</f>
        <v>282.39999999999998</v>
      </c>
      <c r="K94" s="142" t="str">
        <f>main1!T136</f>
        <v xml:space="preserve"> </v>
      </c>
    </row>
    <row r="95" spans="1:11">
      <c r="A95" s="76" t="s">
        <v>102</v>
      </c>
      <c r="B95" s="164" t="s">
        <v>103</v>
      </c>
      <c r="C95" s="415">
        <f>main1!L137</f>
        <v>10</v>
      </c>
      <c r="D95" s="415">
        <f>main1!M137</f>
        <v>19.3</v>
      </c>
      <c r="E95" s="415">
        <f>main1!N137</f>
        <v>19.3</v>
      </c>
      <c r="F95" s="415">
        <f>main1!O137</f>
        <v>0</v>
      </c>
      <c r="G95" s="415">
        <f>main1!P137</f>
        <v>9.3000000000000007</v>
      </c>
      <c r="H95" s="415">
        <f>main1!Q137</f>
        <v>193.00000000000003</v>
      </c>
      <c r="I95" s="142">
        <f>main1!R137</f>
        <v>0</v>
      </c>
      <c r="J95" s="142">
        <f>main1!S137</f>
        <v>19.3</v>
      </c>
      <c r="K95" s="142" t="str">
        <f>main1!T137</f>
        <v xml:space="preserve"> </v>
      </c>
    </row>
    <row r="96" spans="1:11" ht="15.75">
      <c r="A96" s="173" t="s">
        <v>107</v>
      </c>
      <c r="B96" s="163" t="s">
        <v>106</v>
      </c>
      <c r="C96" s="421">
        <f>main1!L138</f>
        <v>0</v>
      </c>
      <c r="D96" s="421">
        <f>main1!M138</f>
        <v>32.399999999999977</v>
      </c>
      <c r="E96" s="421">
        <f>main1!N138</f>
        <v>-0.10000000000002274</v>
      </c>
      <c r="F96" s="421">
        <f>main1!O138</f>
        <v>32.5</v>
      </c>
      <c r="G96" s="421">
        <f>main1!P138</f>
        <v>32.399999999999977</v>
      </c>
      <c r="H96" s="421" t="str">
        <f>main1!Q138</f>
        <v xml:space="preserve"> </v>
      </c>
      <c r="I96" s="146">
        <f>main1!R138</f>
        <v>0</v>
      </c>
      <c r="J96" s="146">
        <f>main1!S138</f>
        <v>32.399999999999977</v>
      </c>
      <c r="K96" s="146" t="str">
        <f>main1!T138</f>
        <v xml:space="preserve"> </v>
      </c>
    </row>
    <row r="97" spans="1:11">
      <c r="A97" s="76" t="s">
        <v>105</v>
      </c>
      <c r="B97" s="164" t="s">
        <v>287</v>
      </c>
      <c r="C97" s="415">
        <f>main1!L139</f>
        <v>0</v>
      </c>
      <c r="D97" s="415">
        <f>main1!M139</f>
        <v>274.89999999999998</v>
      </c>
      <c r="E97" s="415">
        <f>main1!N139</f>
        <v>8.6999999999999886</v>
      </c>
      <c r="F97" s="415">
        <f>main1!O139</f>
        <v>266.2</v>
      </c>
      <c r="G97" s="415">
        <f>main1!P139</f>
        <v>274.89999999999998</v>
      </c>
      <c r="H97" s="415" t="str">
        <f>main1!Q139</f>
        <v xml:space="preserve"> </v>
      </c>
      <c r="I97" s="142">
        <f>main1!R139</f>
        <v>0</v>
      </c>
      <c r="J97" s="142">
        <f>main1!S139</f>
        <v>274.89999999999998</v>
      </c>
      <c r="K97" s="142" t="str">
        <f>main1!T139</f>
        <v xml:space="preserve"> </v>
      </c>
    </row>
    <row r="98" spans="1:11">
      <c r="A98" s="76" t="s">
        <v>108</v>
      </c>
      <c r="B98" s="164" t="s">
        <v>288</v>
      </c>
      <c r="C98" s="415">
        <f>main1!L140</f>
        <v>0</v>
      </c>
      <c r="D98" s="415">
        <f>main1!M140</f>
        <v>-242.5</v>
      </c>
      <c r="E98" s="415">
        <f>main1!N140</f>
        <v>-8.8000000000000114</v>
      </c>
      <c r="F98" s="415">
        <f>main1!O140</f>
        <v>-233.7</v>
      </c>
      <c r="G98" s="415">
        <f>main1!P140</f>
        <v>-242.5</v>
      </c>
      <c r="H98" s="415" t="str">
        <f>main1!Q140</f>
        <v xml:space="preserve"> </v>
      </c>
      <c r="I98" s="142">
        <f>main1!R140</f>
        <v>0</v>
      </c>
      <c r="J98" s="142">
        <f>main1!S140</f>
        <v>-242.5</v>
      </c>
      <c r="K98" s="142" t="str">
        <f>main1!T140</f>
        <v xml:space="preserve"> </v>
      </c>
    </row>
    <row r="99" spans="1:11" ht="15.75" hidden="1">
      <c r="A99" s="172" t="s">
        <v>111</v>
      </c>
      <c r="B99" s="163" t="s">
        <v>109</v>
      </c>
      <c r="C99" s="422">
        <f>main1!L141</f>
        <v>0</v>
      </c>
      <c r="D99" s="422">
        <f>main1!M141</f>
        <v>0</v>
      </c>
      <c r="E99" s="422">
        <f>main1!N141</f>
        <v>0</v>
      </c>
      <c r="F99" s="422">
        <f>main1!O141</f>
        <v>0</v>
      </c>
      <c r="G99" s="422">
        <f>main1!P141</f>
        <v>0</v>
      </c>
      <c r="H99" s="422" t="str">
        <f>main1!Q141</f>
        <v xml:space="preserve"> </v>
      </c>
      <c r="I99" s="145">
        <f>main1!R141</f>
        <v>0</v>
      </c>
      <c r="J99" s="145">
        <f>main1!S141</f>
        <v>0</v>
      </c>
      <c r="K99" s="145" t="str">
        <f>main1!T141</f>
        <v xml:space="preserve"> </v>
      </c>
    </row>
    <row r="100" spans="1:11" ht="15.75" hidden="1">
      <c r="A100" s="106" t="s">
        <v>113</v>
      </c>
      <c r="B100" s="164" t="s">
        <v>112</v>
      </c>
      <c r="C100" s="422">
        <f>main1!L142</f>
        <v>0</v>
      </c>
      <c r="D100" s="422">
        <f>main1!M142</f>
        <v>0</v>
      </c>
      <c r="E100" s="422">
        <f>main1!N142</f>
        <v>0</v>
      </c>
      <c r="F100" s="422">
        <f>main1!O142</f>
        <v>0</v>
      </c>
      <c r="G100" s="422">
        <f>main1!P142</f>
        <v>0</v>
      </c>
      <c r="H100" s="422" t="str">
        <f>main1!Q142</f>
        <v xml:space="preserve"> </v>
      </c>
      <c r="I100" s="145">
        <f>main1!R142</f>
        <v>0</v>
      </c>
      <c r="J100" s="145">
        <f>main1!S142</f>
        <v>0</v>
      </c>
      <c r="K100" s="145" t="str">
        <f>main1!T142</f>
        <v xml:space="preserve"> </v>
      </c>
    </row>
    <row r="101" spans="1:11" ht="15.75" hidden="1">
      <c r="A101" s="106" t="s">
        <v>115</v>
      </c>
      <c r="B101" s="164" t="s">
        <v>114</v>
      </c>
      <c r="C101" s="422">
        <f>main1!L143</f>
        <v>0</v>
      </c>
      <c r="D101" s="422">
        <f>main1!M143</f>
        <v>0</v>
      </c>
      <c r="E101" s="422">
        <f>main1!N143</f>
        <v>0</v>
      </c>
      <c r="F101" s="422">
        <f>main1!O143</f>
        <v>0</v>
      </c>
      <c r="G101" s="422">
        <f>main1!P143</f>
        <v>0</v>
      </c>
      <c r="H101" s="422" t="str">
        <f>main1!Q143</f>
        <v xml:space="preserve"> </v>
      </c>
      <c r="I101" s="145">
        <f>main1!R143</f>
        <v>0</v>
      </c>
      <c r="J101" s="145">
        <f>main1!S143</f>
        <v>0</v>
      </c>
      <c r="K101" s="145" t="str">
        <f>main1!T143</f>
        <v xml:space="preserve"> </v>
      </c>
    </row>
    <row r="102" spans="1:11" ht="15.75">
      <c r="A102" s="172" t="s">
        <v>118</v>
      </c>
      <c r="B102" s="163" t="s">
        <v>110</v>
      </c>
      <c r="C102" s="421">
        <f>main1!L144</f>
        <v>265.7</v>
      </c>
      <c r="D102" s="421">
        <f>main1!M144</f>
        <v>252.5</v>
      </c>
      <c r="E102" s="421">
        <f>main1!N144</f>
        <v>0</v>
      </c>
      <c r="F102" s="421">
        <f>main1!O144</f>
        <v>252.5</v>
      </c>
      <c r="G102" s="421">
        <f>main1!P144</f>
        <v>-13.199999999999989</v>
      </c>
      <c r="H102" s="421">
        <f>main1!Q144</f>
        <v>95.031990967256306</v>
      </c>
      <c r="I102" s="145">
        <f>main1!R144</f>
        <v>0</v>
      </c>
      <c r="J102" s="145">
        <f>main1!S144</f>
        <v>252.5</v>
      </c>
      <c r="K102" s="145" t="str">
        <f>main1!T144</f>
        <v xml:space="preserve"> </v>
      </c>
    </row>
    <row r="103" spans="1:11" ht="15.75" hidden="1">
      <c r="A103" s="76" t="s">
        <v>116</v>
      </c>
      <c r="B103" s="164" t="s">
        <v>117</v>
      </c>
      <c r="C103" s="415">
        <f>main1!L145</f>
        <v>0</v>
      </c>
      <c r="D103" s="415">
        <f>main1!M145</f>
        <v>0</v>
      </c>
      <c r="E103" s="415">
        <f>main1!N145</f>
        <v>0</v>
      </c>
      <c r="F103" s="415">
        <f>main1!O145</f>
        <v>0</v>
      </c>
      <c r="G103" s="415">
        <f>main1!P145</f>
        <v>0</v>
      </c>
      <c r="H103" s="415" t="str">
        <f>main1!Q145</f>
        <v xml:space="preserve"> </v>
      </c>
      <c r="I103" s="145">
        <f>main1!R145</f>
        <v>0</v>
      </c>
      <c r="J103" s="145">
        <f>main1!S145</f>
        <v>0</v>
      </c>
      <c r="K103" s="145" t="str">
        <f>main1!T145</f>
        <v xml:space="preserve"> </v>
      </c>
    </row>
    <row r="104" spans="1:11" ht="15.75">
      <c r="A104" s="76" t="s">
        <v>120</v>
      </c>
      <c r="B104" s="164" t="s">
        <v>119</v>
      </c>
      <c r="C104" s="415">
        <f>main1!L146</f>
        <v>265.7</v>
      </c>
      <c r="D104" s="415">
        <f>main1!M146</f>
        <v>252.5</v>
      </c>
      <c r="E104" s="415">
        <f>main1!N146</f>
        <v>0</v>
      </c>
      <c r="F104" s="415">
        <f>main1!O146</f>
        <v>252.5</v>
      </c>
      <c r="G104" s="415">
        <f>main1!P146</f>
        <v>-13.199999999999989</v>
      </c>
      <c r="H104" s="415">
        <f>main1!Q146</f>
        <v>95.031990967256306</v>
      </c>
      <c r="I104" s="145">
        <f>main1!R146</f>
        <v>0</v>
      </c>
      <c r="J104" s="145">
        <f>main1!S146</f>
        <v>252.5</v>
      </c>
      <c r="K104" s="145" t="str">
        <f>main1!T146</f>
        <v xml:space="preserve"> </v>
      </c>
    </row>
    <row r="105" spans="1:11" ht="30" hidden="1">
      <c r="A105" s="76" t="s">
        <v>121</v>
      </c>
      <c r="B105" s="164" t="s">
        <v>122</v>
      </c>
      <c r="C105" s="415">
        <f>main1!L147</f>
        <v>0</v>
      </c>
      <c r="D105" s="415">
        <f>main1!M147</f>
        <v>0</v>
      </c>
      <c r="E105" s="415">
        <f>main1!N147</f>
        <v>0</v>
      </c>
      <c r="F105" s="415">
        <f>main1!O147</f>
        <v>0</v>
      </c>
      <c r="G105" s="415">
        <f>main1!P147</f>
        <v>0</v>
      </c>
      <c r="H105" s="415" t="str">
        <f>main1!Q147</f>
        <v xml:space="preserve"> </v>
      </c>
      <c r="I105" s="145">
        <f>main1!R147</f>
        <v>0</v>
      </c>
      <c r="J105" s="145">
        <f>main1!S147</f>
        <v>0</v>
      </c>
      <c r="K105" s="145" t="str">
        <f>main1!T147</f>
        <v xml:space="preserve"> </v>
      </c>
    </row>
    <row r="106" spans="1:11" ht="30" hidden="1">
      <c r="A106" s="76" t="s">
        <v>124</v>
      </c>
      <c r="B106" s="259" t="s">
        <v>123</v>
      </c>
      <c r="C106" s="415">
        <f>main1!L148</f>
        <v>0</v>
      </c>
      <c r="D106" s="415">
        <f>main1!M148</f>
        <v>0</v>
      </c>
      <c r="E106" s="415">
        <f>main1!N148</f>
        <v>0</v>
      </c>
      <c r="F106" s="415">
        <f>main1!O148</f>
        <v>0</v>
      </c>
      <c r="G106" s="415">
        <f>main1!P148</f>
        <v>0</v>
      </c>
      <c r="H106" s="415" t="str">
        <f>main1!Q148</f>
        <v xml:space="preserve"> </v>
      </c>
      <c r="I106" s="145">
        <f>main1!R148</f>
        <v>0</v>
      </c>
      <c r="J106" s="145">
        <f>main1!S148</f>
        <v>0</v>
      </c>
      <c r="K106" s="145" t="str">
        <f>main1!T148</f>
        <v xml:space="preserve"> </v>
      </c>
    </row>
    <row r="107" spans="1:11" ht="15.75" hidden="1">
      <c r="A107" s="365" t="s">
        <v>129</v>
      </c>
      <c r="B107" s="163" t="s">
        <v>125</v>
      </c>
      <c r="C107" s="421">
        <f>main1!L149</f>
        <v>0</v>
      </c>
      <c r="D107" s="421">
        <f>main1!M149</f>
        <v>0</v>
      </c>
      <c r="E107" s="421">
        <f>main1!N149</f>
        <v>0</v>
      </c>
      <c r="F107" s="421">
        <f>main1!O149</f>
        <v>0</v>
      </c>
      <c r="G107" s="421">
        <f>main1!P149</f>
        <v>0</v>
      </c>
      <c r="H107" s="421" t="str">
        <f>main1!Q149</f>
        <v xml:space="preserve"> </v>
      </c>
      <c r="I107" s="146">
        <f>main1!R149</f>
        <v>0</v>
      </c>
      <c r="J107" s="146">
        <f>main1!S149</f>
        <v>0</v>
      </c>
      <c r="K107" s="146" t="str">
        <f>main1!T149</f>
        <v xml:space="preserve"> </v>
      </c>
    </row>
    <row r="108" spans="1:11" hidden="1">
      <c r="A108" s="76" t="s">
        <v>126</v>
      </c>
      <c r="B108" s="164" t="s">
        <v>127</v>
      </c>
      <c r="C108" s="415">
        <f>main1!L150</f>
        <v>0</v>
      </c>
      <c r="D108" s="415">
        <f>main1!M150</f>
        <v>0</v>
      </c>
      <c r="E108" s="415">
        <f>main1!N150</f>
        <v>0</v>
      </c>
      <c r="F108" s="415">
        <f>main1!O150</f>
        <v>0</v>
      </c>
      <c r="G108" s="415">
        <f>main1!P150</f>
        <v>0</v>
      </c>
      <c r="H108" s="415" t="str">
        <f>main1!Q150</f>
        <v xml:space="preserve"> </v>
      </c>
      <c r="I108" s="142">
        <f>main1!R150</f>
        <v>0</v>
      </c>
      <c r="J108" s="142">
        <f>main1!S150</f>
        <v>0</v>
      </c>
      <c r="K108" s="142" t="str">
        <f>main1!T150</f>
        <v xml:space="preserve"> </v>
      </c>
    </row>
    <row r="109" spans="1:11" hidden="1">
      <c r="A109" s="76" t="s">
        <v>128</v>
      </c>
      <c r="B109" s="164" t="s">
        <v>130</v>
      </c>
      <c r="C109" s="415">
        <f>main1!L151</f>
        <v>0</v>
      </c>
      <c r="D109" s="415">
        <f>main1!M151</f>
        <v>0</v>
      </c>
      <c r="E109" s="415">
        <f>main1!N151</f>
        <v>0</v>
      </c>
      <c r="F109" s="415">
        <f>main1!O151</f>
        <v>0</v>
      </c>
      <c r="G109" s="415">
        <f>main1!P151</f>
        <v>0</v>
      </c>
      <c r="H109" s="415" t="str">
        <f>main1!Q151</f>
        <v xml:space="preserve"> </v>
      </c>
      <c r="I109" s="142">
        <f>main1!R151</f>
        <v>0</v>
      </c>
      <c r="J109" s="142">
        <f>main1!S151</f>
        <v>0</v>
      </c>
      <c r="K109" s="142" t="str">
        <f>main1!T151</f>
        <v xml:space="preserve"> </v>
      </c>
    </row>
    <row r="110" spans="1:11" ht="15.75">
      <c r="A110" s="366" t="s">
        <v>134</v>
      </c>
      <c r="B110" s="163" t="s">
        <v>132</v>
      </c>
      <c r="C110" s="421">
        <f>main1!L152</f>
        <v>40.799999999999997</v>
      </c>
      <c r="D110" s="421">
        <f>main1!M152</f>
        <v>14.6</v>
      </c>
      <c r="E110" s="421">
        <f>main1!N152</f>
        <v>14.6</v>
      </c>
      <c r="F110" s="421">
        <f>main1!O152</f>
        <v>0</v>
      </c>
      <c r="G110" s="421">
        <f>main1!P152</f>
        <v>-26.199999999999996</v>
      </c>
      <c r="H110" s="421">
        <f>main1!Q152</f>
        <v>35.784313725490193</v>
      </c>
      <c r="I110" s="146">
        <f>main1!R152</f>
        <v>0</v>
      </c>
      <c r="J110" s="146">
        <f>main1!S152</f>
        <v>14.6</v>
      </c>
      <c r="K110" s="146" t="str">
        <f>main1!T152</f>
        <v xml:space="preserve"> </v>
      </c>
    </row>
    <row r="111" spans="1:11" ht="30">
      <c r="A111" s="76" t="s">
        <v>131</v>
      </c>
      <c r="B111" s="164" t="s">
        <v>133</v>
      </c>
      <c r="C111" s="549">
        <f>main1!L153</f>
        <v>40.799999999999997</v>
      </c>
      <c r="D111" s="549">
        <f>main1!M153</f>
        <v>14.6</v>
      </c>
      <c r="E111" s="549">
        <f>main1!N153</f>
        <v>14.6</v>
      </c>
      <c r="F111" s="549">
        <f>main1!O153</f>
        <v>0</v>
      </c>
      <c r="G111" s="415">
        <f>main1!P153</f>
        <v>-26.199999999999996</v>
      </c>
      <c r="H111" s="415">
        <f>main1!Q153</f>
        <v>35.784313725490193</v>
      </c>
      <c r="I111" s="142">
        <f>main1!R153</f>
        <v>0</v>
      </c>
      <c r="J111" s="142">
        <f>main1!S153</f>
        <v>14.6</v>
      </c>
      <c r="K111" s="142" t="str">
        <f>main1!T153</f>
        <v xml:space="preserve"> </v>
      </c>
    </row>
    <row r="112" spans="1:11" ht="30" hidden="1">
      <c r="A112" s="76" t="s">
        <v>135</v>
      </c>
      <c r="B112" s="164" t="s">
        <v>136</v>
      </c>
      <c r="C112" s="415">
        <f>main1!L154</f>
        <v>0</v>
      </c>
      <c r="D112" s="415">
        <f>main1!M154</f>
        <v>0</v>
      </c>
      <c r="E112" s="415">
        <f>main1!N154</f>
        <v>0</v>
      </c>
      <c r="F112" s="415">
        <f>main1!O154</f>
        <v>0</v>
      </c>
      <c r="G112" s="415">
        <f>main1!P154</f>
        <v>0</v>
      </c>
      <c r="H112" s="415" t="str">
        <f>main1!Q154</f>
        <v xml:space="preserve"> </v>
      </c>
      <c r="I112" s="142">
        <f>main1!R154</f>
        <v>0</v>
      </c>
      <c r="J112" s="142">
        <f>main1!S154</f>
        <v>0</v>
      </c>
      <c r="K112" s="142" t="str">
        <f>main1!T154</f>
        <v xml:space="preserve"> </v>
      </c>
    </row>
    <row r="113" spans="1:11" ht="30" hidden="1">
      <c r="A113" s="76" t="s">
        <v>137</v>
      </c>
      <c r="B113" s="164" t="s">
        <v>138</v>
      </c>
      <c r="C113" s="415">
        <f>main1!L155</f>
        <v>0</v>
      </c>
      <c r="D113" s="415">
        <f>main1!M155</f>
        <v>0</v>
      </c>
      <c r="E113" s="415">
        <f>main1!N155</f>
        <v>0</v>
      </c>
      <c r="F113" s="415">
        <f>main1!O155</f>
        <v>0</v>
      </c>
      <c r="G113" s="415">
        <f>main1!P155</f>
        <v>0</v>
      </c>
      <c r="H113" s="415" t="str">
        <f>main1!Q155</f>
        <v xml:space="preserve"> </v>
      </c>
      <c r="I113" s="142">
        <f>main1!R155</f>
        <v>0</v>
      </c>
      <c r="J113" s="142">
        <f>main1!S155</f>
        <v>0</v>
      </c>
      <c r="K113" s="142" t="str">
        <f>main1!T155</f>
        <v xml:space="preserve"> </v>
      </c>
    </row>
    <row r="114" spans="1:11" ht="28.5">
      <c r="A114" s="365" t="s">
        <v>142</v>
      </c>
      <c r="B114" s="163" t="s">
        <v>140</v>
      </c>
      <c r="C114" s="421">
        <f>main1!L156</f>
        <v>-788.2</v>
      </c>
      <c r="D114" s="421">
        <f>main1!M156</f>
        <v>-114.10000000000001</v>
      </c>
      <c r="E114" s="421">
        <f>main1!N156</f>
        <v>71.09999999999998</v>
      </c>
      <c r="F114" s="421">
        <f>main1!O156</f>
        <v>-185.2</v>
      </c>
      <c r="G114" s="421">
        <f>main1!P156</f>
        <v>674.1</v>
      </c>
      <c r="H114" s="421">
        <f>main1!Q156</f>
        <v>14.476021314387211</v>
      </c>
      <c r="I114" s="146">
        <f>main1!R156</f>
        <v>0</v>
      </c>
      <c r="J114" s="146">
        <f>main1!S156</f>
        <v>-114.10000000000001</v>
      </c>
      <c r="K114" s="146" t="str">
        <f>main1!T156</f>
        <v xml:space="preserve"> </v>
      </c>
    </row>
    <row r="115" spans="1:11" ht="19.5" customHeight="1">
      <c r="A115" s="76" t="s">
        <v>139</v>
      </c>
      <c r="B115" s="164" t="s">
        <v>141</v>
      </c>
      <c r="C115" s="415">
        <f>main1!L157</f>
        <v>-503.3</v>
      </c>
      <c r="D115" s="415">
        <f>main1!M157</f>
        <v>-84.9</v>
      </c>
      <c r="E115" s="415">
        <f>main1!N157</f>
        <v>48.199999999999989</v>
      </c>
      <c r="F115" s="415">
        <f>main1!O157</f>
        <v>-133.1</v>
      </c>
      <c r="G115" s="415">
        <f>main1!P157</f>
        <v>418.4</v>
      </c>
      <c r="H115" s="415">
        <f>main1!Q157</f>
        <v>16.868666799125769</v>
      </c>
      <c r="I115" s="145">
        <f>main1!R157</f>
        <v>0</v>
      </c>
      <c r="J115" s="145">
        <f>main1!S157</f>
        <v>-84.9</v>
      </c>
      <c r="K115" s="145" t="str">
        <f>main1!T157</f>
        <v xml:space="preserve"> </v>
      </c>
    </row>
    <row r="116" spans="1:11" ht="20.25" customHeight="1">
      <c r="A116" s="76" t="s">
        <v>143</v>
      </c>
      <c r="B116" s="164" t="s">
        <v>144</v>
      </c>
      <c r="C116" s="415">
        <f>main1!L158</f>
        <v>-284.89999999999998</v>
      </c>
      <c r="D116" s="415">
        <f>main1!M158</f>
        <v>-29.2</v>
      </c>
      <c r="E116" s="415">
        <f>main1!N158</f>
        <v>22.900000000000002</v>
      </c>
      <c r="F116" s="415">
        <f>main1!O158</f>
        <v>-52.1</v>
      </c>
      <c r="G116" s="415">
        <f>main1!P158</f>
        <v>255.7</v>
      </c>
      <c r="H116" s="415">
        <f>main1!Q158</f>
        <v>10.24921024921025</v>
      </c>
      <c r="I116" s="142">
        <f>main1!R158</f>
        <v>0</v>
      </c>
      <c r="J116" s="142">
        <f>main1!S158</f>
        <v>-29.2</v>
      </c>
      <c r="K116" s="142" t="str">
        <f>main1!T158</f>
        <v xml:space="preserve"> </v>
      </c>
    </row>
    <row r="117" spans="1:11">
      <c r="A117" s="172" t="s">
        <v>146</v>
      </c>
      <c r="B117" s="163" t="s">
        <v>147</v>
      </c>
      <c r="C117" s="421">
        <f>main1!L159</f>
        <v>35.799999999999997</v>
      </c>
      <c r="D117" s="421">
        <f>main1!M159</f>
        <v>7.7</v>
      </c>
      <c r="E117" s="421">
        <f>main1!N159</f>
        <v>7.7</v>
      </c>
      <c r="F117" s="421">
        <f>main1!O159</f>
        <v>0</v>
      </c>
      <c r="G117" s="421">
        <f>main1!P159</f>
        <v>-28.099999999999998</v>
      </c>
      <c r="H117" s="421">
        <f>main1!Q159</f>
        <v>21.508379888268159</v>
      </c>
      <c r="I117" s="142">
        <f>main1!R159</f>
        <v>0</v>
      </c>
      <c r="J117" s="142">
        <f>main1!S159</f>
        <v>7.7</v>
      </c>
      <c r="K117" s="142" t="str">
        <f>main1!T159</f>
        <v xml:space="preserve"> </v>
      </c>
    </row>
    <row r="118" spans="1:11" ht="15.75" hidden="1">
      <c r="A118" s="76" t="s">
        <v>145</v>
      </c>
      <c r="B118" s="164" t="s">
        <v>148</v>
      </c>
      <c r="C118" s="415">
        <f>main1!L160</f>
        <v>0</v>
      </c>
      <c r="D118" s="415">
        <f>main1!M160</f>
        <v>0</v>
      </c>
      <c r="E118" s="415">
        <f>main1!N160</f>
        <v>0</v>
      </c>
      <c r="F118" s="415">
        <f>main1!O160</f>
        <v>0</v>
      </c>
      <c r="G118" s="415">
        <f>main1!P160</f>
        <v>0</v>
      </c>
      <c r="H118" s="415" t="str">
        <f>main1!Q160</f>
        <v xml:space="preserve"> </v>
      </c>
      <c r="I118" s="145">
        <f>main1!R160</f>
        <v>0</v>
      </c>
      <c r="J118" s="145">
        <f>main1!S160</f>
        <v>0</v>
      </c>
      <c r="K118" s="145" t="str">
        <f>main1!T160</f>
        <v xml:space="preserve"> </v>
      </c>
    </row>
    <row r="119" spans="1:11" ht="15.75">
      <c r="A119" s="76" t="s">
        <v>149</v>
      </c>
      <c r="B119" s="164" t="s">
        <v>150</v>
      </c>
      <c r="C119" s="415">
        <f>main1!L161</f>
        <v>35.799999999999997</v>
      </c>
      <c r="D119" s="415">
        <f>main1!M161</f>
        <v>7.7</v>
      </c>
      <c r="E119" s="415">
        <f>main1!N161</f>
        <v>7.7</v>
      </c>
      <c r="F119" s="415">
        <f>main1!O161</f>
        <v>0</v>
      </c>
      <c r="G119" s="415">
        <f>main1!P161</f>
        <v>-28.099999999999998</v>
      </c>
      <c r="H119" s="415">
        <f>main1!Q161</f>
        <v>21.508379888268159</v>
      </c>
      <c r="I119" s="145">
        <f>main1!R161</f>
        <v>0</v>
      </c>
      <c r="J119" s="145">
        <f>main1!S161</f>
        <v>7.7</v>
      </c>
      <c r="K119" s="145" t="str">
        <f>main1!T161</f>
        <v xml:space="preserve"> </v>
      </c>
    </row>
    <row r="120" spans="1:11" ht="15.75" hidden="1" customHeight="1">
      <c r="A120" s="76" t="s">
        <v>152</v>
      </c>
      <c r="B120" s="164" t="s">
        <v>151</v>
      </c>
      <c r="C120" s="415">
        <f>main1!L162</f>
        <v>0</v>
      </c>
      <c r="D120" s="415">
        <f>main1!M162</f>
        <v>0</v>
      </c>
      <c r="E120" s="415">
        <f>main1!N162</f>
        <v>0</v>
      </c>
      <c r="F120" s="415">
        <f>main1!O162</f>
        <v>0</v>
      </c>
      <c r="G120" s="415">
        <f>main1!P162</f>
        <v>0</v>
      </c>
      <c r="H120" s="415" t="str">
        <f>main1!Q162</f>
        <v xml:space="preserve"> </v>
      </c>
      <c r="I120" s="145">
        <f>main1!R162</f>
        <v>0</v>
      </c>
      <c r="J120" s="145">
        <f>main1!S162</f>
        <v>0</v>
      </c>
      <c r="K120" s="145" t="str">
        <f>main1!T162</f>
        <v xml:space="preserve"> </v>
      </c>
    </row>
    <row r="121" spans="1:11" ht="15.75" hidden="1">
      <c r="A121" s="76" t="s">
        <v>153</v>
      </c>
      <c r="B121" s="164" t="s">
        <v>154</v>
      </c>
      <c r="C121" s="415">
        <f>main1!L163</f>
        <v>0</v>
      </c>
      <c r="D121" s="415">
        <f>main1!M163</f>
        <v>0</v>
      </c>
      <c r="E121" s="415">
        <f>main1!N163</f>
        <v>0</v>
      </c>
      <c r="F121" s="415">
        <f>main1!O163</f>
        <v>0</v>
      </c>
      <c r="G121" s="415">
        <f>main1!P163</f>
        <v>0</v>
      </c>
      <c r="H121" s="415" t="str">
        <f>main1!Q163</f>
        <v xml:space="preserve"> </v>
      </c>
      <c r="I121" s="145">
        <f>main1!R163</f>
        <v>0</v>
      </c>
      <c r="J121" s="145">
        <f>main1!S163</f>
        <v>0</v>
      </c>
      <c r="K121" s="145" t="str">
        <f>main1!T163</f>
        <v xml:space="preserve"> </v>
      </c>
    </row>
    <row r="122" spans="1:11" ht="15.75" hidden="1">
      <c r="A122" s="172" t="s">
        <v>157</v>
      </c>
      <c r="B122" s="163" t="s">
        <v>155</v>
      </c>
      <c r="C122" s="422">
        <f>main1!L164</f>
        <v>0</v>
      </c>
      <c r="D122" s="422">
        <f>main1!M164</f>
        <v>0</v>
      </c>
      <c r="E122" s="422">
        <f>main1!N164</f>
        <v>0</v>
      </c>
      <c r="F122" s="422">
        <f>main1!O164</f>
        <v>0</v>
      </c>
      <c r="G122" s="422">
        <f>main1!P164</f>
        <v>0</v>
      </c>
      <c r="H122" s="422" t="str">
        <f>main1!Q164</f>
        <v xml:space="preserve"> </v>
      </c>
      <c r="I122" s="145">
        <f>main1!R164</f>
        <v>0</v>
      </c>
      <c r="J122" s="145">
        <f>main1!S164</f>
        <v>0</v>
      </c>
      <c r="K122" s="145" t="str">
        <f>main1!T164</f>
        <v xml:space="preserve"> </v>
      </c>
    </row>
    <row r="123" spans="1:11" ht="15.75" hidden="1">
      <c r="A123" s="76" t="s">
        <v>156</v>
      </c>
      <c r="B123" s="164" t="s">
        <v>158</v>
      </c>
      <c r="C123" s="423">
        <f>main1!L165</f>
        <v>0</v>
      </c>
      <c r="D123" s="423">
        <f>main1!M165</f>
        <v>0</v>
      </c>
      <c r="E123" s="423">
        <f>main1!N165</f>
        <v>0</v>
      </c>
      <c r="F123" s="423">
        <f>main1!O165</f>
        <v>0</v>
      </c>
      <c r="G123" s="423">
        <f>main1!P165</f>
        <v>0</v>
      </c>
      <c r="H123" s="423" t="str">
        <f>main1!Q165</f>
        <v xml:space="preserve"> </v>
      </c>
      <c r="I123" s="145">
        <f>main1!R165</f>
        <v>0</v>
      </c>
      <c r="J123" s="145">
        <f>main1!S165</f>
        <v>0</v>
      </c>
      <c r="K123" s="145" t="str">
        <f>main1!T165</f>
        <v xml:space="preserve"> </v>
      </c>
    </row>
    <row r="124" spans="1:11" ht="17.25">
      <c r="A124" s="450" t="s">
        <v>159</v>
      </c>
      <c r="B124" s="451" t="s">
        <v>104</v>
      </c>
      <c r="C124" s="452">
        <f>main1!L166</f>
        <v>5154.6000000000004</v>
      </c>
      <c r="D124" s="452">
        <f>main1!M166</f>
        <v>2812.7</v>
      </c>
      <c r="E124" s="452">
        <f>main1!N166</f>
        <v>2199.3999999999996</v>
      </c>
      <c r="F124" s="452">
        <f>main1!O166</f>
        <v>613.29999999999995</v>
      </c>
      <c r="G124" s="452">
        <f>main1!P166</f>
        <v>-2341.9000000000005</v>
      </c>
      <c r="H124" s="452">
        <f>main1!Q166</f>
        <v>54.566794707639765</v>
      </c>
      <c r="I124" s="145">
        <f>main1!R166</f>
        <v>0</v>
      </c>
      <c r="J124" s="145">
        <f>main1!S166</f>
        <v>2812.7</v>
      </c>
      <c r="K124" s="145" t="str">
        <f>main1!T166</f>
        <v xml:space="preserve"> </v>
      </c>
    </row>
    <row r="125" spans="1:11" ht="18.75" customHeight="1">
      <c r="A125" s="172" t="s">
        <v>161</v>
      </c>
      <c r="B125" s="163" t="s">
        <v>162</v>
      </c>
      <c r="C125" s="421">
        <f>main1!L167</f>
        <v>200</v>
      </c>
      <c r="D125" s="421">
        <f>main1!M167</f>
        <v>1450.5</v>
      </c>
      <c r="E125" s="421">
        <f>main1!N167</f>
        <v>1450.5</v>
      </c>
      <c r="F125" s="421">
        <f>main1!O167</f>
        <v>0</v>
      </c>
      <c r="G125" s="421">
        <f>main1!P167</f>
        <v>1250.5</v>
      </c>
      <c r="H125" s="421" t="str">
        <f>main1!Q167</f>
        <v>&gt;200</v>
      </c>
      <c r="I125" s="146">
        <f>main1!R167</f>
        <v>0</v>
      </c>
      <c r="J125" s="146">
        <f>main1!S167</f>
        <v>1450.5</v>
      </c>
      <c r="K125" s="146" t="str">
        <f>main1!T167</f>
        <v xml:space="preserve"> </v>
      </c>
    </row>
    <row r="126" spans="1:11" ht="17.25" customHeight="1">
      <c r="A126" s="76" t="s">
        <v>255</v>
      </c>
      <c r="B126" s="164" t="s">
        <v>163</v>
      </c>
      <c r="C126" s="415">
        <f>main1!L168</f>
        <v>200</v>
      </c>
      <c r="D126" s="415">
        <f>main1!M168</f>
        <v>1390.5</v>
      </c>
      <c r="E126" s="415">
        <f>main1!N168</f>
        <v>1390.5</v>
      </c>
      <c r="F126" s="415">
        <f>main1!O168</f>
        <v>0</v>
      </c>
      <c r="G126" s="415">
        <f>main1!P168</f>
        <v>1190.5</v>
      </c>
      <c r="H126" s="415" t="str">
        <f>main1!Q168</f>
        <v>&gt;200</v>
      </c>
      <c r="I126" s="142">
        <f>main1!R168</f>
        <v>0</v>
      </c>
      <c r="J126" s="142">
        <f>main1!S168</f>
        <v>1390.5</v>
      </c>
      <c r="K126" s="142" t="str">
        <f>main1!T168</f>
        <v xml:space="preserve"> </v>
      </c>
    </row>
    <row r="127" spans="1:11" hidden="1">
      <c r="A127" s="76" t="s">
        <v>99</v>
      </c>
      <c r="B127" s="164" t="s">
        <v>164</v>
      </c>
      <c r="C127" s="415">
        <f>main1!L169</f>
        <v>0</v>
      </c>
      <c r="D127" s="415">
        <f>main1!M169</f>
        <v>0</v>
      </c>
      <c r="E127" s="415">
        <f>main1!N169</f>
        <v>0</v>
      </c>
      <c r="F127" s="415">
        <f>main1!O169</f>
        <v>0</v>
      </c>
      <c r="G127" s="415">
        <f>main1!P169</f>
        <v>0</v>
      </c>
      <c r="H127" s="415" t="str">
        <f>main1!Q169</f>
        <v xml:space="preserve"> </v>
      </c>
      <c r="I127" s="142">
        <f>main1!R169</f>
        <v>0</v>
      </c>
      <c r="J127" s="142">
        <f>main1!S169</f>
        <v>0</v>
      </c>
      <c r="K127" s="142" t="str">
        <f>main1!T169</f>
        <v xml:space="preserve"> </v>
      </c>
    </row>
    <row r="128" spans="1:11" ht="17.25" customHeight="1">
      <c r="A128" s="76" t="s">
        <v>165</v>
      </c>
      <c r="B128" s="164" t="s">
        <v>166</v>
      </c>
      <c r="C128" s="415">
        <f>main1!L170</f>
        <v>0</v>
      </c>
      <c r="D128" s="415">
        <f>main1!M170</f>
        <v>60</v>
      </c>
      <c r="E128" s="415">
        <f>main1!N170</f>
        <v>60</v>
      </c>
      <c r="F128" s="415">
        <f>main1!O170</f>
        <v>0</v>
      </c>
      <c r="G128" s="415">
        <f>main1!P170</f>
        <v>60</v>
      </c>
      <c r="H128" s="415" t="str">
        <f>main1!Q170</f>
        <v xml:space="preserve"> </v>
      </c>
      <c r="I128" s="142">
        <f>main1!R170</f>
        <v>0</v>
      </c>
      <c r="J128" s="142">
        <f>main1!S170</f>
        <v>60</v>
      </c>
      <c r="K128" s="142" t="str">
        <f>main1!T170</f>
        <v xml:space="preserve"> </v>
      </c>
    </row>
    <row r="129" spans="1:11" ht="15.75">
      <c r="A129" s="365" t="s">
        <v>169</v>
      </c>
      <c r="B129" s="163" t="s">
        <v>167</v>
      </c>
      <c r="C129" s="422">
        <f>main1!L171</f>
        <v>-265.7</v>
      </c>
      <c r="D129" s="422">
        <f>main1!M171</f>
        <v>-252.5</v>
      </c>
      <c r="E129" s="421">
        <f>main1!N171</f>
        <v>-252.5</v>
      </c>
      <c r="F129" s="422">
        <f>main1!O171</f>
        <v>0</v>
      </c>
      <c r="G129" s="422">
        <f>main1!P171</f>
        <v>13.199999999999989</v>
      </c>
      <c r="H129" s="422">
        <f>main1!Q171</f>
        <v>95.031990967256306</v>
      </c>
      <c r="I129" s="145">
        <f>main1!R171</f>
        <v>0</v>
      </c>
      <c r="J129" s="145">
        <f>main1!S171</f>
        <v>-252.5</v>
      </c>
      <c r="K129" s="145" t="str">
        <f>main1!T171</f>
        <v xml:space="preserve"> </v>
      </c>
    </row>
    <row r="130" spans="1:11" ht="15.75" hidden="1">
      <c r="A130" s="76" t="s">
        <v>168</v>
      </c>
      <c r="B130" s="164" t="s">
        <v>170</v>
      </c>
      <c r="C130" s="422">
        <f>main1!L172</f>
        <v>0</v>
      </c>
      <c r="D130" s="422">
        <f>main1!M172</f>
        <v>0</v>
      </c>
      <c r="E130" s="421">
        <f>main1!N172</f>
        <v>0</v>
      </c>
      <c r="F130" s="422">
        <f>main1!O172</f>
        <v>0</v>
      </c>
      <c r="G130" s="422">
        <f>main1!P172</f>
        <v>0</v>
      </c>
      <c r="H130" s="422" t="str">
        <f>main1!Q172</f>
        <v xml:space="preserve"> </v>
      </c>
      <c r="I130" s="145">
        <f>main1!R172</f>
        <v>0</v>
      </c>
      <c r="J130" s="145">
        <f>main1!S172</f>
        <v>0</v>
      </c>
      <c r="K130" s="145" t="str">
        <f>main1!T172</f>
        <v xml:space="preserve"> </v>
      </c>
    </row>
    <row r="131" spans="1:11" ht="15.75">
      <c r="A131" s="76" t="s">
        <v>171</v>
      </c>
      <c r="B131" s="164" t="s">
        <v>172</v>
      </c>
      <c r="C131" s="422">
        <f>main1!L174</f>
        <v>-265.7</v>
      </c>
      <c r="D131" s="422">
        <f>main1!M174</f>
        <v>82.5</v>
      </c>
      <c r="E131" s="415">
        <f>main1!N174</f>
        <v>82.5</v>
      </c>
      <c r="F131" s="422">
        <f>main1!O174</f>
        <v>0</v>
      </c>
      <c r="G131" s="422">
        <f>main1!P174</f>
        <v>348.2</v>
      </c>
      <c r="H131" s="422" t="str">
        <f>main1!Q174</f>
        <v>&lt;0</v>
      </c>
      <c r="I131" s="145">
        <f>main1!R174</f>
        <v>0</v>
      </c>
      <c r="J131" s="145">
        <f>main1!S174</f>
        <v>82.5</v>
      </c>
      <c r="K131" s="145" t="str">
        <f>main1!T174</f>
        <v xml:space="preserve"> </v>
      </c>
    </row>
    <row r="132" spans="1:11" ht="30" hidden="1">
      <c r="A132" s="76" t="s">
        <v>175</v>
      </c>
      <c r="B132" s="164" t="s">
        <v>173</v>
      </c>
      <c r="C132" s="422">
        <f>main1!L176</f>
        <v>0</v>
      </c>
      <c r="D132" s="422">
        <f>main1!M176</f>
        <v>0</v>
      </c>
      <c r="E132" s="422">
        <f>main1!N176</f>
        <v>0</v>
      </c>
      <c r="F132" s="422">
        <f>main1!O176</f>
        <v>0</v>
      </c>
      <c r="G132" s="422">
        <f>main1!P176</f>
        <v>0</v>
      </c>
      <c r="H132" s="422" t="str">
        <f>main1!Q176</f>
        <v xml:space="preserve"> </v>
      </c>
      <c r="I132" s="145">
        <f>main1!R176</f>
        <v>0</v>
      </c>
      <c r="J132" s="145">
        <f>main1!S176</f>
        <v>0</v>
      </c>
      <c r="K132" s="145" t="str">
        <f>main1!T176</f>
        <v xml:space="preserve"> </v>
      </c>
    </row>
    <row r="133" spans="1:11" ht="30" hidden="1">
      <c r="A133" s="76" t="s">
        <v>176</v>
      </c>
      <c r="B133" s="164" t="s">
        <v>174</v>
      </c>
      <c r="C133" s="422">
        <f>main1!L177</f>
        <v>0</v>
      </c>
      <c r="D133" s="422">
        <f>main1!M177</f>
        <v>0</v>
      </c>
      <c r="E133" s="422">
        <f>main1!N177</f>
        <v>0</v>
      </c>
      <c r="F133" s="422">
        <f>main1!O177</f>
        <v>0</v>
      </c>
      <c r="G133" s="422">
        <f>main1!P177</f>
        <v>0</v>
      </c>
      <c r="H133" s="422" t="str">
        <f>main1!Q177</f>
        <v xml:space="preserve"> </v>
      </c>
      <c r="I133" s="145">
        <f>main1!R177</f>
        <v>0</v>
      </c>
      <c r="J133" s="145">
        <f>main1!S177</f>
        <v>0</v>
      </c>
      <c r="K133" s="145" t="str">
        <f>main1!T177</f>
        <v xml:space="preserve"> </v>
      </c>
    </row>
    <row r="134" spans="1:11" ht="28.5">
      <c r="A134" s="366" t="s">
        <v>180</v>
      </c>
      <c r="B134" s="163" t="s">
        <v>178</v>
      </c>
      <c r="C134" s="421">
        <f>main1!L178</f>
        <v>-107.7</v>
      </c>
      <c r="D134" s="421">
        <f>main1!M178</f>
        <v>221.3</v>
      </c>
      <c r="E134" s="421">
        <f>main1!N178</f>
        <v>221.3</v>
      </c>
      <c r="F134" s="421">
        <f>main1!O178</f>
        <v>0</v>
      </c>
      <c r="G134" s="421">
        <f>main1!P178</f>
        <v>329</v>
      </c>
      <c r="H134" s="421" t="str">
        <f>main1!Q178</f>
        <v>&lt;0</v>
      </c>
      <c r="I134" s="146">
        <f>main1!R178</f>
        <v>0</v>
      </c>
      <c r="J134" s="146">
        <f>main1!S178</f>
        <v>221.3</v>
      </c>
      <c r="K134" s="146" t="str">
        <f>main1!T178</f>
        <v xml:space="preserve"> </v>
      </c>
    </row>
    <row r="135" spans="1:11" ht="18.75" customHeight="1">
      <c r="A135" s="113" t="s">
        <v>177</v>
      </c>
      <c r="B135" s="164" t="s">
        <v>179</v>
      </c>
      <c r="C135" s="415">
        <f>main1!L179</f>
        <v>-87.7</v>
      </c>
      <c r="D135" s="415">
        <f>main1!M179</f>
        <v>221.3</v>
      </c>
      <c r="E135" s="415">
        <f>main1!N179</f>
        <v>221.3</v>
      </c>
      <c r="F135" s="415">
        <f>main1!O179</f>
        <v>0</v>
      </c>
      <c r="G135" s="415">
        <f>main1!P179</f>
        <v>309</v>
      </c>
      <c r="H135" s="415" t="str">
        <f>main1!Q179</f>
        <v>&lt;0</v>
      </c>
      <c r="I135" s="142">
        <f>main1!R179</f>
        <v>0</v>
      </c>
      <c r="J135" s="142">
        <f>main1!S179</f>
        <v>221.3</v>
      </c>
      <c r="K135" s="142" t="str">
        <f>main1!T179</f>
        <v xml:space="preserve"> </v>
      </c>
    </row>
    <row r="136" spans="1:11" hidden="1">
      <c r="A136" s="76" t="s">
        <v>181</v>
      </c>
      <c r="B136" s="164" t="s">
        <v>182</v>
      </c>
      <c r="C136" s="415">
        <f>main1!L180</f>
        <v>-20</v>
      </c>
      <c r="D136" s="415">
        <f>main1!M180</f>
        <v>0</v>
      </c>
      <c r="E136" s="415">
        <f>main1!N180</f>
        <v>0</v>
      </c>
      <c r="F136" s="415">
        <f>main1!O180</f>
        <v>0</v>
      </c>
      <c r="G136" s="415">
        <f>main1!P180</f>
        <v>20</v>
      </c>
      <c r="H136" s="415">
        <f>main1!Q180</f>
        <v>0</v>
      </c>
      <c r="I136" s="142">
        <f>main1!R180</f>
        <v>0</v>
      </c>
      <c r="J136" s="142">
        <f>main1!S180</f>
        <v>0</v>
      </c>
      <c r="K136" s="142" t="str">
        <f>main1!T180</f>
        <v xml:space="preserve"> </v>
      </c>
    </row>
    <row r="137" spans="1:11" ht="30" hidden="1">
      <c r="A137" s="76" t="s">
        <v>183</v>
      </c>
      <c r="B137" s="164" t="s">
        <v>184</v>
      </c>
      <c r="C137" s="415">
        <f>main1!L181</f>
        <v>0</v>
      </c>
      <c r="D137" s="415">
        <f>main1!M181</f>
        <v>0</v>
      </c>
      <c r="E137" s="415">
        <f>main1!N181</f>
        <v>0</v>
      </c>
      <c r="F137" s="415">
        <f>main1!O181</f>
        <v>0</v>
      </c>
      <c r="G137" s="415">
        <f>main1!P181</f>
        <v>0</v>
      </c>
      <c r="H137" s="415" t="str">
        <f>main1!Q181</f>
        <v xml:space="preserve"> </v>
      </c>
      <c r="I137" s="142">
        <f>main1!R181</f>
        <v>0</v>
      </c>
      <c r="J137" s="142">
        <f>main1!S181</f>
        <v>0</v>
      </c>
      <c r="K137" s="142" t="str">
        <f>main1!T181</f>
        <v xml:space="preserve"> </v>
      </c>
    </row>
    <row r="138" spans="1:11" hidden="1">
      <c r="A138" s="76" t="s">
        <v>185</v>
      </c>
      <c r="B138" s="164" t="s">
        <v>186</v>
      </c>
      <c r="C138" s="415">
        <f>main1!L182</f>
        <v>0</v>
      </c>
      <c r="D138" s="415">
        <f>main1!M182</f>
        <v>0</v>
      </c>
      <c r="E138" s="415">
        <f>main1!N182</f>
        <v>0</v>
      </c>
      <c r="F138" s="415">
        <f>main1!O182</f>
        <v>0</v>
      </c>
      <c r="G138" s="415">
        <f>main1!P182</f>
        <v>0</v>
      </c>
      <c r="H138" s="415" t="str">
        <f>main1!Q182</f>
        <v xml:space="preserve"> </v>
      </c>
      <c r="I138" s="142">
        <f>main1!R182</f>
        <v>0</v>
      </c>
      <c r="J138" s="142">
        <f>main1!S182</f>
        <v>0</v>
      </c>
      <c r="K138" s="142" t="str">
        <f>main1!T182</f>
        <v xml:space="preserve"> </v>
      </c>
    </row>
    <row r="139" spans="1:11" ht="30" hidden="1">
      <c r="A139" s="76" t="s">
        <v>187</v>
      </c>
      <c r="B139" s="164" t="s">
        <v>188</v>
      </c>
      <c r="C139" s="415">
        <f>main1!L183</f>
        <v>0</v>
      </c>
      <c r="D139" s="415">
        <f>main1!M183</f>
        <v>0</v>
      </c>
      <c r="E139" s="415">
        <f>main1!N183</f>
        <v>0</v>
      </c>
      <c r="F139" s="415">
        <f>main1!O183</f>
        <v>0</v>
      </c>
      <c r="G139" s="415">
        <f>main1!P183</f>
        <v>0</v>
      </c>
      <c r="H139" s="415" t="str">
        <f>main1!Q183</f>
        <v xml:space="preserve"> </v>
      </c>
      <c r="I139" s="142">
        <f>main1!R183</f>
        <v>0</v>
      </c>
      <c r="J139" s="142">
        <f>main1!S183</f>
        <v>0</v>
      </c>
      <c r="K139" s="142" t="str">
        <f>main1!T183</f>
        <v xml:space="preserve"> </v>
      </c>
    </row>
    <row r="140" spans="1:11" ht="15.75" hidden="1">
      <c r="A140" s="365" t="s">
        <v>134</v>
      </c>
      <c r="B140" s="163" t="s">
        <v>189</v>
      </c>
      <c r="C140" s="422">
        <f>main1!L184</f>
        <v>0</v>
      </c>
      <c r="D140" s="422">
        <f>main1!M184</f>
        <v>0</v>
      </c>
      <c r="E140" s="422">
        <f>main1!N184</f>
        <v>0</v>
      </c>
      <c r="F140" s="422">
        <f>main1!O184</f>
        <v>0</v>
      </c>
      <c r="G140" s="422">
        <f>main1!P184</f>
        <v>0</v>
      </c>
      <c r="H140" s="422" t="str">
        <f>main1!Q184</f>
        <v xml:space="preserve"> </v>
      </c>
      <c r="I140" s="145">
        <f>main1!R184</f>
        <v>0</v>
      </c>
      <c r="J140" s="145">
        <f>main1!S184</f>
        <v>0</v>
      </c>
      <c r="K140" s="145" t="str">
        <f>main1!T184</f>
        <v xml:space="preserve"> </v>
      </c>
    </row>
    <row r="141" spans="1:11" ht="30" hidden="1">
      <c r="A141" s="76" t="s">
        <v>131</v>
      </c>
      <c r="B141" s="164" t="s">
        <v>190</v>
      </c>
      <c r="C141" s="422">
        <f>main1!L185</f>
        <v>0</v>
      </c>
      <c r="D141" s="422">
        <f>main1!M185</f>
        <v>0</v>
      </c>
      <c r="E141" s="422">
        <f>main1!N185</f>
        <v>0</v>
      </c>
      <c r="F141" s="422">
        <f>main1!O185</f>
        <v>0</v>
      </c>
      <c r="G141" s="422">
        <f>main1!P185</f>
        <v>0</v>
      </c>
      <c r="H141" s="422" t="str">
        <f>main1!Q185</f>
        <v xml:space="preserve"> </v>
      </c>
      <c r="I141" s="145">
        <f>main1!R185</f>
        <v>0</v>
      </c>
      <c r="J141" s="145">
        <f>main1!S185</f>
        <v>0</v>
      </c>
      <c r="K141" s="145" t="str">
        <f>main1!T185</f>
        <v xml:space="preserve"> </v>
      </c>
    </row>
    <row r="142" spans="1:11" ht="30" hidden="1">
      <c r="A142" s="76" t="s">
        <v>135</v>
      </c>
      <c r="B142" s="164" t="s">
        <v>191</v>
      </c>
      <c r="C142" s="422">
        <f>main1!L186</f>
        <v>0</v>
      </c>
      <c r="D142" s="422">
        <f>main1!M186</f>
        <v>0</v>
      </c>
      <c r="E142" s="422">
        <f>main1!N186</f>
        <v>0</v>
      </c>
      <c r="F142" s="422">
        <f>main1!O186</f>
        <v>0</v>
      </c>
      <c r="G142" s="422">
        <f>main1!P186</f>
        <v>0</v>
      </c>
      <c r="H142" s="422" t="str">
        <f>main1!Q186</f>
        <v xml:space="preserve"> </v>
      </c>
      <c r="I142" s="145">
        <f>main1!R186</f>
        <v>0</v>
      </c>
      <c r="J142" s="145">
        <f>main1!S186</f>
        <v>0</v>
      </c>
      <c r="K142" s="145" t="str">
        <f>main1!T186</f>
        <v xml:space="preserve"> </v>
      </c>
    </row>
    <row r="143" spans="1:11" ht="30" hidden="1">
      <c r="A143" s="76" t="s">
        <v>137</v>
      </c>
      <c r="B143" s="164" t="s">
        <v>192</v>
      </c>
      <c r="C143" s="422">
        <f>main1!L187</f>
        <v>0</v>
      </c>
      <c r="D143" s="422">
        <f>main1!M187</f>
        <v>0</v>
      </c>
      <c r="E143" s="422">
        <f>main1!N187</f>
        <v>0</v>
      </c>
      <c r="F143" s="422">
        <f>main1!O187</f>
        <v>0</v>
      </c>
      <c r="G143" s="422">
        <f>main1!P187</f>
        <v>0</v>
      </c>
      <c r="H143" s="422" t="str">
        <f>main1!Q187</f>
        <v xml:space="preserve"> </v>
      </c>
      <c r="I143" s="145">
        <f>main1!R187</f>
        <v>0</v>
      </c>
      <c r="J143" s="145">
        <f>main1!S187</f>
        <v>0</v>
      </c>
      <c r="K143" s="145" t="str">
        <f>main1!T187</f>
        <v xml:space="preserve"> </v>
      </c>
    </row>
    <row r="144" spans="1:11" ht="28.5" hidden="1">
      <c r="A144" s="365" t="s">
        <v>196</v>
      </c>
      <c r="B144" s="163" t="s">
        <v>194</v>
      </c>
      <c r="C144" s="422">
        <f>main1!L188</f>
        <v>0</v>
      </c>
      <c r="D144" s="422">
        <f>main1!M188</f>
        <v>0</v>
      </c>
      <c r="E144" s="422">
        <f>main1!N188</f>
        <v>0</v>
      </c>
      <c r="F144" s="422">
        <f>main1!O188</f>
        <v>0</v>
      </c>
      <c r="G144" s="422">
        <f>main1!P188</f>
        <v>0</v>
      </c>
      <c r="H144" s="422" t="str">
        <f>main1!Q188</f>
        <v xml:space="preserve"> </v>
      </c>
      <c r="I144" s="145">
        <f>main1!R188</f>
        <v>0</v>
      </c>
      <c r="J144" s="145">
        <f>main1!S188</f>
        <v>0</v>
      </c>
      <c r="K144" s="145" t="str">
        <f>main1!T188</f>
        <v xml:space="preserve"> </v>
      </c>
    </row>
    <row r="145" spans="1:11" ht="15.75" hidden="1">
      <c r="A145" s="76" t="s">
        <v>193</v>
      </c>
      <c r="B145" s="164" t="s">
        <v>195</v>
      </c>
      <c r="C145" s="422">
        <f>main1!L189</f>
        <v>0</v>
      </c>
      <c r="D145" s="422">
        <f>main1!M189</f>
        <v>0</v>
      </c>
      <c r="E145" s="422">
        <f>main1!N189</f>
        <v>0</v>
      </c>
      <c r="F145" s="422">
        <f>main1!O189</f>
        <v>0</v>
      </c>
      <c r="G145" s="422">
        <f>main1!P189</f>
        <v>0</v>
      </c>
      <c r="H145" s="422" t="str">
        <f>main1!Q189</f>
        <v xml:space="preserve"> </v>
      </c>
      <c r="I145" s="145">
        <f>main1!R189</f>
        <v>0</v>
      </c>
      <c r="J145" s="145">
        <f>main1!S189</f>
        <v>0</v>
      </c>
      <c r="K145" s="145" t="str">
        <f>main1!T189</f>
        <v xml:space="preserve"> </v>
      </c>
    </row>
    <row r="146" spans="1:11" ht="15.75" hidden="1">
      <c r="A146" s="76" t="s">
        <v>143</v>
      </c>
      <c r="B146" s="164" t="s">
        <v>197</v>
      </c>
      <c r="C146" s="422">
        <f>main1!L190</f>
        <v>0</v>
      </c>
      <c r="D146" s="422">
        <f>main1!M190</f>
        <v>0</v>
      </c>
      <c r="E146" s="422">
        <f>main1!N190</f>
        <v>0</v>
      </c>
      <c r="F146" s="422">
        <f>main1!O190</f>
        <v>0</v>
      </c>
      <c r="G146" s="422">
        <f>main1!P190</f>
        <v>0</v>
      </c>
      <c r="H146" s="422" t="str">
        <f>main1!Q190</f>
        <v xml:space="preserve"> </v>
      </c>
      <c r="I146" s="145">
        <f>main1!R190</f>
        <v>0</v>
      </c>
      <c r="J146" s="145">
        <f>main1!S190</f>
        <v>0</v>
      </c>
      <c r="K146" s="145" t="str">
        <f>main1!T190</f>
        <v xml:space="preserve"> </v>
      </c>
    </row>
    <row r="147" spans="1:11" ht="15.75" hidden="1">
      <c r="A147" s="172" t="s">
        <v>199</v>
      </c>
      <c r="B147" s="163" t="s">
        <v>200</v>
      </c>
      <c r="C147" s="422">
        <f>main1!L191</f>
        <v>0</v>
      </c>
      <c r="D147" s="422">
        <f>main1!M191</f>
        <v>0</v>
      </c>
      <c r="E147" s="422">
        <f>main1!N191</f>
        <v>0</v>
      </c>
      <c r="F147" s="422">
        <f>main1!O191</f>
        <v>0</v>
      </c>
      <c r="G147" s="422">
        <f>main1!P191</f>
        <v>0</v>
      </c>
      <c r="H147" s="422" t="str">
        <f>main1!Q191</f>
        <v xml:space="preserve"> </v>
      </c>
      <c r="I147" s="145">
        <f>main1!R191</f>
        <v>0</v>
      </c>
      <c r="J147" s="145">
        <f>main1!S191</f>
        <v>0</v>
      </c>
      <c r="K147" s="145" t="str">
        <f>main1!T191</f>
        <v xml:space="preserve"> </v>
      </c>
    </row>
    <row r="148" spans="1:11" ht="15.75" hidden="1">
      <c r="A148" s="76" t="s">
        <v>198</v>
      </c>
      <c r="B148" s="164" t="s">
        <v>201</v>
      </c>
      <c r="C148" s="422">
        <f>main1!L192</f>
        <v>0</v>
      </c>
      <c r="D148" s="422">
        <f>main1!M192</f>
        <v>0</v>
      </c>
      <c r="E148" s="422">
        <f>main1!N192</f>
        <v>0</v>
      </c>
      <c r="F148" s="422">
        <f>main1!O192</f>
        <v>0</v>
      </c>
      <c r="G148" s="422">
        <f>main1!P192</f>
        <v>0</v>
      </c>
      <c r="H148" s="422" t="str">
        <f>main1!Q192</f>
        <v xml:space="preserve"> </v>
      </c>
      <c r="I148" s="145">
        <f>main1!R192</f>
        <v>0</v>
      </c>
      <c r="J148" s="145">
        <f>main1!S192</f>
        <v>0</v>
      </c>
      <c r="K148" s="145" t="str">
        <f>main1!T192</f>
        <v xml:space="preserve"> </v>
      </c>
    </row>
    <row r="149" spans="1:11" ht="15.75" hidden="1">
      <c r="A149" s="76" t="s">
        <v>202</v>
      </c>
      <c r="B149" s="164" t="s">
        <v>203</v>
      </c>
      <c r="C149" s="422">
        <f>main1!L193</f>
        <v>0</v>
      </c>
      <c r="D149" s="422">
        <f>main1!M193</f>
        <v>0</v>
      </c>
      <c r="E149" s="422">
        <f>main1!N193</f>
        <v>0</v>
      </c>
      <c r="F149" s="422">
        <f>main1!O193</f>
        <v>0</v>
      </c>
      <c r="G149" s="422">
        <f>main1!P193</f>
        <v>0</v>
      </c>
      <c r="H149" s="422" t="str">
        <f>main1!Q193</f>
        <v xml:space="preserve"> </v>
      </c>
      <c r="I149" s="145">
        <f>main1!R193</f>
        <v>0</v>
      </c>
      <c r="J149" s="145">
        <f>main1!S193</f>
        <v>0</v>
      </c>
      <c r="K149" s="145" t="str">
        <f>main1!T193</f>
        <v xml:space="preserve"> </v>
      </c>
    </row>
    <row r="150" spans="1:11" ht="15.75" hidden="1">
      <c r="A150" s="76" t="s">
        <v>204</v>
      </c>
      <c r="B150" s="164" t="s">
        <v>205</v>
      </c>
      <c r="C150" s="422">
        <f>main1!L194</f>
        <v>0</v>
      </c>
      <c r="D150" s="422">
        <f>main1!M194</f>
        <v>0</v>
      </c>
      <c r="E150" s="422">
        <f>main1!N194</f>
        <v>0</v>
      </c>
      <c r="F150" s="422">
        <f>main1!O194</f>
        <v>0</v>
      </c>
      <c r="G150" s="422">
        <f>main1!P194</f>
        <v>0</v>
      </c>
      <c r="H150" s="422" t="str">
        <f>main1!Q194</f>
        <v xml:space="preserve"> </v>
      </c>
      <c r="I150" s="145">
        <f>main1!R194</f>
        <v>0</v>
      </c>
      <c r="J150" s="145">
        <f>main1!S194</f>
        <v>0</v>
      </c>
      <c r="K150" s="145" t="str">
        <f>main1!T194</f>
        <v xml:space="preserve"> </v>
      </c>
    </row>
    <row r="151" spans="1:11" ht="18" customHeight="1">
      <c r="A151" s="172" t="s">
        <v>207</v>
      </c>
      <c r="B151" s="163" t="s">
        <v>206</v>
      </c>
      <c r="C151" s="421">
        <f>main1!L195</f>
        <v>5328</v>
      </c>
      <c r="D151" s="421">
        <f>main1!M195</f>
        <v>1393.3999999999999</v>
      </c>
      <c r="E151" s="421">
        <f>main1!N195</f>
        <v>780.09999999999991</v>
      </c>
      <c r="F151" s="421">
        <f>main1!O195</f>
        <v>613.29999999999995</v>
      </c>
      <c r="G151" s="421">
        <f>main1!P195</f>
        <v>-3934.6000000000004</v>
      </c>
      <c r="H151" s="421">
        <f>main1!Q195</f>
        <v>26.152402402402398</v>
      </c>
      <c r="I151" s="146">
        <f>main1!R195</f>
        <v>0</v>
      </c>
      <c r="J151" s="146">
        <f>main1!S195</f>
        <v>1393.3999999999999</v>
      </c>
      <c r="K151" s="146" t="str">
        <f>main1!T195</f>
        <v xml:space="preserve"> </v>
      </c>
    </row>
    <row r="152" spans="1:11" ht="18.75" customHeight="1">
      <c r="A152" s="330" t="s">
        <v>290</v>
      </c>
      <c r="B152" s="362" t="s">
        <v>208</v>
      </c>
      <c r="C152" s="415">
        <f>main1!L196</f>
        <v>6538.6</v>
      </c>
      <c r="D152" s="415">
        <f>main1!M196</f>
        <v>2217.6999999999998</v>
      </c>
      <c r="E152" s="415">
        <f>main1!N196</f>
        <v>1604.3999999999999</v>
      </c>
      <c r="F152" s="415">
        <f>main1!O196</f>
        <v>613.29999999999995</v>
      </c>
      <c r="G152" s="415">
        <f>main1!P196</f>
        <v>-4320.9000000000005</v>
      </c>
      <c r="H152" s="415">
        <f>main1!Q196</f>
        <v>33.9170464625455</v>
      </c>
      <c r="I152" s="146"/>
      <c r="J152" s="146"/>
      <c r="K152" s="146"/>
    </row>
    <row r="153" spans="1:11" ht="18.75" customHeight="1">
      <c r="A153" s="76" t="s">
        <v>291</v>
      </c>
      <c r="B153" s="362" t="s">
        <v>208</v>
      </c>
      <c r="C153" s="415">
        <f>main1!L197</f>
        <v>-1210.5999999999999</v>
      </c>
      <c r="D153" s="415">
        <f>main1!M197</f>
        <v>-824.3</v>
      </c>
      <c r="E153" s="415">
        <f>main1!N197</f>
        <v>-824.3</v>
      </c>
      <c r="F153" s="415">
        <f>main1!O197</f>
        <v>0</v>
      </c>
      <c r="G153" s="415">
        <f>main1!P197</f>
        <v>386.29999999999995</v>
      </c>
      <c r="H153" s="415">
        <f>main1!Q197</f>
        <v>68.090203205022306</v>
      </c>
      <c r="I153" s="142">
        <f>main1!R197</f>
        <v>0</v>
      </c>
      <c r="J153" s="142">
        <f>main1!S197</f>
        <v>-824.3</v>
      </c>
      <c r="K153" s="142" t="str">
        <f>main1!T197</f>
        <v xml:space="preserve"> </v>
      </c>
    </row>
    <row r="154" spans="1:11" ht="22.5" customHeight="1">
      <c r="A154" s="457" t="s">
        <v>212</v>
      </c>
      <c r="B154" s="465" t="s">
        <v>209</v>
      </c>
      <c r="C154" s="459">
        <f>main1!L198</f>
        <v>-811.69999999999527</v>
      </c>
      <c r="D154" s="459">
        <f>main1!M198</f>
        <v>-1245.1999999999996</v>
      </c>
      <c r="E154" s="459">
        <f>main1!N198</f>
        <v>-1184.5999999999995</v>
      </c>
      <c r="F154" s="459">
        <f>main1!O198</f>
        <v>-60.599999999999909</v>
      </c>
      <c r="G154" s="459">
        <f>main1!P198</f>
        <v>-433.50000000000432</v>
      </c>
      <c r="H154" s="459">
        <f>main1!Q198</f>
        <v>153.40643094739522</v>
      </c>
      <c r="I154" s="145">
        <f>main1!R198</f>
        <v>0</v>
      </c>
      <c r="J154" s="145">
        <f>main1!S198</f>
        <v>-1245.1999999999996</v>
      </c>
      <c r="K154" s="145" t="str">
        <f>main1!T198</f>
        <v xml:space="preserve"> </v>
      </c>
    </row>
    <row r="155" spans="1:11" ht="21" customHeight="1">
      <c r="A155" s="460" t="s">
        <v>213</v>
      </c>
      <c r="B155" s="461" t="s">
        <v>210</v>
      </c>
      <c r="C155" s="462">
        <f>main1!L199</f>
        <v>2485.6999999999998</v>
      </c>
      <c r="D155" s="462">
        <f>main1!M199</f>
        <v>2489.9</v>
      </c>
      <c r="E155" s="462">
        <f>main1!N199</f>
        <v>1403</v>
      </c>
      <c r="F155" s="462">
        <f>main1!O199</f>
        <v>1086.9000000000001</v>
      </c>
      <c r="G155" s="462">
        <f>main1!P199</f>
        <v>4.2000000000002728</v>
      </c>
      <c r="H155" s="462">
        <f>main1!Q199</f>
        <v>100.16896648831317</v>
      </c>
      <c r="I155" s="146">
        <f>main1!R199</f>
        <v>0</v>
      </c>
      <c r="J155" s="146">
        <f>main1!S199</f>
        <v>2489.9</v>
      </c>
      <c r="K155" s="146" t="str">
        <f>main1!T199</f>
        <v xml:space="preserve"> </v>
      </c>
    </row>
    <row r="156" spans="1:11" ht="22.5" customHeight="1">
      <c r="A156" s="463" t="s">
        <v>214</v>
      </c>
      <c r="B156" s="464" t="s">
        <v>211</v>
      </c>
      <c r="C156" s="462">
        <f>main1!L200</f>
        <v>-3297.3999999999951</v>
      </c>
      <c r="D156" s="462">
        <f>main1!M200</f>
        <v>-3735.0999999999995</v>
      </c>
      <c r="E156" s="462">
        <f>main1!N200</f>
        <v>-2587.5999999999995</v>
      </c>
      <c r="F156" s="462">
        <f>main1!O200</f>
        <v>-1147.5</v>
      </c>
      <c r="G156" s="462">
        <f>main1!P200</f>
        <v>-437.70000000000437</v>
      </c>
      <c r="H156" s="462">
        <f>main1!Q200</f>
        <v>113.27409474131149</v>
      </c>
      <c r="I156" s="146">
        <f>main1!R200</f>
        <v>0</v>
      </c>
      <c r="J156" s="146">
        <f>main1!S200</f>
        <v>-3735.0999999999995</v>
      </c>
      <c r="K156" s="146" t="str">
        <f>main1!T200</f>
        <v xml:space="preserve"> </v>
      </c>
    </row>
  </sheetData>
  <mergeCells count="12">
    <mergeCell ref="D7:D8"/>
    <mergeCell ref="G7:H7"/>
    <mergeCell ref="A5:H5"/>
    <mergeCell ref="E7:F7"/>
    <mergeCell ref="A2:K2"/>
    <mergeCell ref="J7:K7"/>
    <mergeCell ref="I7:I8"/>
    <mergeCell ref="A4:K4"/>
    <mergeCell ref="A3:K3"/>
    <mergeCell ref="B7:B8"/>
    <mergeCell ref="A7:A8"/>
    <mergeCell ref="C7:C8"/>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80" max="7" man="1"/>
  </rowBreaks>
  <colBreaks count="1" manualBreakCount="1">
    <brk id="8" max="155" man="1"/>
  </colBreaks>
</worksheet>
</file>

<file path=xl/worksheets/sheet5.xml><?xml version="1.0" encoding="utf-8"?>
<worksheet xmlns="http://schemas.openxmlformats.org/spreadsheetml/2006/main" xmlns:r="http://schemas.openxmlformats.org/officeDocument/2006/relationships">
  <dimension ref="A1:N160"/>
  <sheetViews>
    <sheetView showZeros="0" view="pageBreakPreview" topLeftCell="A60" zoomScaleNormal="100" zoomScaleSheetLayoutView="100" workbookViewId="0">
      <selection activeCell="D79" sqref="D79:F79"/>
    </sheetView>
  </sheetViews>
  <sheetFormatPr defaultRowHeight="15"/>
  <cols>
    <col min="1" max="1" width="46.7109375" customWidth="1"/>
    <col min="2" max="2" width="10.140625" customWidth="1"/>
    <col min="3" max="3" width="11.85546875" customWidth="1"/>
    <col min="4" max="4" width="11" customWidth="1"/>
    <col min="5" max="5" width="11.42578125" customWidth="1"/>
    <col min="6" max="6" width="10" customWidth="1"/>
    <col min="7" max="7" width="11.7109375" customWidth="1"/>
    <col min="8" max="8" width="9.140625" customWidth="1"/>
    <col min="9" max="10" width="9.140625" hidden="1" customWidth="1"/>
    <col min="11" max="11" width="9.85546875" hidden="1" customWidth="1"/>
    <col min="14" max="14" width="26.85546875" customWidth="1"/>
  </cols>
  <sheetData>
    <row r="1" spans="1:14">
      <c r="C1" s="13"/>
      <c r="D1" s="13"/>
      <c r="E1" s="13"/>
      <c r="F1" s="13"/>
      <c r="G1" s="13"/>
      <c r="H1" s="15" t="s">
        <v>30</v>
      </c>
      <c r="I1" s="13"/>
      <c r="J1" s="13"/>
    </row>
    <row r="2" spans="1:14" ht="20.25">
      <c r="A2" s="824" t="s">
        <v>25</v>
      </c>
      <c r="B2" s="824"/>
      <c r="C2" s="824"/>
      <c r="D2" s="824"/>
      <c r="E2" s="824"/>
      <c r="F2" s="824"/>
      <c r="G2" s="824"/>
      <c r="H2" s="824"/>
      <c r="I2" s="824"/>
      <c r="J2" s="824"/>
      <c r="K2" s="824"/>
    </row>
    <row r="3" spans="1:14" ht="20.25">
      <c r="A3" s="824" t="s">
        <v>308</v>
      </c>
      <c r="B3" s="824"/>
      <c r="C3" s="824"/>
      <c r="D3" s="824"/>
      <c r="E3" s="824"/>
      <c r="F3" s="824"/>
      <c r="G3" s="824"/>
      <c r="H3" s="824"/>
      <c r="I3" s="824"/>
      <c r="J3" s="824"/>
      <c r="K3" s="824"/>
    </row>
    <row r="4" spans="1:14" ht="20.25" customHeight="1">
      <c r="A4" s="825" t="str">
        <f>main1!A4</f>
        <v>la situația din 31 august 2016</v>
      </c>
      <c r="B4" s="825"/>
      <c r="C4" s="825"/>
      <c r="D4" s="825"/>
      <c r="E4" s="825"/>
      <c r="F4" s="825"/>
      <c r="G4" s="825"/>
      <c r="H4" s="825"/>
      <c r="I4" s="825"/>
      <c r="J4" s="825"/>
      <c r="K4" s="825"/>
    </row>
    <row r="5" spans="1:14" ht="15.75">
      <c r="A5" s="829"/>
      <c r="B5" s="829"/>
      <c r="C5" s="829"/>
      <c r="D5" s="829"/>
      <c r="E5" s="829"/>
      <c r="F5" s="829"/>
      <c r="G5" s="829"/>
      <c r="H5" s="829"/>
      <c r="I5" s="377"/>
      <c r="J5" s="377"/>
      <c r="K5" s="377"/>
    </row>
    <row r="6" spans="1:14" ht="21" customHeight="1">
      <c r="A6" s="16"/>
      <c r="B6" s="16"/>
      <c r="C6" s="17"/>
      <c r="D6" s="17" t="s">
        <v>1</v>
      </c>
      <c r="E6" s="17"/>
      <c r="F6" s="17"/>
      <c r="G6" s="16"/>
      <c r="H6" s="412" t="s">
        <v>26</v>
      </c>
      <c r="I6" s="16"/>
      <c r="J6" s="16"/>
    </row>
    <row r="7" spans="1:14" ht="24" customHeight="1">
      <c r="A7" s="826" t="s">
        <v>40</v>
      </c>
      <c r="B7" s="830" t="s">
        <v>244</v>
      </c>
      <c r="C7" s="826" t="s">
        <v>33</v>
      </c>
      <c r="D7" s="826" t="s">
        <v>41</v>
      </c>
      <c r="E7" s="823" t="s">
        <v>330</v>
      </c>
      <c r="F7" s="823"/>
      <c r="G7" s="826" t="s">
        <v>34</v>
      </c>
      <c r="H7" s="826"/>
      <c r="I7" s="826" t="s">
        <v>38</v>
      </c>
      <c r="J7" s="826" t="s">
        <v>39</v>
      </c>
      <c r="K7" s="826"/>
    </row>
    <row r="8" spans="1:14" ht="27" customHeight="1">
      <c r="A8" s="826"/>
      <c r="B8" s="830"/>
      <c r="C8" s="826"/>
      <c r="D8" s="826"/>
      <c r="E8" s="609" t="s">
        <v>332</v>
      </c>
      <c r="F8" s="609" t="s">
        <v>331</v>
      </c>
      <c r="G8" s="26" t="s">
        <v>309</v>
      </c>
      <c r="H8" s="26" t="s">
        <v>36</v>
      </c>
      <c r="I8" s="826"/>
      <c r="J8" s="26" t="s">
        <v>37</v>
      </c>
      <c r="K8" s="26" t="s">
        <v>36</v>
      </c>
    </row>
    <row r="9" spans="1:14">
      <c r="A9" s="28">
        <v>1</v>
      </c>
      <c r="B9" s="28">
        <v>2</v>
      </c>
      <c r="C9" s="28">
        <v>3</v>
      </c>
      <c r="D9" s="28">
        <v>4</v>
      </c>
      <c r="E9" s="28">
        <v>5</v>
      </c>
      <c r="F9" s="28">
        <v>6</v>
      </c>
      <c r="G9" s="28">
        <v>7</v>
      </c>
      <c r="H9" s="28">
        <v>8</v>
      </c>
      <c r="I9" s="27">
        <v>6</v>
      </c>
      <c r="J9" s="27">
        <v>7</v>
      </c>
      <c r="K9" s="27">
        <v>8</v>
      </c>
    </row>
    <row r="10" spans="1:14" ht="17.25">
      <c r="A10" s="450" t="s">
        <v>100</v>
      </c>
      <c r="B10" s="456">
        <v>1</v>
      </c>
      <c r="C10" s="452">
        <f>main1!U12</f>
        <v>31385.099999999991</v>
      </c>
      <c r="D10" s="452">
        <f>main1!V12</f>
        <v>17419.8</v>
      </c>
      <c r="E10" s="452">
        <f>main1!W12</f>
        <v>17257.3</v>
      </c>
      <c r="F10" s="452">
        <f>main1!X12</f>
        <v>162.50000000000003</v>
      </c>
      <c r="G10" s="452">
        <f>main1!Y12</f>
        <v>-13965.299999999994</v>
      </c>
      <c r="H10" s="452">
        <f>main1!Z12</f>
        <v>55.503407667969853</v>
      </c>
      <c r="I10" s="40">
        <f>main1!AA12</f>
        <v>0</v>
      </c>
      <c r="J10" s="40">
        <f>main1!AB12</f>
        <v>17419.8</v>
      </c>
      <c r="K10" s="40" t="str">
        <f>main1!AC12</f>
        <v xml:space="preserve"> </v>
      </c>
    </row>
    <row r="11" spans="1:14" ht="15.75">
      <c r="A11" s="51" t="s">
        <v>43</v>
      </c>
      <c r="B11" s="157">
        <v>11</v>
      </c>
      <c r="C11" s="414">
        <f>main1!U13</f>
        <v>26310.799999999992</v>
      </c>
      <c r="D11" s="414">
        <f>main1!V13</f>
        <v>16284.9</v>
      </c>
      <c r="E11" s="414">
        <f>main1!W13</f>
        <v>16284.9</v>
      </c>
      <c r="F11" s="414">
        <f>main1!X13</f>
        <v>0</v>
      </c>
      <c r="G11" s="414">
        <f>main1!Y13</f>
        <v>-10025.899999999994</v>
      </c>
      <c r="H11" s="414">
        <f>main1!Z13</f>
        <v>61.894355169740201</v>
      </c>
      <c r="I11" s="41">
        <f>main1!AA13</f>
        <v>0</v>
      </c>
      <c r="J11" s="41">
        <f>main1!AB13</f>
        <v>16284.9</v>
      </c>
      <c r="K11" s="41" t="str">
        <f>main1!AC13</f>
        <v xml:space="preserve"> </v>
      </c>
      <c r="N11" s="620"/>
    </row>
    <row r="12" spans="1:14" ht="17.25" customHeight="1">
      <c r="A12" s="67" t="s">
        <v>44</v>
      </c>
      <c r="B12" s="254">
        <v>111</v>
      </c>
      <c r="C12" s="415">
        <f>main1!U14</f>
        <v>4430</v>
      </c>
      <c r="D12" s="415">
        <f>main1!V14</f>
        <v>2873.7</v>
      </c>
      <c r="E12" s="415">
        <f>main1!W14</f>
        <v>2873.7</v>
      </c>
      <c r="F12" s="415">
        <f>main1!X14</f>
        <v>0</v>
      </c>
      <c r="G12" s="415">
        <f>main1!Y14</f>
        <v>-1556.3000000000002</v>
      </c>
      <c r="H12" s="415">
        <f>main1!Z14</f>
        <v>64.869074492099315</v>
      </c>
      <c r="I12" s="39">
        <f>main1!AA14</f>
        <v>0</v>
      </c>
      <c r="J12" s="39">
        <f>main1!AB14</f>
        <v>2873.7</v>
      </c>
      <c r="K12" s="39" t="str">
        <f>main1!AC14</f>
        <v xml:space="preserve"> </v>
      </c>
      <c r="N12" s="623"/>
    </row>
    <row r="13" spans="1:14" hidden="1">
      <c r="A13" s="147" t="s">
        <v>4</v>
      </c>
      <c r="B13" s="198"/>
      <c r="C13" s="415"/>
      <c r="D13" s="415"/>
      <c r="E13" s="415"/>
      <c r="F13" s="415"/>
      <c r="G13" s="415"/>
      <c r="H13" s="415"/>
      <c r="I13" s="39">
        <f>main1!AA15</f>
        <v>0</v>
      </c>
      <c r="J13" s="39">
        <f>main1!AB15</f>
        <v>0</v>
      </c>
      <c r="K13" s="39">
        <f>main1!AC15</f>
        <v>0</v>
      </c>
      <c r="N13" s="624"/>
    </row>
    <row r="14" spans="1:14" ht="24.75" customHeight="1">
      <c r="A14" s="148" t="s">
        <v>272</v>
      </c>
      <c r="B14" s="255">
        <v>1111</v>
      </c>
      <c r="C14" s="416">
        <f>main1!U16</f>
        <v>1337.2</v>
      </c>
      <c r="D14" s="416">
        <f>main1!V16</f>
        <v>876.5</v>
      </c>
      <c r="E14" s="416">
        <f>main1!W16</f>
        <v>876.5</v>
      </c>
      <c r="F14" s="416">
        <f>main1!X16</f>
        <v>0</v>
      </c>
      <c r="G14" s="416">
        <f>main1!Y16</f>
        <v>-460.70000000000005</v>
      </c>
      <c r="H14" s="416">
        <f>main1!Z16</f>
        <v>65.547412503739153</v>
      </c>
      <c r="I14" s="42">
        <f>main1!AA16</f>
        <v>0</v>
      </c>
      <c r="J14" s="42">
        <f>main1!AB16</f>
        <v>876.5</v>
      </c>
      <c r="K14" s="42" t="str">
        <f>main1!AC16</f>
        <v xml:space="preserve"> </v>
      </c>
      <c r="N14" s="625"/>
    </row>
    <row r="15" spans="1:14">
      <c r="A15" s="148" t="s">
        <v>273</v>
      </c>
      <c r="B15" s="255">
        <v>1112</v>
      </c>
      <c r="C15" s="416">
        <f>main1!U17</f>
        <v>3092.8</v>
      </c>
      <c r="D15" s="416">
        <f>main1!V17</f>
        <v>1997.2</v>
      </c>
      <c r="E15" s="416">
        <f>main1!W17</f>
        <v>1997.2</v>
      </c>
      <c r="F15" s="416">
        <f>main1!X17</f>
        <v>0</v>
      </c>
      <c r="G15" s="416">
        <f>main1!Y17</f>
        <v>-1095.6000000000001</v>
      </c>
      <c r="H15" s="416">
        <f>main1!Z17</f>
        <v>64.575788929125707</v>
      </c>
      <c r="I15" s="42">
        <f>main1!AA17</f>
        <v>0</v>
      </c>
      <c r="J15" s="42">
        <f>main1!AB17</f>
        <v>1997.2</v>
      </c>
      <c r="K15" s="42" t="str">
        <f>main1!AC17</f>
        <v xml:space="preserve"> </v>
      </c>
      <c r="N15" s="624"/>
    </row>
    <row r="16" spans="1:14">
      <c r="A16" s="67" t="s">
        <v>45</v>
      </c>
      <c r="B16" s="198">
        <v>113</v>
      </c>
      <c r="C16" s="415">
        <f>main1!U18</f>
        <v>53.2</v>
      </c>
      <c r="D16" s="415">
        <f>main1!V18</f>
        <v>2.8</v>
      </c>
      <c r="E16" s="415">
        <f>main1!W18</f>
        <v>2.8</v>
      </c>
      <c r="F16" s="415">
        <f>main1!X18</f>
        <v>0</v>
      </c>
      <c r="G16" s="415">
        <f>main1!Y18</f>
        <v>-50.400000000000006</v>
      </c>
      <c r="H16" s="415">
        <f>main1!Z18</f>
        <v>5.2631578947368416</v>
      </c>
      <c r="I16" s="39">
        <f>main1!AA18</f>
        <v>0</v>
      </c>
      <c r="J16" s="39">
        <f>main1!AB18</f>
        <v>2.8</v>
      </c>
      <c r="K16" s="39" t="str">
        <f>main1!AC18</f>
        <v xml:space="preserve"> </v>
      </c>
      <c r="N16" s="620"/>
    </row>
    <row r="17" spans="1:14" hidden="1">
      <c r="A17" s="147" t="s">
        <v>4</v>
      </c>
      <c r="B17" s="198"/>
      <c r="C17" s="415"/>
      <c r="D17" s="415"/>
      <c r="E17" s="415"/>
      <c r="F17" s="415"/>
      <c r="G17" s="415"/>
      <c r="H17" s="415"/>
      <c r="I17" s="39">
        <f>main1!AA19</f>
        <v>0</v>
      </c>
      <c r="J17" s="39">
        <f>main1!AB19</f>
        <v>0</v>
      </c>
      <c r="K17" s="39">
        <f>main1!AC19</f>
        <v>0</v>
      </c>
      <c r="N17" s="620"/>
    </row>
    <row r="18" spans="1:14" hidden="1">
      <c r="A18" s="159" t="s">
        <v>241</v>
      </c>
      <c r="B18" s="195">
        <v>1131</v>
      </c>
      <c r="C18" s="416">
        <f>main1!U20</f>
        <v>0</v>
      </c>
      <c r="D18" s="416">
        <f>main1!V20</f>
        <v>0</v>
      </c>
      <c r="E18" s="416">
        <f>main1!W20</f>
        <v>0</v>
      </c>
      <c r="F18" s="416">
        <f>main1!X20</f>
        <v>0</v>
      </c>
      <c r="G18" s="416">
        <f>main1!Y20</f>
        <v>0</v>
      </c>
      <c r="H18" s="416" t="str">
        <f>main1!Z20</f>
        <v xml:space="preserve"> </v>
      </c>
      <c r="I18" s="39">
        <f>main1!AA20</f>
        <v>0</v>
      </c>
      <c r="J18" s="39">
        <f>main1!AB20</f>
        <v>0</v>
      </c>
      <c r="K18" s="39">
        <f>main1!AC20</f>
        <v>0</v>
      </c>
      <c r="N18" s="620"/>
    </row>
    <row r="19" spans="1:14" ht="18" hidden="1" customHeight="1">
      <c r="A19" s="159" t="s">
        <v>242</v>
      </c>
      <c r="B19" s="195">
        <v>1132</v>
      </c>
      <c r="C19" s="416">
        <f>main1!U21</f>
        <v>0</v>
      </c>
      <c r="D19" s="416">
        <f>main1!V21</f>
        <v>0</v>
      </c>
      <c r="E19" s="416">
        <f>main1!W21</f>
        <v>0</v>
      </c>
      <c r="F19" s="416">
        <f>main1!X21</f>
        <v>0</v>
      </c>
      <c r="G19" s="416">
        <f>main1!Y21</f>
        <v>0</v>
      </c>
      <c r="H19" s="416" t="str">
        <f>main1!Z21</f>
        <v xml:space="preserve"> </v>
      </c>
      <c r="I19" s="39">
        <f>main1!AA21</f>
        <v>0</v>
      </c>
      <c r="J19" s="39">
        <f>main1!AB21</f>
        <v>0</v>
      </c>
      <c r="K19" s="39">
        <f>main1!AC21</f>
        <v>0</v>
      </c>
      <c r="N19" s="620"/>
    </row>
    <row r="20" spans="1:14">
      <c r="A20" s="159" t="s">
        <v>266</v>
      </c>
      <c r="B20" s="195">
        <v>1133</v>
      </c>
      <c r="C20" s="416">
        <f>main1!U22</f>
        <v>3.2</v>
      </c>
      <c r="D20" s="416">
        <f>main1!V22</f>
        <v>2.8</v>
      </c>
      <c r="E20" s="416">
        <f>main1!W22</f>
        <v>2.8</v>
      </c>
      <c r="F20" s="416">
        <f>main1!X22</f>
        <v>0</v>
      </c>
      <c r="G20" s="416">
        <f>main1!Y22</f>
        <v>-0.40000000000000036</v>
      </c>
      <c r="H20" s="416">
        <f>main1!Z22</f>
        <v>87.499999999999986</v>
      </c>
      <c r="I20" s="142"/>
      <c r="J20" s="142"/>
      <c r="K20" s="142"/>
      <c r="N20" s="620"/>
    </row>
    <row r="21" spans="1:14">
      <c r="A21" s="159" t="s">
        <v>333</v>
      </c>
      <c r="B21" s="195">
        <v>1136</v>
      </c>
      <c r="C21" s="416">
        <f>main1!U23</f>
        <v>50</v>
      </c>
      <c r="D21" s="416">
        <f>main1!V23</f>
        <v>0</v>
      </c>
      <c r="E21" s="416">
        <f>main1!W23</f>
        <v>0</v>
      </c>
      <c r="F21" s="416">
        <f>main1!X23</f>
        <v>0</v>
      </c>
      <c r="G21" s="416">
        <f>main1!Y23</f>
        <v>-50</v>
      </c>
      <c r="H21" s="416">
        <f>main1!Z23</f>
        <v>0</v>
      </c>
      <c r="I21" s="142"/>
      <c r="J21" s="142"/>
      <c r="K21" s="142"/>
      <c r="N21" s="620"/>
    </row>
    <row r="22" spans="1:14">
      <c r="A22" s="74" t="s">
        <v>46</v>
      </c>
      <c r="B22" s="198">
        <v>114</v>
      </c>
      <c r="C22" s="416">
        <f>main1!U24</f>
        <v>20539.999999999993</v>
      </c>
      <c r="D22" s="415">
        <f>main1!V24</f>
        <v>12476.9</v>
      </c>
      <c r="E22" s="415">
        <f>main1!W24</f>
        <v>12476.9</v>
      </c>
      <c r="F22" s="415">
        <f>main1!X24</f>
        <v>0</v>
      </c>
      <c r="G22" s="415">
        <f>main1!Y24</f>
        <v>-8063.0999999999931</v>
      </c>
      <c r="H22" s="415">
        <f>main1!Z24</f>
        <v>60.744401168451823</v>
      </c>
      <c r="I22" s="142"/>
      <c r="J22" s="142"/>
      <c r="K22" s="142"/>
      <c r="N22" s="620"/>
    </row>
    <row r="23" spans="1:14">
      <c r="A23" s="147" t="s">
        <v>15</v>
      </c>
      <c r="B23" s="158"/>
      <c r="C23" s="415"/>
      <c r="D23" s="415"/>
      <c r="E23" s="415"/>
      <c r="F23" s="415"/>
      <c r="G23" s="415"/>
      <c r="H23" s="415"/>
      <c r="I23" s="142"/>
      <c r="J23" s="142"/>
      <c r="K23" s="142"/>
      <c r="N23" s="620"/>
    </row>
    <row r="24" spans="1:14">
      <c r="A24" s="160" t="s">
        <v>328</v>
      </c>
      <c r="B24" s="256">
        <v>1141</v>
      </c>
      <c r="C24" s="417">
        <f>main1!U26</f>
        <v>15270.699999999999</v>
      </c>
      <c r="D24" s="417">
        <f>main1!V26</f>
        <v>9074.2999999999993</v>
      </c>
      <c r="E24" s="417">
        <f>main1!W26</f>
        <v>9074.2999999999993</v>
      </c>
      <c r="F24" s="417">
        <f>main1!X26</f>
        <v>0</v>
      </c>
      <c r="G24" s="417">
        <f>main1!Y26</f>
        <v>-6196.4</v>
      </c>
      <c r="H24" s="417">
        <f>main1!Z26</f>
        <v>59.422947212635954</v>
      </c>
      <c r="I24" s="142"/>
      <c r="J24" s="142"/>
      <c r="K24" s="142"/>
    </row>
    <row r="25" spans="1:14">
      <c r="A25" s="150" t="s">
        <v>4</v>
      </c>
      <c r="B25" s="158"/>
      <c r="C25" s="415"/>
      <c r="D25" s="415"/>
      <c r="E25" s="415"/>
      <c r="F25" s="415"/>
      <c r="G25" s="415"/>
      <c r="H25" s="415"/>
      <c r="I25" s="142"/>
      <c r="J25" s="142"/>
      <c r="K25" s="142"/>
    </row>
    <row r="26" spans="1:14" ht="25.5">
      <c r="A26" s="56" t="s">
        <v>51</v>
      </c>
      <c r="B26" s="249">
        <v>11411</v>
      </c>
      <c r="C26" s="418">
        <f>main1!U28</f>
        <v>5489.7</v>
      </c>
      <c r="D26" s="418">
        <f>main1!V28</f>
        <v>3355.9</v>
      </c>
      <c r="E26" s="418">
        <f>main1!W28</f>
        <v>3355.9</v>
      </c>
      <c r="F26" s="418">
        <f>main1!X28</f>
        <v>0</v>
      </c>
      <c r="G26" s="418">
        <f>main1!Y28</f>
        <v>-2133.7999999999997</v>
      </c>
      <c r="H26" s="418">
        <f>main1!Z28</f>
        <v>61.130845037069427</v>
      </c>
      <c r="I26" s="142"/>
      <c r="J26" s="142"/>
      <c r="K26" s="142"/>
    </row>
    <row r="27" spans="1:14">
      <c r="A27" s="56" t="s">
        <v>19</v>
      </c>
      <c r="B27" s="249">
        <v>11412</v>
      </c>
      <c r="C27" s="418">
        <f>main1!U29</f>
        <v>11934.6</v>
      </c>
      <c r="D27" s="418">
        <f>main1!V29</f>
        <v>7307.6</v>
      </c>
      <c r="E27" s="418">
        <f>main1!W29</f>
        <v>7307.6</v>
      </c>
      <c r="F27" s="418">
        <f>main1!X29</f>
        <v>0</v>
      </c>
      <c r="G27" s="418">
        <f>main1!Y29</f>
        <v>-4627</v>
      </c>
      <c r="H27" s="418">
        <f>main1!Z29</f>
        <v>61.230372195130123</v>
      </c>
      <c r="I27" s="142"/>
      <c r="J27" s="142"/>
      <c r="K27" s="142"/>
    </row>
    <row r="28" spans="1:14">
      <c r="A28" s="56" t="s">
        <v>20</v>
      </c>
      <c r="B28" s="249">
        <v>11413</v>
      </c>
      <c r="C28" s="418">
        <f>main1!U30</f>
        <v>-2153.6</v>
      </c>
      <c r="D28" s="418">
        <f>main1!V30</f>
        <v>-1589.2</v>
      </c>
      <c r="E28" s="418">
        <f>main1!W30</f>
        <v>-1589.2</v>
      </c>
      <c r="F28" s="418">
        <f>main1!X30</f>
        <v>0</v>
      </c>
      <c r="G28" s="418">
        <f>main1!Y30</f>
        <v>564.39999999999986</v>
      </c>
      <c r="H28" s="418">
        <f>main1!Z30</f>
        <v>73.792719167904906</v>
      </c>
      <c r="I28" s="142"/>
      <c r="J28" s="142"/>
      <c r="K28" s="142"/>
    </row>
    <row r="29" spans="1:14">
      <c r="A29" s="160" t="s">
        <v>21</v>
      </c>
      <c r="B29" s="251">
        <v>1142</v>
      </c>
      <c r="C29" s="417">
        <f>main1!U31</f>
        <v>4302.5</v>
      </c>
      <c r="D29" s="417">
        <f>main1!V31</f>
        <v>2785.2999999999997</v>
      </c>
      <c r="E29" s="417">
        <f>main1!W31</f>
        <v>2785.2999999999997</v>
      </c>
      <c r="F29" s="417">
        <f>main1!X31</f>
        <v>0</v>
      </c>
      <c r="G29" s="417">
        <f>main1!Y31</f>
        <v>-1517.2000000000003</v>
      </c>
      <c r="H29" s="417">
        <f>main1!Z31</f>
        <v>64.736780941313185</v>
      </c>
      <c r="I29" s="197">
        <f>main1!AA31</f>
        <v>0</v>
      </c>
      <c r="J29" s="197">
        <f>main1!AB31</f>
        <v>2785.2999999999997</v>
      </c>
      <c r="K29" s="197" t="str">
        <f>main1!AC31</f>
        <v xml:space="preserve"> </v>
      </c>
    </row>
    <row r="30" spans="1:14">
      <c r="A30" s="150" t="s">
        <v>4</v>
      </c>
      <c r="B30" s="158"/>
      <c r="C30" s="415"/>
      <c r="D30" s="415"/>
      <c r="E30" s="415"/>
      <c r="F30" s="415"/>
      <c r="G30" s="415"/>
      <c r="H30" s="415"/>
      <c r="I30" s="142"/>
      <c r="J30" s="142"/>
      <c r="K30" s="142"/>
    </row>
    <row r="31" spans="1:14" ht="17.25" customHeight="1">
      <c r="A31" s="56" t="s">
        <v>298</v>
      </c>
      <c r="B31" s="45"/>
      <c r="C31" s="418">
        <f>main1!U33</f>
        <v>627.70000000000005</v>
      </c>
      <c r="D31" s="418">
        <f>main1!V33</f>
        <v>347.5</v>
      </c>
      <c r="E31" s="418">
        <f>main1!W33</f>
        <v>347.5</v>
      </c>
      <c r="F31" s="418">
        <f>main1!X33</f>
        <v>0</v>
      </c>
      <c r="G31" s="418">
        <f>main1!Y33</f>
        <v>-280.20000000000005</v>
      </c>
      <c r="H31" s="418">
        <f>main1!Z33</f>
        <v>55.360841166162174</v>
      </c>
      <c r="I31" s="142"/>
      <c r="J31" s="142"/>
      <c r="K31" s="142"/>
    </row>
    <row r="32" spans="1:14">
      <c r="A32" s="56" t="s">
        <v>299</v>
      </c>
      <c r="B32" s="45"/>
      <c r="C32" s="418">
        <f>main1!U34</f>
        <v>3899.2</v>
      </c>
      <c r="D32" s="418">
        <f>main1!V34</f>
        <v>2533.6999999999998</v>
      </c>
      <c r="E32" s="418">
        <f>main1!W34</f>
        <v>2533.6999999999998</v>
      </c>
      <c r="F32" s="418">
        <f>main1!X34</f>
        <v>0</v>
      </c>
      <c r="G32" s="418">
        <f>main1!Y34</f>
        <v>-1365.5</v>
      </c>
      <c r="H32" s="418">
        <f>main1!Z34</f>
        <v>64.979995896594161</v>
      </c>
      <c r="I32" s="142"/>
      <c r="J32" s="142"/>
      <c r="K32" s="142"/>
    </row>
    <row r="33" spans="1:11" hidden="1">
      <c r="A33" s="56" t="s">
        <v>276</v>
      </c>
      <c r="B33" s="249">
        <v>11421</v>
      </c>
      <c r="C33" s="418">
        <f>main1!U35</f>
        <v>535.9</v>
      </c>
      <c r="D33" s="418">
        <f>main1!V35</f>
        <v>22</v>
      </c>
      <c r="E33" s="418">
        <f>main1!W35</f>
        <v>22</v>
      </c>
      <c r="F33" s="418">
        <f>main1!X35</f>
        <v>0</v>
      </c>
      <c r="G33" s="418">
        <f>main1!Y35</f>
        <v>-513.9</v>
      </c>
      <c r="H33" s="418">
        <f>main1!Z35</f>
        <v>4.1052435155812654</v>
      </c>
      <c r="I33" s="142"/>
      <c r="J33" s="142"/>
      <c r="K33" s="142"/>
    </row>
    <row r="34" spans="1:11" hidden="1">
      <c r="A34" s="56" t="s">
        <v>277</v>
      </c>
      <c r="B34" s="249">
        <v>11422</v>
      </c>
      <c r="C34" s="418">
        <f>main1!U36</f>
        <v>1326</v>
      </c>
      <c r="D34" s="418">
        <f>main1!V36</f>
        <v>88</v>
      </c>
      <c r="E34" s="418">
        <f>main1!W36</f>
        <v>88</v>
      </c>
      <c r="F34" s="418">
        <f>main1!X36</f>
        <v>0</v>
      </c>
      <c r="G34" s="418">
        <f>main1!Y36</f>
        <v>-1238</v>
      </c>
      <c r="H34" s="418">
        <f>main1!Z36</f>
        <v>6.6365007541478134</v>
      </c>
      <c r="I34" s="142"/>
      <c r="J34" s="142"/>
      <c r="K34" s="142"/>
    </row>
    <row r="35" spans="1:11" hidden="1">
      <c r="A35" s="56" t="s">
        <v>278</v>
      </c>
      <c r="B35" s="249">
        <v>11423</v>
      </c>
      <c r="C35" s="418">
        <f>main1!U37</f>
        <v>585</v>
      </c>
      <c r="D35" s="418">
        <f>main1!V37</f>
        <v>34.4</v>
      </c>
      <c r="E35" s="418">
        <f>main1!W37</f>
        <v>34.4</v>
      </c>
      <c r="F35" s="418">
        <f>main1!X37</f>
        <v>0</v>
      </c>
      <c r="G35" s="418">
        <f>main1!Y37</f>
        <v>-550.6</v>
      </c>
      <c r="H35" s="418">
        <f>main1!Z37</f>
        <v>5.8803418803418799</v>
      </c>
      <c r="I35" s="194">
        <f>main1!AA37</f>
        <v>0</v>
      </c>
      <c r="J35" s="194">
        <f>main1!AB37</f>
        <v>0</v>
      </c>
      <c r="K35" s="194">
        <f>main1!AC37</f>
        <v>0</v>
      </c>
    </row>
    <row r="36" spans="1:11" hidden="1">
      <c r="A36" s="56" t="s">
        <v>279</v>
      </c>
      <c r="B36" s="249">
        <v>11424</v>
      </c>
      <c r="C36" s="418">
        <f>main1!U38</f>
        <v>1427</v>
      </c>
      <c r="D36" s="418">
        <f>main1!V38</f>
        <v>91.1</v>
      </c>
      <c r="E36" s="418">
        <f>main1!W38</f>
        <v>91.1</v>
      </c>
      <c r="F36" s="418">
        <f>main1!X38</f>
        <v>0</v>
      </c>
      <c r="G36" s="418">
        <f>main1!Y38</f>
        <v>-1335.9</v>
      </c>
      <c r="H36" s="418">
        <f>main1!Z38</f>
        <v>6.3840224246671333</v>
      </c>
      <c r="I36" s="142"/>
      <c r="J36" s="142"/>
      <c r="K36" s="142"/>
    </row>
    <row r="37" spans="1:11" hidden="1">
      <c r="A37" s="56" t="s">
        <v>280</v>
      </c>
      <c r="B37" s="249">
        <v>11425</v>
      </c>
      <c r="C37" s="418">
        <f>main1!U39</f>
        <v>173.6</v>
      </c>
      <c r="D37" s="418">
        <f>main1!V39</f>
        <v>12.6</v>
      </c>
      <c r="E37" s="418">
        <f>main1!W39</f>
        <v>12.6</v>
      </c>
      <c r="F37" s="418">
        <f>main1!X39</f>
        <v>0</v>
      </c>
      <c r="G37" s="418">
        <f>main1!Y39</f>
        <v>-161</v>
      </c>
      <c r="H37" s="418">
        <f>main1!Z39</f>
        <v>7.2580645161290329</v>
      </c>
      <c r="I37" s="39">
        <f>main1!AA24</f>
        <v>0</v>
      </c>
      <c r="J37" s="39">
        <f>main1!AB24</f>
        <v>12476.9</v>
      </c>
      <c r="K37" s="39" t="str">
        <f>main1!AC24</f>
        <v xml:space="preserve"> </v>
      </c>
    </row>
    <row r="38" spans="1:11" hidden="1">
      <c r="A38" s="56" t="s">
        <v>281</v>
      </c>
      <c r="B38" s="249">
        <v>11426</v>
      </c>
      <c r="C38" s="418">
        <f>main1!U40</f>
        <v>10.9</v>
      </c>
      <c r="D38" s="418">
        <f>main1!V40</f>
        <v>0.7</v>
      </c>
      <c r="E38" s="418">
        <f>main1!W40</f>
        <v>0.7</v>
      </c>
      <c r="F38" s="418">
        <f>main1!X40</f>
        <v>0</v>
      </c>
      <c r="G38" s="418">
        <f>main1!Y40</f>
        <v>-10.200000000000001</v>
      </c>
      <c r="H38" s="418">
        <f>main1!Z40</f>
        <v>6.422018348623852</v>
      </c>
      <c r="I38" s="39">
        <f>main1!AA25</f>
        <v>0</v>
      </c>
      <c r="J38" s="39">
        <f>main1!AB25</f>
        <v>0</v>
      </c>
      <c r="K38" s="39">
        <f>main1!AC25</f>
        <v>0</v>
      </c>
    </row>
    <row r="39" spans="1:11" ht="16.5" hidden="1" customHeight="1">
      <c r="A39" s="56" t="s">
        <v>275</v>
      </c>
      <c r="B39" s="249">
        <v>11427</v>
      </c>
      <c r="C39" s="418">
        <f>main1!U41</f>
        <v>22</v>
      </c>
      <c r="D39" s="418">
        <f>main1!V41</f>
        <v>1.6</v>
      </c>
      <c r="E39" s="418">
        <f>main1!W41</f>
        <v>1.6</v>
      </c>
      <c r="F39" s="418">
        <f>main1!X41</f>
        <v>0</v>
      </c>
      <c r="G39" s="418">
        <f>main1!Y41</f>
        <v>-20.399999999999999</v>
      </c>
      <c r="H39" s="418">
        <f>main1!Z41</f>
        <v>7.2727272727272734</v>
      </c>
      <c r="I39" s="141">
        <f>main1!AA26</f>
        <v>0</v>
      </c>
      <c r="J39" s="141">
        <f>main1!AB26</f>
        <v>9074.2999999999993</v>
      </c>
      <c r="K39" s="141" t="str">
        <f>main1!AC26</f>
        <v xml:space="preserve"> </v>
      </c>
    </row>
    <row r="40" spans="1:11" ht="18" customHeight="1">
      <c r="A40" s="56" t="s">
        <v>22</v>
      </c>
      <c r="B40" s="249">
        <v>11429</v>
      </c>
      <c r="C40" s="418">
        <f>main1!U42</f>
        <v>-224.4</v>
      </c>
      <c r="D40" s="418">
        <f>main1!V42</f>
        <v>-95.9</v>
      </c>
      <c r="E40" s="418">
        <f>main1!W42</f>
        <v>-95.9</v>
      </c>
      <c r="F40" s="418">
        <f>main1!X42</f>
        <v>0</v>
      </c>
      <c r="G40" s="418">
        <f>main1!Y42</f>
        <v>128.5</v>
      </c>
      <c r="H40" s="418">
        <f>main1!Z42</f>
        <v>42.736185383244205</v>
      </c>
      <c r="I40" s="194">
        <f>main1!AA42</f>
        <v>0</v>
      </c>
      <c r="J40" s="194">
        <f>main1!AB42</f>
        <v>-95.9</v>
      </c>
      <c r="K40" s="194" t="str">
        <f>main1!AC42</f>
        <v xml:space="preserve"> </v>
      </c>
    </row>
    <row r="41" spans="1:11" ht="19.5" customHeight="1">
      <c r="A41" s="250" t="s">
        <v>267</v>
      </c>
      <c r="B41" s="251">
        <v>1144</v>
      </c>
      <c r="C41" s="417">
        <f>main1!U43</f>
        <v>11.6</v>
      </c>
      <c r="D41" s="417">
        <f>main1!V43</f>
        <v>7.2</v>
      </c>
      <c r="E41" s="417">
        <f>main1!W43</f>
        <v>7.2</v>
      </c>
      <c r="F41" s="417">
        <f>main1!X43</f>
        <v>0</v>
      </c>
      <c r="G41" s="417">
        <f>main1!Y43</f>
        <v>-4.3999999999999995</v>
      </c>
      <c r="H41" s="417">
        <f>main1!Z43</f>
        <v>62.068965517241381</v>
      </c>
      <c r="I41" s="39">
        <f>main1!AA28</f>
        <v>0</v>
      </c>
      <c r="J41" s="39">
        <f>main1!AB28</f>
        <v>3355.9</v>
      </c>
      <c r="K41" s="39" t="str">
        <f>main1!AC28</f>
        <v xml:space="preserve"> </v>
      </c>
    </row>
    <row r="42" spans="1:11" ht="30">
      <c r="A42" s="250" t="s">
        <v>268</v>
      </c>
      <c r="B42" s="251">
        <v>1145</v>
      </c>
      <c r="C42" s="417">
        <f>main1!U44</f>
        <v>448.1</v>
      </c>
      <c r="D42" s="417">
        <f>main1!V44</f>
        <v>290.10000000000002</v>
      </c>
      <c r="E42" s="417">
        <f>main1!W44</f>
        <v>290.10000000000002</v>
      </c>
      <c r="F42" s="417">
        <f>main1!X44</f>
        <v>0</v>
      </c>
      <c r="G42" s="417">
        <f>main1!Y44</f>
        <v>-158</v>
      </c>
      <c r="H42" s="417">
        <f>main1!Z44</f>
        <v>64.740013389868338</v>
      </c>
      <c r="I42" s="39">
        <f>main1!AA29</f>
        <v>0</v>
      </c>
      <c r="J42" s="39">
        <f>main1!AB29</f>
        <v>7307.6</v>
      </c>
      <c r="K42" s="39" t="str">
        <f>main1!AC29</f>
        <v xml:space="preserve"> </v>
      </c>
    </row>
    <row r="43" spans="1:11">
      <c r="A43" s="250" t="s">
        <v>269</v>
      </c>
      <c r="B43" s="251">
        <v>1146</v>
      </c>
      <c r="C43" s="417">
        <f>main1!U45</f>
        <v>507.1</v>
      </c>
      <c r="D43" s="417">
        <f>main1!V45</f>
        <v>320</v>
      </c>
      <c r="E43" s="417">
        <f>main1!W45</f>
        <v>320</v>
      </c>
      <c r="F43" s="417">
        <f>main1!X45</f>
        <v>0</v>
      </c>
      <c r="G43" s="417">
        <f>main1!Y45</f>
        <v>-187.10000000000002</v>
      </c>
      <c r="H43" s="417">
        <f>main1!Z45</f>
        <v>63.103924275290865</v>
      </c>
      <c r="I43" s="39">
        <f>main1!AA30</f>
        <v>0</v>
      </c>
      <c r="J43" s="39">
        <f>main1!AB30</f>
        <v>-1589.2</v>
      </c>
      <c r="K43" s="39" t="str">
        <f>main1!AC30</f>
        <v xml:space="preserve"> </v>
      </c>
    </row>
    <row r="44" spans="1:11" ht="18.75" customHeight="1">
      <c r="A44" s="74" t="s">
        <v>295</v>
      </c>
      <c r="B44" s="198">
        <v>115</v>
      </c>
      <c r="C44" s="415">
        <f>main1!U46</f>
        <v>1287.5999999999999</v>
      </c>
      <c r="D44" s="415">
        <f>main1!V46</f>
        <v>931.5</v>
      </c>
      <c r="E44" s="415">
        <f>main1!W46</f>
        <v>931.5</v>
      </c>
      <c r="F44" s="415">
        <f>main1!X46</f>
        <v>0</v>
      </c>
      <c r="G44" s="415">
        <f>main1!Y46</f>
        <v>-356.09999999999991</v>
      </c>
      <c r="H44" s="415">
        <f>main1!Z46</f>
        <v>72.343895619757689</v>
      </c>
      <c r="I44" s="141">
        <f>main1!AA31</f>
        <v>0</v>
      </c>
      <c r="J44" s="141">
        <f>main1!AB31</f>
        <v>2785.2999999999997</v>
      </c>
      <c r="K44" s="141" t="str">
        <f>main1!AC31</f>
        <v xml:space="preserve"> </v>
      </c>
    </row>
    <row r="45" spans="1:11" hidden="1">
      <c r="A45" s="252" t="s">
        <v>4</v>
      </c>
      <c r="B45" s="198"/>
      <c r="C45" s="415"/>
      <c r="D45" s="415"/>
      <c r="E45" s="415"/>
      <c r="F45" s="415"/>
      <c r="G45" s="415"/>
      <c r="H45" s="415"/>
      <c r="I45" s="156"/>
      <c r="J45" s="156"/>
      <c r="K45" s="156"/>
    </row>
    <row r="46" spans="1:11" ht="15.75" customHeight="1">
      <c r="A46" s="327" t="s">
        <v>270</v>
      </c>
      <c r="B46" s="195">
        <v>1151</v>
      </c>
      <c r="C46" s="416">
        <f>main1!U48</f>
        <v>854.6</v>
      </c>
      <c r="D46" s="416">
        <f>main1!V48</f>
        <v>636.29999999999995</v>
      </c>
      <c r="E46" s="416">
        <f>main1!W48</f>
        <v>636.29999999999995</v>
      </c>
      <c r="F46" s="416">
        <f>main1!X48</f>
        <v>0</v>
      </c>
      <c r="G46" s="416">
        <f>main1!Y48</f>
        <v>-218.30000000000007</v>
      </c>
      <c r="H46" s="416">
        <f>main1!Z48</f>
        <v>74.455885794523752</v>
      </c>
      <c r="I46" s="39">
        <f>main1!AA32</f>
        <v>0</v>
      </c>
      <c r="J46" s="39">
        <f>main1!AB32</f>
        <v>0</v>
      </c>
      <c r="K46" s="39">
        <f>main1!AC32</f>
        <v>0</v>
      </c>
    </row>
    <row r="47" spans="1:11" ht="16.5" customHeight="1">
      <c r="A47" s="327" t="s">
        <v>271</v>
      </c>
      <c r="B47" s="195">
        <v>1156</v>
      </c>
      <c r="C47" s="416">
        <f>main1!U49</f>
        <v>433</v>
      </c>
      <c r="D47" s="416">
        <f>main1!V49</f>
        <v>295.2</v>
      </c>
      <c r="E47" s="416">
        <f>main1!W49</f>
        <v>295.2</v>
      </c>
      <c r="F47" s="416">
        <f>main1!X49</f>
        <v>0</v>
      </c>
      <c r="G47" s="416">
        <f>main1!Y49</f>
        <v>-137.80000000000001</v>
      </c>
      <c r="H47" s="416">
        <f>main1!Z49</f>
        <v>68.175519630484985</v>
      </c>
      <c r="I47" s="39">
        <f>main1!AA40</f>
        <v>0</v>
      </c>
      <c r="J47" s="39">
        <f>main1!AB40</f>
        <v>0.7</v>
      </c>
      <c r="K47" s="39" t="str">
        <f>main1!AC40</f>
        <v xml:space="preserve"> </v>
      </c>
    </row>
    <row r="48" spans="1:11" ht="15.75">
      <c r="A48" s="73" t="s">
        <v>56</v>
      </c>
      <c r="B48" s="157">
        <v>13</v>
      </c>
      <c r="C48" s="414">
        <f>main1!U53</f>
        <v>3655.5</v>
      </c>
      <c r="D48" s="414">
        <f>main1!V53</f>
        <v>152.70000000000002</v>
      </c>
      <c r="E48" s="414">
        <f>main1!W53</f>
        <v>0</v>
      </c>
      <c r="F48" s="414">
        <f>main1!X53</f>
        <v>152.70000000000002</v>
      </c>
      <c r="G48" s="414">
        <f>main1!Y53</f>
        <v>-3502.8</v>
      </c>
      <c r="H48" s="414">
        <f>main1!Z53</f>
        <v>4.1772671317193275</v>
      </c>
      <c r="I48" s="41">
        <f>main1!AA53</f>
        <v>0</v>
      </c>
      <c r="J48" s="41">
        <f>main1!AB53</f>
        <v>152.70000000000002</v>
      </c>
      <c r="K48" s="41">
        <f>main1!AC53</f>
        <v>0</v>
      </c>
    </row>
    <row r="49" spans="1:11">
      <c r="A49" s="74" t="s">
        <v>57</v>
      </c>
      <c r="B49" s="198">
        <v>131</v>
      </c>
      <c r="C49" s="415">
        <f>main1!U54</f>
        <v>246</v>
      </c>
      <c r="D49" s="415">
        <f>main1!V54</f>
        <v>7.4</v>
      </c>
      <c r="E49" s="415">
        <f>main1!W54</f>
        <v>0</v>
      </c>
      <c r="F49" s="415">
        <f>main1!X54</f>
        <v>7.4</v>
      </c>
      <c r="G49" s="415">
        <f>main1!Y54</f>
        <v>-238.6</v>
      </c>
      <c r="H49" s="415">
        <f>main1!Z54</f>
        <v>3.0081300813008132</v>
      </c>
      <c r="I49" s="39">
        <f>main1!AA54</f>
        <v>0</v>
      </c>
      <c r="J49" s="39">
        <f>main1!AB54</f>
        <v>7.4</v>
      </c>
      <c r="K49" s="39">
        <f>main1!AC54</f>
        <v>0</v>
      </c>
    </row>
    <row r="50" spans="1:11">
      <c r="A50" s="153" t="s">
        <v>63</v>
      </c>
      <c r="B50" s="198">
        <v>132</v>
      </c>
      <c r="C50" s="415">
        <f>main1!U55</f>
        <v>3409.5</v>
      </c>
      <c r="D50" s="415">
        <f>main1!V55</f>
        <v>145.30000000000001</v>
      </c>
      <c r="E50" s="415">
        <f>main1!W55</f>
        <v>0</v>
      </c>
      <c r="F50" s="415">
        <f>main1!X55</f>
        <v>145.30000000000001</v>
      </c>
      <c r="G50" s="415">
        <f>main1!Y55</f>
        <v>-3264.2</v>
      </c>
      <c r="H50" s="415">
        <f>main1!Z55</f>
        <v>4.2616219387006895</v>
      </c>
      <c r="I50" s="39">
        <f>main1!AA55</f>
        <v>0</v>
      </c>
      <c r="J50" s="39">
        <f>main1!AB55</f>
        <v>145.30000000000001</v>
      </c>
      <c r="K50" s="39">
        <f>main1!AC55</f>
        <v>0</v>
      </c>
    </row>
    <row r="51" spans="1:11" ht="15.75">
      <c r="A51" s="271" t="s">
        <v>52</v>
      </c>
      <c r="B51" s="157">
        <v>14</v>
      </c>
      <c r="C51" s="414">
        <f>main1!U56</f>
        <v>1412.6</v>
      </c>
      <c r="D51" s="414">
        <f>main1!V56</f>
        <v>975.99999999999989</v>
      </c>
      <c r="E51" s="414">
        <f>main1!W56</f>
        <v>966.19999999999993</v>
      </c>
      <c r="F51" s="414">
        <f>main1!X56</f>
        <v>9.8000000000000007</v>
      </c>
      <c r="G51" s="414">
        <f>main1!Y56</f>
        <v>-436.6</v>
      </c>
      <c r="H51" s="414">
        <f>main1!Z56</f>
        <v>69.092453631601302</v>
      </c>
      <c r="I51" s="41">
        <f>main1!AA56</f>
        <v>0</v>
      </c>
      <c r="J51" s="41">
        <f>main1!AB56</f>
        <v>975.99999999999989</v>
      </c>
      <c r="K51" s="41">
        <f>main1!AC56</f>
        <v>0</v>
      </c>
    </row>
    <row r="52" spans="1:11">
      <c r="A52" s="74" t="s">
        <v>53</v>
      </c>
      <c r="B52" s="198">
        <v>141</v>
      </c>
      <c r="C52" s="415">
        <f>main1!U57</f>
        <v>175.2</v>
      </c>
      <c r="D52" s="415">
        <f>main1!V57</f>
        <v>170.29999999999998</v>
      </c>
      <c r="E52" s="415">
        <f>main1!W57</f>
        <v>167.49999999999997</v>
      </c>
      <c r="F52" s="415">
        <f>main1!X57</f>
        <v>2.8</v>
      </c>
      <c r="G52" s="415">
        <f>main1!Y57</f>
        <v>-4.9000000000000057</v>
      </c>
      <c r="H52" s="415">
        <f>main1!Z57</f>
        <v>97.203196347031962</v>
      </c>
      <c r="I52" s="39">
        <f>main1!AA57</f>
        <v>0</v>
      </c>
      <c r="J52" s="39">
        <f>main1!AB57</f>
        <v>170.29999999999998</v>
      </c>
      <c r="K52" s="39" t="str">
        <f>main1!AC57</f>
        <v xml:space="preserve"> </v>
      </c>
    </row>
    <row r="53" spans="1:11">
      <c r="A53" s="159" t="s">
        <v>282</v>
      </c>
      <c r="B53" s="195">
        <v>1411</v>
      </c>
      <c r="C53" s="416">
        <f>main1!U59</f>
        <v>91.8</v>
      </c>
      <c r="D53" s="416">
        <f>main1!V59</f>
        <v>45.8</v>
      </c>
      <c r="E53" s="416">
        <f>main1!W59</f>
        <v>43</v>
      </c>
      <c r="F53" s="416">
        <f>main1!X59</f>
        <v>2.8</v>
      </c>
      <c r="G53" s="416">
        <f>main1!Y59</f>
        <v>-46</v>
      </c>
      <c r="H53" s="416">
        <f>main1!Z59</f>
        <v>49.891067538126357</v>
      </c>
      <c r="I53" s="142"/>
      <c r="J53" s="142"/>
      <c r="K53" s="142"/>
    </row>
    <row r="54" spans="1:11">
      <c r="A54" s="159" t="s">
        <v>283</v>
      </c>
      <c r="B54" s="195">
        <v>1412</v>
      </c>
      <c r="C54" s="416">
        <f>main1!U60</f>
        <v>83.4</v>
      </c>
      <c r="D54" s="416">
        <f>main1!V60</f>
        <v>123.4</v>
      </c>
      <c r="E54" s="416">
        <f>main1!W60</f>
        <v>123.4</v>
      </c>
      <c r="F54" s="416">
        <f>main1!X60</f>
        <v>0</v>
      </c>
      <c r="G54" s="416">
        <f>main1!Y60</f>
        <v>40</v>
      </c>
      <c r="H54" s="416">
        <f>main1!Z60</f>
        <v>147.96163069544363</v>
      </c>
      <c r="I54" s="142"/>
      <c r="J54" s="142"/>
      <c r="K54" s="142"/>
    </row>
    <row r="55" spans="1:11">
      <c r="A55" s="159" t="s">
        <v>327</v>
      </c>
      <c r="B55" s="195">
        <v>1415</v>
      </c>
      <c r="C55" s="416">
        <f>main1!U61</f>
        <v>0</v>
      </c>
      <c r="D55" s="416">
        <f>main1!V61</f>
        <v>1.1000000000000001</v>
      </c>
      <c r="E55" s="416">
        <f>main1!W61</f>
        <v>1.1000000000000001</v>
      </c>
      <c r="F55" s="416">
        <f>main1!X61</f>
        <v>0</v>
      </c>
      <c r="G55" s="416">
        <f>main1!Y61</f>
        <v>1.1000000000000001</v>
      </c>
      <c r="H55" s="416" t="str">
        <f>main1!Z61</f>
        <v xml:space="preserve"> </v>
      </c>
      <c r="I55" s="142"/>
      <c r="J55" s="142"/>
      <c r="K55" s="142"/>
    </row>
    <row r="56" spans="1:11">
      <c r="A56" s="74" t="s">
        <v>65</v>
      </c>
      <c r="B56" s="198">
        <v>142</v>
      </c>
      <c r="C56" s="415">
        <f>main1!U62</f>
        <v>1017.6</v>
      </c>
      <c r="D56" s="415">
        <f>main1!V62</f>
        <v>671.6</v>
      </c>
      <c r="E56" s="415">
        <f>main1!W62</f>
        <v>671.6</v>
      </c>
      <c r="F56" s="415">
        <f>main1!X62</f>
        <v>0</v>
      </c>
      <c r="G56" s="415">
        <f>main1!Y62</f>
        <v>-346</v>
      </c>
      <c r="H56" s="415">
        <f>main1!Z62</f>
        <v>65.99842767295597</v>
      </c>
      <c r="I56" s="39">
        <f>main1!AA62</f>
        <v>0</v>
      </c>
      <c r="J56" s="39">
        <f>main1!AB62</f>
        <v>671.6</v>
      </c>
      <c r="K56" s="39" t="str">
        <f>main1!AC62</f>
        <v xml:space="preserve"> </v>
      </c>
    </row>
    <row r="57" spans="1:11">
      <c r="A57" s="159" t="s">
        <v>284</v>
      </c>
      <c r="B57" s="195">
        <v>1422</v>
      </c>
      <c r="C57" s="416">
        <f>main1!U64</f>
        <v>276.60000000000002</v>
      </c>
      <c r="D57" s="416">
        <f>main1!V64</f>
        <v>194.1</v>
      </c>
      <c r="E57" s="416">
        <f>main1!W64</f>
        <v>194.1</v>
      </c>
      <c r="F57" s="416">
        <f>main1!X64</f>
        <v>0</v>
      </c>
      <c r="G57" s="416">
        <f>main1!Y64</f>
        <v>-82.500000000000028</v>
      </c>
      <c r="H57" s="416">
        <f>main1!Z64</f>
        <v>70.173535791757047</v>
      </c>
      <c r="I57" s="142"/>
      <c r="J57" s="142"/>
      <c r="K57" s="142"/>
    </row>
    <row r="58" spans="1:11" ht="25.5">
      <c r="A58" s="159" t="s">
        <v>285</v>
      </c>
      <c r="B58" s="195">
        <v>1423</v>
      </c>
      <c r="C58" s="416">
        <f>main1!U65</f>
        <v>741</v>
      </c>
      <c r="D58" s="416">
        <f>main1!V65</f>
        <v>477.5</v>
      </c>
      <c r="E58" s="416">
        <f>main1!W65</f>
        <v>477.5</v>
      </c>
      <c r="F58" s="416">
        <f>main1!X65</f>
        <v>0</v>
      </c>
      <c r="G58" s="416">
        <f>main1!Y65</f>
        <v>-263.5</v>
      </c>
      <c r="H58" s="416">
        <f>main1!Z65</f>
        <v>64.439946018893394</v>
      </c>
      <c r="I58" s="142"/>
      <c r="J58" s="142"/>
      <c r="K58" s="142"/>
    </row>
    <row r="59" spans="1:11">
      <c r="A59" s="74" t="s">
        <v>64</v>
      </c>
      <c r="B59" s="198">
        <v>143</v>
      </c>
      <c r="C59" s="415">
        <f>main1!U66</f>
        <v>161</v>
      </c>
      <c r="D59" s="415">
        <f>main1!V66</f>
        <v>106.3</v>
      </c>
      <c r="E59" s="415">
        <f>main1!W66</f>
        <v>106.3</v>
      </c>
      <c r="F59" s="415">
        <f>main1!X66</f>
        <v>0</v>
      </c>
      <c r="G59" s="415">
        <f>main1!Y66</f>
        <v>-54.7</v>
      </c>
      <c r="H59" s="415">
        <f>main1!Z66</f>
        <v>66.024844720496887</v>
      </c>
      <c r="I59" s="39">
        <f>main1!AA66</f>
        <v>0</v>
      </c>
      <c r="J59" s="39">
        <f>main1!AB66</f>
        <v>106.3</v>
      </c>
      <c r="K59" s="39" t="str">
        <f>main1!AC66</f>
        <v xml:space="preserve"> </v>
      </c>
    </row>
    <row r="60" spans="1:11">
      <c r="A60" s="74" t="s">
        <v>54</v>
      </c>
      <c r="B60" s="198">
        <v>144</v>
      </c>
      <c r="C60" s="415">
        <f>main1!U67</f>
        <v>26.7</v>
      </c>
      <c r="D60" s="415">
        <f>main1!V67</f>
        <v>17.899999999999999</v>
      </c>
      <c r="E60" s="415">
        <f>main1!W67</f>
        <v>17.899999999999999</v>
      </c>
      <c r="F60" s="415">
        <f>main1!X67</f>
        <v>0</v>
      </c>
      <c r="G60" s="415">
        <f>main1!Y67</f>
        <v>-8.8000000000000007</v>
      </c>
      <c r="H60" s="415">
        <f>main1!Z67</f>
        <v>67.041198501872657</v>
      </c>
      <c r="I60" s="39">
        <f>main1!AA67</f>
        <v>0</v>
      </c>
      <c r="J60" s="39">
        <f>main1!AB67</f>
        <v>17.899999999999999</v>
      </c>
      <c r="K60" s="39">
        <f>main1!AC67</f>
        <v>0</v>
      </c>
    </row>
    <row r="61" spans="1:11">
      <c r="A61" s="74" t="s">
        <v>55</v>
      </c>
      <c r="B61" s="198">
        <v>145</v>
      </c>
      <c r="C61" s="415">
        <f>main1!U68</f>
        <v>32.1</v>
      </c>
      <c r="D61" s="415">
        <f>main1!V68</f>
        <v>9.9</v>
      </c>
      <c r="E61" s="415">
        <f>main1!W68</f>
        <v>2.9000000000000004</v>
      </c>
      <c r="F61" s="415">
        <f>main1!X68</f>
        <v>7</v>
      </c>
      <c r="G61" s="415">
        <f>main1!Y68</f>
        <v>-22.200000000000003</v>
      </c>
      <c r="H61" s="415">
        <f>main1!Z68</f>
        <v>30.841121495327101</v>
      </c>
      <c r="I61" s="39">
        <f>main1!AA68</f>
        <v>0</v>
      </c>
      <c r="J61" s="39">
        <f>main1!AB68</f>
        <v>9.9</v>
      </c>
      <c r="K61" s="39" t="str">
        <f>main1!AC68</f>
        <v xml:space="preserve"> </v>
      </c>
    </row>
    <row r="62" spans="1:11" ht="17.25" customHeight="1">
      <c r="A62" s="51" t="s">
        <v>58</v>
      </c>
      <c r="B62" s="157">
        <v>19</v>
      </c>
      <c r="C62" s="414">
        <f>main1!U70</f>
        <v>6.2</v>
      </c>
      <c r="D62" s="414">
        <f>main1!V70</f>
        <v>6.2</v>
      </c>
      <c r="E62" s="414">
        <f>main1!W70</f>
        <v>6.2</v>
      </c>
      <c r="F62" s="414">
        <f>main1!X70</f>
        <v>0</v>
      </c>
      <c r="G62" s="414">
        <f>main1!Y70</f>
        <v>0</v>
      </c>
      <c r="H62" s="414">
        <f>main1!Z70</f>
        <v>100</v>
      </c>
      <c r="I62" s="41">
        <f>main1!AA70</f>
        <v>0</v>
      </c>
      <c r="J62" s="41">
        <f>main1!AB70</f>
        <v>6.2</v>
      </c>
      <c r="K62" s="41" t="str">
        <f>main1!AC70</f>
        <v xml:space="preserve"> </v>
      </c>
    </row>
    <row r="63" spans="1:11" ht="17.25" customHeight="1">
      <c r="A63" s="153" t="s">
        <v>59</v>
      </c>
      <c r="B63" s="158">
        <v>191</v>
      </c>
      <c r="C63" s="415">
        <f>main1!U71</f>
        <v>6.2</v>
      </c>
      <c r="D63" s="415">
        <f>main1!V71</f>
        <v>6.2</v>
      </c>
      <c r="E63" s="415">
        <f>main1!W71</f>
        <v>6.2</v>
      </c>
      <c r="F63" s="415">
        <f>main1!X71</f>
        <v>0</v>
      </c>
      <c r="G63" s="415">
        <f>main1!Y71</f>
        <v>0</v>
      </c>
      <c r="H63" s="415">
        <f>main1!Z71</f>
        <v>100</v>
      </c>
      <c r="I63" s="39">
        <f>main1!AA71</f>
        <v>0</v>
      </c>
      <c r="J63" s="39">
        <f>main1!AB71</f>
        <v>6.2</v>
      </c>
      <c r="K63" s="39" t="str">
        <f>main1!AC71</f>
        <v xml:space="preserve"> </v>
      </c>
    </row>
    <row r="64" spans="1:11" ht="30" hidden="1">
      <c r="A64" s="153" t="s">
        <v>60</v>
      </c>
      <c r="B64" s="261">
        <v>192</v>
      </c>
      <c r="C64" s="415">
        <f>main1!U72</f>
        <v>0</v>
      </c>
      <c r="D64" s="415">
        <f>main1!V72</f>
        <v>0</v>
      </c>
      <c r="E64" s="415">
        <f>main1!W72</f>
        <v>0</v>
      </c>
      <c r="F64" s="415">
        <f>main1!X72</f>
        <v>0</v>
      </c>
      <c r="G64" s="415">
        <f>main1!Y72</f>
        <v>0</v>
      </c>
      <c r="H64" s="415" t="str">
        <f>main1!Z72</f>
        <v xml:space="preserve"> </v>
      </c>
      <c r="I64" s="39">
        <f>main1!AA72</f>
        <v>0</v>
      </c>
      <c r="J64" s="39">
        <f>main1!AB72</f>
        <v>0</v>
      </c>
      <c r="K64" s="39" t="str">
        <f>main1!AC72</f>
        <v xml:space="preserve"> </v>
      </c>
    </row>
    <row r="65" spans="1:11" ht="30" hidden="1">
      <c r="A65" s="76" t="s">
        <v>254</v>
      </c>
      <c r="B65" s="261">
        <v>1921</v>
      </c>
      <c r="C65" s="415">
        <f>main1!U73</f>
        <v>0</v>
      </c>
      <c r="D65" s="415">
        <f>main1!V73</f>
        <v>0</v>
      </c>
      <c r="E65" s="415">
        <f>main1!W73</f>
        <v>0</v>
      </c>
      <c r="F65" s="415">
        <f>main1!X73</f>
        <v>0</v>
      </c>
      <c r="G65" s="415">
        <f>main1!Y73</f>
        <v>0</v>
      </c>
      <c r="H65" s="415" t="str">
        <f>main1!Z73</f>
        <v xml:space="preserve"> </v>
      </c>
      <c r="I65" s="39">
        <f>main1!AA73</f>
        <v>0</v>
      </c>
      <c r="J65" s="39">
        <f>main1!AB73</f>
        <v>0</v>
      </c>
      <c r="K65" s="39">
        <f>main1!AC73</f>
        <v>0</v>
      </c>
    </row>
    <row r="66" spans="1:11" ht="30" hidden="1">
      <c r="A66" s="76" t="s">
        <v>253</v>
      </c>
      <c r="B66" s="261">
        <v>1922</v>
      </c>
      <c r="C66" s="415">
        <f>main1!U74</f>
        <v>0</v>
      </c>
      <c r="D66" s="415">
        <f>main1!V74</f>
        <v>0</v>
      </c>
      <c r="E66" s="415">
        <f>main1!W74</f>
        <v>0</v>
      </c>
      <c r="F66" s="415">
        <f>main1!X74</f>
        <v>0</v>
      </c>
      <c r="G66" s="415">
        <f>main1!Y74</f>
        <v>0</v>
      </c>
      <c r="H66" s="415" t="str">
        <f>main1!Z74</f>
        <v xml:space="preserve"> </v>
      </c>
      <c r="I66" s="39">
        <f>main1!AA74</f>
        <v>0</v>
      </c>
      <c r="J66" s="39">
        <f>main1!AB74</f>
        <v>0</v>
      </c>
      <c r="K66" s="39">
        <f>main1!AC74</f>
        <v>0</v>
      </c>
    </row>
    <row r="67" spans="1:11" ht="17.25">
      <c r="A67" s="450" t="s">
        <v>67</v>
      </c>
      <c r="B67" s="456" t="s">
        <v>66</v>
      </c>
      <c r="C67" s="452">
        <f>main1!U77</f>
        <v>35561.699999999997</v>
      </c>
      <c r="D67" s="452">
        <f>main1!V77</f>
        <v>19784.7</v>
      </c>
      <c r="E67" s="452">
        <f>main1!W77</f>
        <v>18969.7</v>
      </c>
      <c r="F67" s="452">
        <f>main1!X77</f>
        <v>815</v>
      </c>
      <c r="G67" s="452">
        <f>main1!Y77</f>
        <v>-15776.999999999996</v>
      </c>
      <c r="H67" s="452">
        <f>main1!Z77</f>
        <v>55.634854351732344</v>
      </c>
      <c r="I67" s="40">
        <f>main1!AA77</f>
        <v>0</v>
      </c>
      <c r="J67" s="40">
        <f>main1!AB77</f>
        <v>19784.7</v>
      </c>
      <c r="K67" s="40" t="str">
        <f>main1!AC77</f>
        <v xml:space="preserve"> </v>
      </c>
    </row>
    <row r="68" spans="1:11" ht="15" customHeight="1">
      <c r="A68" s="542" t="s">
        <v>324</v>
      </c>
      <c r="B68" s="539"/>
      <c r="C68" s="540"/>
      <c r="D68" s="540"/>
      <c r="E68" s="540"/>
      <c r="F68" s="540"/>
      <c r="G68" s="540"/>
      <c r="H68" s="540"/>
      <c r="I68" s="145"/>
      <c r="J68" s="145"/>
      <c r="K68" s="145"/>
    </row>
    <row r="69" spans="1:11" ht="15.75">
      <c r="A69" s="330" t="s">
        <v>74</v>
      </c>
      <c r="B69" s="486" t="s">
        <v>72</v>
      </c>
      <c r="C69" s="487">
        <f>main1!U108</f>
        <v>5698.5</v>
      </c>
      <c r="D69" s="487">
        <f>main1!V108</f>
        <v>3023.3</v>
      </c>
      <c r="E69" s="487">
        <f>main1!W108</f>
        <v>2956</v>
      </c>
      <c r="F69" s="487">
        <f>main1!X108</f>
        <v>67.3</v>
      </c>
      <c r="G69" s="487">
        <f>main1!Y108</f>
        <v>-2675.2</v>
      </c>
      <c r="H69" s="487">
        <f>main1!Z108</f>
        <v>53.054312538387293</v>
      </c>
      <c r="I69" s="43">
        <f>main1!AA108</f>
        <v>0</v>
      </c>
      <c r="J69" s="43">
        <f>main1!AB108</f>
        <v>3023.3</v>
      </c>
      <c r="K69" s="43" t="str">
        <f>main1!AC108</f>
        <v xml:space="preserve"> </v>
      </c>
    </row>
    <row r="70" spans="1:11">
      <c r="A70" s="488" t="s">
        <v>219</v>
      </c>
      <c r="B70" s="490" t="s">
        <v>216</v>
      </c>
      <c r="C70" s="489">
        <f>main1!U109</f>
        <v>1288.5999999999999</v>
      </c>
      <c r="D70" s="489">
        <f>main1!V109</f>
        <v>569.6</v>
      </c>
      <c r="E70" s="489">
        <f>main1!W109</f>
        <v>569.6</v>
      </c>
      <c r="F70" s="489">
        <f>main1!X109</f>
        <v>0</v>
      </c>
      <c r="G70" s="489">
        <f>main1!Y109</f>
        <v>-718.99999999999989</v>
      </c>
      <c r="H70" s="489">
        <f>main1!Z109</f>
        <v>44.203011019711319</v>
      </c>
      <c r="I70" s="43">
        <f>main1!AA109</f>
        <v>0</v>
      </c>
      <c r="J70" s="43">
        <f>main1!AB109</f>
        <v>569.6</v>
      </c>
      <c r="K70" s="43" t="str">
        <f>main1!AC109</f>
        <v xml:space="preserve"> </v>
      </c>
    </row>
    <row r="71" spans="1:11" ht="15.75">
      <c r="A71" s="330" t="s">
        <v>75</v>
      </c>
      <c r="B71" s="486" t="s">
        <v>73</v>
      </c>
      <c r="C71" s="487">
        <f>main1!U110</f>
        <v>582.1</v>
      </c>
      <c r="D71" s="487">
        <f>main1!V110</f>
        <v>307.3</v>
      </c>
      <c r="E71" s="487">
        <f>main1!W110</f>
        <v>304.7</v>
      </c>
      <c r="F71" s="487">
        <f>main1!X110</f>
        <v>2.6</v>
      </c>
      <c r="G71" s="487">
        <f>main1!Y110</f>
        <v>-274.8</v>
      </c>
      <c r="H71" s="487">
        <f>main1!Z110</f>
        <v>52.791616560728393</v>
      </c>
      <c r="I71" s="43">
        <f>main1!AA110</f>
        <v>0</v>
      </c>
      <c r="J71" s="43">
        <f>main1!AB110</f>
        <v>307.3</v>
      </c>
      <c r="K71" s="43" t="str">
        <f>main1!AC110</f>
        <v xml:space="preserve"> </v>
      </c>
    </row>
    <row r="72" spans="1:11" hidden="1">
      <c r="A72" s="488" t="s">
        <v>219</v>
      </c>
      <c r="B72" s="490" t="s">
        <v>216</v>
      </c>
      <c r="C72" s="489">
        <f>main1!U111</f>
        <v>0</v>
      </c>
      <c r="D72" s="489">
        <f>main1!V111</f>
        <v>0</v>
      </c>
      <c r="E72" s="489">
        <f>main1!W111</f>
        <v>0</v>
      </c>
      <c r="F72" s="489">
        <f>main1!X111</f>
        <v>0</v>
      </c>
      <c r="G72" s="489">
        <f>main1!Y111</f>
        <v>0</v>
      </c>
      <c r="H72" s="489" t="str">
        <f>main1!Z111</f>
        <v xml:space="preserve"> </v>
      </c>
      <c r="I72" s="43">
        <f>main1!AA111</f>
        <v>0</v>
      </c>
      <c r="J72" s="43">
        <f>main1!AB111</f>
        <v>0</v>
      </c>
      <c r="K72" s="43" t="str">
        <f>main1!AC111</f>
        <v xml:space="preserve"> </v>
      </c>
    </row>
    <row r="73" spans="1:11" ht="15.75">
      <c r="A73" s="330" t="s">
        <v>76</v>
      </c>
      <c r="B73" s="486" t="s">
        <v>77</v>
      </c>
      <c r="C73" s="487">
        <f>main1!U112</f>
        <v>3562.4</v>
      </c>
      <c r="D73" s="487">
        <f>main1!V112</f>
        <v>1919.8</v>
      </c>
      <c r="E73" s="487">
        <f>main1!W112</f>
        <v>1873.1</v>
      </c>
      <c r="F73" s="487">
        <f>main1!X112</f>
        <v>46.7</v>
      </c>
      <c r="G73" s="487">
        <f>main1!Y112</f>
        <v>-1642.6000000000001</v>
      </c>
      <c r="H73" s="487">
        <f>main1!Z112</f>
        <v>53.890635526611277</v>
      </c>
      <c r="I73" s="43">
        <f>main1!AA112</f>
        <v>0</v>
      </c>
      <c r="J73" s="43">
        <f>main1!AB112</f>
        <v>1919.8</v>
      </c>
      <c r="K73" s="43" t="str">
        <f>main1!AC112</f>
        <v xml:space="preserve"> </v>
      </c>
    </row>
    <row r="74" spans="1:11" hidden="1">
      <c r="A74" s="488" t="s">
        <v>219</v>
      </c>
      <c r="B74" s="490" t="s">
        <v>216</v>
      </c>
      <c r="C74" s="489">
        <f>main1!U113</f>
        <v>0</v>
      </c>
      <c r="D74" s="489">
        <f>main1!V113</f>
        <v>0</v>
      </c>
      <c r="E74" s="489">
        <f>main1!W113</f>
        <v>0</v>
      </c>
      <c r="F74" s="489">
        <f>main1!X113</f>
        <v>0</v>
      </c>
      <c r="G74" s="489">
        <f>main1!Y113</f>
        <v>0</v>
      </c>
      <c r="H74" s="489" t="str">
        <f>main1!Z113</f>
        <v xml:space="preserve"> </v>
      </c>
      <c r="I74" s="43">
        <f>main1!AA113</f>
        <v>0</v>
      </c>
      <c r="J74" s="43">
        <f>main1!AB113</f>
        <v>0</v>
      </c>
      <c r="K74" s="43" t="str">
        <f>main1!AC113</f>
        <v xml:space="preserve"> </v>
      </c>
    </row>
    <row r="75" spans="1:11" ht="15.75">
      <c r="A75" s="330" t="s">
        <v>71</v>
      </c>
      <c r="B75" s="486" t="s">
        <v>78</v>
      </c>
      <c r="C75" s="487">
        <f>main1!U114</f>
        <v>5607.5</v>
      </c>
      <c r="D75" s="487">
        <f>main1!V114</f>
        <v>2057.4</v>
      </c>
      <c r="E75" s="487">
        <f>main1!W114</f>
        <v>1542.9</v>
      </c>
      <c r="F75" s="487">
        <f>main1!X114</f>
        <v>514.5</v>
      </c>
      <c r="G75" s="487">
        <f>main1!Y114</f>
        <v>-3550.1</v>
      </c>
      <c r="H75" s="487">
        <f>main1!Z114</f>
        <v>36.690147124386982</v>
      </c>
      <c r="I75" s="43">
        <f>main1!AA114</f>
        <v>0</v>
      </c>
      <c r="J75" s="43">
        <f>main1!AB114</f>
        <v>2057.4</v>
      </c>
      <c r="K75" s="43" t="str">
        <f>main1!AC114</f>
        <v xml:space="preserve"> </v>
      </c>
    </row>
    <row r="76" spans="1:11" hidden="1">
      <c r="A76" s="488" t="s">
        <v>219</v>
      </c>
      <c r="B76" s="490" t="s">
        <v>216</v>
      </c>
      <c r="C76" s="489">
        <f>main1!U115</f>
        <v>0</v>
      </c>
      <c r="D76" s="489">
        <f>main1!V115</f>
        <v>0</v>
      </c>
      <c r="E76" s="489">
        <f>main1!W115</f>
        <v>0</v>
      </c>
      <c r="F76" s="489">
        <f>main1!X115</f>
        <v>0</v>
      </c>
      <c r="G76" s="489">
        <f>main1!Y115</f>
        <v>0</v>
      </c>
      <c r="H76" s="489" t="str">
        <f>main1!Z115</f>
        <v xml:space="preserve"> </v>
      </c>
      <c r="I76" s="43">
        <f>main1!AA115</f>
        <v>0</v>
      </c>
      <c r="J76" s="43">
        <f>main1!AB115</f>
        <v>0</v>
      </c>
      <c r="K76" s="43" t="str">
        <f>main1!AC115</f>
        <v xml:space="preserve"> </v>
      </c>
    </row>
    <row r="77" spans="1:11" ht="15.75">
      <c r="A77" s="330" t="s">
        <v>80</v>
      </c>
      <c r="B77" s="486" t="s">
        <v>79</v>
      </c>
      <c r="C77" s="487">
        <f>main1!U116</f>
        <v>259.8</v>
      </c>
      <c r="D77" s="487">
        <f>main1!V116</f>
        <v>82.7</v>
      </c>
      <c r="E77" s="487">
        <f>main1!W116</f>
        <v>53.2</v>
      </c>
      <c r="F77" s="487">
        <f>main1!X116</f>
        <v>29.5</v>
      </c>
      <c r="G77" s="487">
        <f>main1!Y116</f>
        <v>-177.10000000000002</v>
      </c>
      <c r="H77" s="487">
        <f>main1!Z116</f>
        <v>31.832178598922244</v>
      </c>
      <c r="I77" s="43">
        <f>main1!AA116</f>
        <v>0</v>
      </c>
      <c r="J77" s="43">
        <f>main1!AB116</f>
        <v>82.7</v>
      </c>
      <c r="K77" s="43" t="str">
        <f>main1!AC116</f>
        <v xml:space="preserve"> </v>
      </c>
    </row>
    <row r="78" spans="1:11">
      <c r="A78" s="488" t="s">
        <v>219</v>
      </c>
      <c r="B78" s="490" t="s">
        <v>216</v>
      </c>
      <c r="C78" s="489">
        <f>main1!U117</f>
        <v>17.100000000000001</v>
      </c>
      <c r="D78" s="489">
        <f>main1!V117</f>
        <v>3.8</v>
      </c>
      <c r="E78" s="489">
        <f>main1!W117</f>
        <v>3.8</v>
      </c>
      <c r="F78" s="489">
        <f>main1!X117</f>
        <v>0</v>
      </c>
      <c r="G78" s="489">
        <f>main1!Y117</f>
        <v>-13.3</v>
      </c>
      <c r="H78" s="489">
        <f>main1!Z117</f>
        <v>22.222222222222218</v>
      </c>
      <c r="I78" s="43">
        <f>main1!AA117</f>
        <v>0</v>
      </c>
      <c r="J78" s="43">
        <f>main1!AB117</f>
        <v>3.8</v>
      </c>
      <c r="K78" s="43" t="str">
        <f>main1!AC117</f>
        <v xml:space="preserve"> </v>
      </c>
    </row>
    <row r="79" spans="1:11" ht="17.25" customHeight="1">
      <c r="A79" s="330" t="s">
        <v>82</v>
      </c>
      <c r="B79" s="486" t="s">
        <v>81</v>
      </c>
      <c r="C79" s="487">
        <f>main1!U118</f>
        <v>484.8</v>
      </c>
      <c r="D79" s="487">
        <f>main1!V118</f>
        <v>190.4</v>
      </c>
      <c r="E79" s="487">
        <f>main1!W118</f>
        <v>127.9</v>
      </c>
      <c r="F79" s="487">
        <f>main1!X118</f>
        <v>62.5</v>
      </c>
      <c r="G79" s="487">
        <f>main1!Y118</f>
        <v>-294.39999999999998</v>
      </c>
      <c r="H79" s="487">
        <f>main1!Z118</f>
        <v>39.273927392739274</v>
      </c>
      <c r="I79" s="43">
        <f>main1!AA118</f>
        <v>0</v>
      </c>
      <c r="J79" s="43">
        <f>main1!AB118</f>
        <v>190.4</v>
      </c>
      <c r="K79" s="43" t="str">
        <f>main1!AC118</f>
        <v xml:space="preserve"> </v>
      </c>
    </row>
    <row r="80" spans="1:11">
      <c r="A80" s="488" t="s">
        <v>219</v>
      </c>
      <c r="B80" s="490" t="s">
        <v>216</v>
      </c>
      <c r="C80" s="489">
        <f>main1!U119</f>
        <v>148.5</v>
      </c>
      <c r="D80" s="489">
        <f>main1!V119</f>
        <v>123.5</v>
      </c>
      <c r="E80" s="489">
        <f>main1!W119</f>
        <v>123.5</v>
      </c>
      <c r="F80" s="489">
        <f>main1!X119</f>
        <v>0</v>
      </c>
      <c r="G80" s="489">
        <f>main1!Y119</f>
        <v>-25</v>
      </c>
      <c r="H80" s="489">
        <f>main1!Z119</f>
        <v>83.16498316498317</v>
      </c>
      <c r="I80" s="43">
        <f>main1!AA119</f>
        <v>0</v>
      </c>
      <c r="J80" s="43">
        <f>main1!AB119</f>
        <v>123.5</v>
      </c>
      <c r="K80" s="43" t="str">
        <f>main1!AC119</f>
        <v xml:space="preserve"> </v>
      </c>
    </row>
    <row r="81" spans="1:11" ht="15.75">
      <c r="A81" s="330" t="s">
        <v>83</v>
      </c>
      <c r="B81" s="486" t="s">
        <v>84</v>
      </c>
      <c r="C81" s="487">
        <f>main1!U120</f>
        <v>3408.2</v>
      </c>
      <c r="D81" s="487">
        <f>main1!V120</f>
        <v>1744.5</v>
      </c>
      <c r="E81" s="487">
        <f>main1!W120</f>
        <v>1716.1</v>
      </c>
      <c r="F81" s="487">
        <f>main1!X120</f>
        <v>28.4</v>
      </c>
      <c r="G81" s="487">
        <f>main1!Y120</f>
        <v>-1663.6999999999998</v>
      </c>
      <c r="H81" s="487">
        <f>main1!Z120</f>
        <v>51.185376445044305</v>
      </c>
      <c r="I81" s="43">
        <f>main1!AA120</f>
        <v>0</v>
      </c>
      <c r="J81" s="43">
        <f>main1!AB120</f>
        <v>1744.5</v>
      </c>
      <c r="K81" s="43" t="str">
        <f>main1!AC120</f>
        <v xml:space="preserve"> </v>
      </c>
    </row>
    <row r="82" spans="1:11" ht="15" hidden="1" customHeight="1">
      <c r="A82" s="488" t="s">
        <v>219</v>
      </c>
      <c r="B82" s="490" t="s">
        <v>216</v>
      </c>
      <c r="C82" s="489">
        <f>main1!U121</f>
        <v>0</v>
      </c>
      <c r="D82" s="489">
        <f>main1!V121</f>
        <v>0</v>
      </c>
      <c r="E82" s="489">
        <f>main1!W121</f>
        <v>0</v>
      </c>
      <c r="F82" s="489">
        <f>main1!X121</f>
        <v>0</v>
      </c>
      <c r="G82" s="489">
        <f>main1!Y121</f>
        <v>0</v>
      </c>
      <c r="H82" s="489" t="str">
        <f>main1!Z121</f>
        <v xml:space="preserve"> </v>
      </c>
      <c r="I82" s="43">
        <f>main1!AA121</f>
        <v>0</v>
      </c>
      <c r="J82" s="43">
        <f>main1!AB121</f>
        <v>0</v>
      </c>
      <c r="K82" s="43" t="str">
        <f>main1!AC121</f>
        <v xml:space="preserve"> </v>
      </c>
    </row>
    <row r="83" spans="1:11">
      <c r="A83" s="488" t="s">
        <v>218</v>
      </c>
      <c r="B83" s="490" t="s">
        <v>217</v>
      </c>
      <c r="C83" s="489">
        <f>main1!U122</f>
        <v>2571.9</v>
      </c>
      <c r="D83" s="489">
        <f>main1!V122</f>
        <v>1354.8</v>
      </c>
      <c r="E83" s="489">
        <f>main1!W122</f>
        <v>1354.8</v>
      </c>
      <c r="F83" s="489">
        <f>main1!X122</f>
        <v>0</v>
      </c>
      <c r="G83" s="489">
        <f>main1!Y122</f>
        <v>-1217.1000000000001</v>
      </c>
      <c r="H83" s="489">
        <f>main1!Z122</f>
        <v>52.677009214977254</v>
      </c>
      <c r="I83" s="42">
        <f>main1!AA122</f>
        <v>0</v>
      </c>
      <c r="J83" s="42">
        <f>main1!AB122</f>
        <v>1354.8</v>
      </c>
      <c r="K83" s="42" t="str">
        <f>main1!AC122</f>
        <v xml:space="preserve"> </v>
      </c>
    </row>
    <row r="84" spans="1:11" ht="15.75">
      <c r="A84" s="330" t="s">
        <v>86</v>
      </c>
      <c r="B84" s="486" t="s">
        <v>85</v>
      </c>
      <c r="C84" s="491">
        <f>main1!U123</f>
        <v>682.9</v>
      </c>
      <c r="D84" s="491">
        <f>main1!V123</f>
        <v>403.4</v>
      </c>
      <c r="E84" s="491">
        <f>main1!W123</f>
        <v>403.4</v>
      </c>
      <c r="F84" s="491">
        <f>main1!X123</f>
        <v>0</v>
      </c>
      <c r="G84" s="491">
        <f>main1!Y123</f>
        <v>-279.5</v>
      </c>
      <c r="H84" s="491">
        <f>main1!Z123</f>
        <v>59.071606384536537</v>
      </c>
      <c r="I84" s="43">
        <f>main1!AA123</f>
        <v>0</v>
      </c>
      <c r="J84" s="43">
        <f>main1!AB123</f>
        <v>403.4</v>
      </c>
      <c r="K84" s="43" t="str">
        <f>main1!AC123</f>
        <v xml:space="preserve"> </v>
      </c>
    </row>
    <row r="85" spans="1:11">
      <c r="A85" s="488" t="s">
        <v>219</v>
      </c>
      <c r="B85" s="490" t="s">
        <v>216</v>
      </c>
      <c r="C85" s="489">
        <f>main1!U124</f>
        <v>154.19999999999999</v>
      </c>
      <c r="D85" s="489">
        <f>main1!V124</f>
        <v>107.6</v>
      </c>
      <c r="E85" s="489">
        <f>main1!W124</f>
        <v>107.6</v>
      </c>
      <c r="F85" s="489">
        <f>main1!X124</f>
        <v>0</v>
      </c>
      <c r="G85" s="489">
        <f>main1!Y124</f>
        <v>-46.599999999999994</v>
      </c>
      <c r="H85" s="489">
        <f>main1!Z124</f>
        <v>69.77950713359273</v>
      </c>
      <c r="I85" s="43">
        <f>main1!AA124</f>
        <v>0</v>
      </c>
      <c r="J85" s="43">
        <f>main1!AB124</f>
        <v>107.6</v>
      </c>
      <c r="K85" s="43" t="str">
        <f>main1!AC124</f>
        <v xml:space="preserve"> </v>
      </c>
    </row>
    <row r="86" spans="1:11" ht="15.75">
      <c r="A86" s="330" t="s">
        <v>88</v>
      </c>
      <c r="B86" s="486" t="s">
        <v>87</v>
      </c>
      <c r="C86" s="491">
        <f>main1!U125</f>
        <v>8789</v>
      </c>
      <c r="D86" s="491">
        <f>main1!V125</f>
        <v>5420.4</v>
      </c>
      <c r="E86" s="491">
        <f>main1!W125</f>
        <v>5360.2999999999993</v>
      </c>
      <c r="F86" s="491">
        <f>main1!X125</f>
        <v>60.1</v>
      </c>
      <c r="G86" s="491">
        <f>main1!Y125</f>
        <v>-3368.6000000000004</v>
      </c>
      <c r="H86" s="491">
        <f>main1!Z125</f>
        <v>61.672545226988277</v>
      </c>
      <c r="I86" s="43">
        <f>main1!AA125</f>
        <v>0</v>
      </c>
      <c r="J86" s="43">
        <f>main1!AB125</f>
        <v>5420.4</v>
      </c>
      <c r="K86" s="43" t="str">
        <f>main1!AC125</f>
        <v xml:space="preserve"> </v>
      </c>
    </row>
    <row r="87" spans="1:11">
      <c r="A87" s="488" t="s">
        <v>219</v>
      </c>
      <c r="B87" s="490" t="s">
        <v>216</v>
      </c>
      <c r="C87" s="489">
        <f>main1!U126</f>
        <v>6281</v>
      </c>
      <c r="D87" s="489">
        <f>main1!V126</f>
        <v>4182.2</v>
      </c>
      <c r="E87" s="489">
        <f>main1!W126</f>
        <v>4182.2</v>
      </c>
      <c r="F87" s="489">
        <f>main1!X126</f>
        <v>0</v>
      </c>
      <c r="G87" s="489">
        <f>main1!Y126</f>
        <v>-2098.8000000000002</v>
      </c>
      <c r="H87" s="489">
        <f>main1!Z126</f>
        <v>66.584938704028019</v>
      </c>
      <c r="I87" s="43">
        <f>main1!AA126</f>
        <v>0</v>
      </c>
      <c r="J87" s="43">
        <f>main1!AB126</f>
        <v>4182.2</v>
      </c>
      <c r="K87" s="43" t="str">
        <f>main1!AC126</f>
        <v xml:space="preserve"> </v>
      </c>
    </row>
    <row r="88" spans="1:11" ht="15.75">
      <c r="A88" s="330" t="s">
        <v>90</v>
      </c>
      <c r="B88" s="486" t="s">
        <v>89</v>
      </c>
      <c r="C88" s="491">
        <f>main1!U127</f>
        <v>6486.5</v>
      </c>
      <c r="D88" s="491">
        <f>main1!V127</f>
        <v>4635.5</v>
      </c>
      <c r="E88" s="491">
        <f>main1!W127</f>
        <v>4632.1000000000004</v>
      </c>
      <c r="F88" s="491">
        <f>main1!X127</f>
        <v>3.4</v>
      </c>
      <c r="G88" s="491">
        <f>main1!Y127</f>
        <v>-1851</v>
      </c>
      <c r="H88" s="491">
        <f>main1!Z127</f>
        <v>71.46380945039698</v>
      </c>
      <c r="I88" s="43">
        <f>main1!AA127</f>
        <v>0</v>
      </c>
      <c r="J88" s="43">
        <f>main1!AB127</f>
        <v>4635.5</v>
      </c>
      <c r="K88" s="43" t="str">
        <f>main1!AC127</f>
        <v xml:space="preserve"> </v>
      </c>
    </row>
    <row r="89" spans="1:11">
      <c r="A89" s="488" t="s">
        <v>219</v>
      </c>
      <c r="B89" s="490" t="s">
        <v>216</v>
      </c>
      <c r="C89" s="489">
        <f>main1!U128</f>
        <v>256.60000000000002</v>
      </c>
      <c r="D89" s="489">
        <f>main1!V128</f>
        <v>166.9</v>
      </c>
      <c r="E89" s="489">
        <f>main1!W128</f>
        <v>166.9</v>
      </c>
      <c r="F89" s="489">
        <f>main1!X128</f>
        <v>0</v>
      </c>
      <c r="G89" s="489">
        <f>main1!Y128</f>
        <v>-89.700000000000017</v>
      </c>
      <c r="H89" s="489">
        <f>main1!Z128</f>
        <v>65.042868277474668</v>
      </c>
      <c r="I89" s="43">
        <f>main1!AA128</f>
        <v>0</v>
      </c>
      <c r="J89" s="43">
        <f>main1!AB128</f>
        <v>166.9</v>
      </c>
      <c r="K89" s="43" t="str">
        <f>main1!AC128</f>
        <v xml:space="preserve"> </v>
      </c>
    </row>
    <row r="90" spans="1:11">
      <c r="A90" s="488" t="s">
        <v>221</v>
      </c>
      <c r="B90" s="490" t="s">
        <v>220</v>
      </c>
      <c r="C90" s="489">
        <f>main1!U129</f>
        <v>4738.2</v>
      </c>
      <c r="D90" s="489">
        <f>main1!V129</f>
        <v>3599.7</v>
      </c>
      <c r="E90" s="489">
        <f>main1!W129</f>
        <v>3599.7</v>
      </c>
      <c r="F90" s="489">
        <f>main1!X129</f>
        <v>0</v>
      </c>
      <c r="G90" s="489">
        <f>main1!Y129</f>
        <v>-1138.5</v>
      </c>
      <c r="H90" s="489">
        <f>main1!Z129</f>
        <v>75.971888058756491</v>
      </c>
      <c r="I90" s="42">
        <f>main1!AA129</f>
        <v>0</v>
      </c>
      <c r="J90" s="42">
        <f>main1!AB129</f>
        <v>3599.7</v>
      </c>
      <c r="K90" s="42" t="str">
        <f>main1!AC129</f>
        <v xml:space="preserve"> </v>
      </c>
    </row>
    <row r="91" spans="1:11" ht="17.25">
      <c r="A91" s="450" t="s">
        <v>259</v>
      </c>
      <c r="B91" s="451" t="s">
        <v>240</v>
      </c>
      <c r="C91" s="452">
        <f>main1!U130</f>
        <v>-4176.6000000000058</v>
      </c>
      <c r="D91" s="452">
        <f>main1!V130</f>
        <v>-2364.9000000000015</v>
      </c>
      <c r="E91" s="452">
        <f>main1!W130</f>
        <v>-1712.4000000000015</v>
      </c>
      <c r="F91" s="452">
        <f>main1!X130</f>
        <v>-652.5</v>
      </c>
      <c r="G91" s="452">
        <f>main1!Y130</f>
        <v>1811.7000000000044</v>
      </c>
      <c r="H91" s="452">
        <f>main1!Z130</f>
        <v>56.622611693722128</v>
      </c>
      <c r="I91" s="40">
        <f>main1!AA130</f>
        <v>0</v>
      </c>
      <c r="J91" s="40">
        <f>main1!AB130</f>
        <v>-2364.9000000000015</v>
      </c>
      <c r="K91" s="40" t="str">
        <f>main1!AC130</f>
        <v xml:space="preserve"> </v>
      </c>
    </row>
    <row r="92" spans="1:11" ht="17.25" customHeight="1">
      <c r="A92" s="453" t="s">
        <v>215</v>
      </c>
      <c r="B92" s="537" t="s">
        <v>323</v>
      </c>
      <c r="C92" s="454">
        <f>main1!U131</f>
        <v>4176.6000000000058</v>
      </c>
      <c r="D92" s="454">
        <f>main1!V131</f>
        <v>2364.9000000000015</v>
      </c>
      <c r="E92" s="454">
        <f>main1!W131</f>
        <v>1712.4000000000015</v>
      </c>
      <c r="F92" s="454">
        <f>main1!X131</f>
        <v>652.5</v>
      </c>
      <c r="G92" s="454">
        <f>main1!Y131</f>
        <v>-1811.7000000000044</v>
      </c>
      <c r="H92" s="454">
        <f>main1!Z131</f>
        <v>56.622611693722128</v>
      </c>
      <c r="I92" s="34">
        <f>main1!AA131</f>
        <v>0</v>
      </c>
      <c r="J92" s="34">
        <f>main1!AB131</f>
        <v>2364.9000000000015</v>
      </c>
      <c r="K92" s="34" t="str">
        <f>main1!AC131</f>
        <v xml:space="preserve"> </v>
      </c>
    </row>
    <row r="93" spans="1:11" ht="17.25">
      <c r="A93" s="455" t="s">
        <v>91</v>
      </c>
      <c r="B93" s="451" t="s">
        <v>92</v>
      </c>
      <c r="C93" s="452">
        <f>main1!U132</f>
        <v>-135.90000000000003</v>
      </c>
      <c r="D93" s="452">
        <f>main1!V132</f>
        <v>494.7999999999999</v>
      </c>
      <c r="E93" s="452">
        <f>main1!W132</f>
        <v>394.99999999999994</v>
      </c>
      <c r="F93" s="452">
        <f>main1!X132</f>
        <v>99.800000000000011</v>
      </c>
      <c r="G93" s="452">
        <f>main1!Y132</f>
        <v>630.69999999999993</v>
      </c>
      <c r="H93" s="452" t="str">
        <f>main1!Z132</f>
        <v>&lt;0</v>
      </c>
      <c r="I93" s="31">
        <f>main1!AA132</f>
        <v>0</v>
      </c>
      <c r="J93" s="31">
        <f>main1!AB132</f>
        <v>494.7999999999999</v>
      </c>
      <c r="K93" s="31" t="str">
        <f>main1!AC132</f>
        <v xml:space="preserve"> </v>
      </c>
    </row>
    <row r="94" spans="1:11">
      <c r="A94" s="172" t="s">
        <v>94</v>
      </c>
      <c r="B94" s="163" t="s">
        <v>93</v>
      </c>
      <c r="C94" s="421">
        <f>main1!U133</f>
        <v>310</v>
      </c>
      <c r="D94" s="421">
        <f>main1!V133</f>
        <v>301.7</v>
      </c>
      <c r="E94" s="421">
        <f>main1!W133</f>
        <v>301.7</v>
      </c>
      <c r="F94" s="421">
        <f>main1!X133</f>
        <v>0</v>
      </c>
      <c r="G94" s="421">
        <f>main1!Y133</f>
        <v>-8.3000000000000114</v>
      </c>
      <c r="H94" s="421">
        <f>main1!Z133</f>
        <v>97.322580645161281</v>
      </c>
      <c r="I94" s="32">
        <f>main1!AA133</f>
        <v>0</v>
      </c>
      <c r="J94" s="32">
        <f>main1!AB133</f>
        <v>301.7</v>
      </c>
      <c r="K94" s="32" t="str">
        <f>main1!AC133</f>
        <v xml:space="preserve"> </v>
      </c>
    </row>
    <row r="95" spans="1:11" ht="30" hidden="1">
      <c r="A95" s="153" t="s">
        <v>98</v>
      </c>
      <c r="B95" s="164" t="s">
        <v>95</v>
      </c>
      <c r="C95" s="415">
        <f>main1!U134</f>
        <v>0</v>
      </c>
      <c r="D95" s="415">
        <f>main1!V134</f>
        <v>0</v>
      </c>
      <c r="E95" s="415">
        <f>main1!W134</f>
        <v>0</v>
      </c>
      <c r="F95" s="415">
        <f>main1!X134</f>
        <v>0</v>
      </c>
      <c r="G95" s="415">
        <f>main1!Y134</f>
        <v>0</v>
      </c>
      <c r="H95" s="415" t="str">
        <f>main1!Z134</f>
        <v xml:space="preserve"> </v>
      </c>
      <c r="I95" s="33">
        <f>main1!AA134</f>
        <v>0</v>
      </c>
      <c r="J95" s="33">
        <f>main1!AB134</f>
        <v>0</v>
      </c>
      <c r="K95" s="33" t="str">
        <f>main1!AC134</f>
        <v xml:space="preserve"> </v>
      </c>
    </row>
    <row r="96" spans="1:11" hidden="1">
      <c r="A96" s="153" t="s">
        <v>99</v>
      </c>
      <c r="B96" s="164" t="s">
        <v>96</v>
      </c>
      <c r="C96" s="415">
        <f>main1!U135</f>
        <v>0</v>
      </c>
      <c r="D96" s="415">
        <f>main1!V135</f>
        <v>0</v>
      </c>
      <c r="E96" s="415">
        <f>main1!W135</f>
        <v>0</v>
      </c>
      <c r="F96" s="415">
        <f>main1!X135</f>
        <v>0</v>
      </c>
      <c r="G96" s="415">
        <f>main1!Y135</f>
        <v>0</v>
      </c>
      <c r="H96" s="415" t="str">
        <f>main1!Z135</f>
        <v xml:space="preserve"> </v>
      </c>
      <c r="I96" s="33">
        <f>main1!AA135</f>
        <v>0</v>
      </c>
      <c r="J96" s="33">
        <f>main1!AB135</f>
        <v>0</v>
      </c>
      <c r="K96" s="33" t="str">
        <f>main1!AC135</f>
        <v xml:space="preserve"> </v>
      </c>
    </row>
    <row r="97" spans="1:11" ht="30">
      <c r="A97" s="153" t="s">
        <v>101</v>
      </c>
      <c r="B97" s="164" t="s">
        <v>97</v>
      </c>
      <c r="C97" s="415">
        <f>main1!U136</f>
        <v>300</v>
      </c>
      <c r="D97" s="415">
        <f>main1!V136</f>
        <v>282.39999999999998</v>
      </c>
      <c r="E97" s="415">
        <f>main1!W136</f>
        <v>282.39999999999998</v>
      </c>
      <c r="F97" s="415">
        <f>main1!X136</f>
        <v>0</v>
      </c>
      <c r="G97" s="415">
        <f>main1!Y136</f>
        <v>-17.600000000000023</v>
      </c>
      <c r="H97" s="415">
        <f>main1!Z136</f>
        <v>94.133333333333326</v>
      </c>
      <c r="I97" s="33">
        <f>main1!AA136</f>
        <v>0</v>
      </c>
      <c r="J97" s="33">
        <f>main1!AB136</f>
        <v>282.39999999999998</v>
      </c>
      <c r="K97" s="33" t="str">
        <f>main1!AC136</f>
        <v xml:space="preserve"> </v>
      </c>
    </row>
    <row r="98" spans="1:11">
      <c r="A98" s="153" t="s">
        <v>102</v>
      </c>
      <c r="B98" s="164" t="s">
        <v>103</v>
      </c>
      <c r="C98" s="415">
        <f>main1!U137</f>
        <v>10</v>
      </c>
      <c r="D98" s="415">
        <f>main1!V137</f>
        <v>19.3</v>
      </c>
      <c r="E98" s="415">
        <f>main1!W137</f>
        <v>19.3</v>
      </c>
      <c r="F98" s="415">
        <f>main1!X137</f>
        <v>0</v>
      </c>
      <c r="G98" s="415">
        <f>main1!Y137</f>
        <v>9.3000000000000007</v>
      </c>
      <c r="H98" s="415">
        <f>main1!Z137</f>
        <v>193.00000000000003</v>
      </c>
      <c r="I98" s="33">
        <f>main1!AA137</f>
        <v>0</v>
      </c>
      <c r="J98" s="33">
        <f>main1!AB137</f>
        <v>19.3</v>
      </c>
      <c r="K98" s="33" t="str">
        <f>main1!AC137</f>
        <v xml:space="preserve"> </v>
      </c>
    </row>
    <row r="99" spans="1:11">
      <c r="A99" s="173" t="s">
        <v>107</v>
      </c>
      <c r="B99" s="163" t="s">
        <v>106</v>
      </c>
      <c r="C99" s="421">
        <f>main1!U138</f>
        <v>0</v>
      </c>
      <c r="D99" s="707">
        <f>main1!V138</f>
        <v>32.399999999999977</v>
      </c>
      <c r="E99" s="421">
        <f>main1!W138</f>
        <v>-0.10000000000002274</v>
      </c>
      <c r="F99" s="421">
        <f>main1!X138</f>
        <v>32.5</v>
      </c>
      <c r="G99" s="421">
        <f>main1!Y138</f>
        <v>32.399999999999977</v>
      </c>
      <c r="H99" s="421" t="str">
        <f>main1!Z138</f>
        <v xml:space="preserve"> </v>
      </c>
      <c r="I99" s="32">
        <f>main1!AA138</f>
        <v>0</v>
      </c>
      <c r="J99" s="32">
        <f>main1!AB138</f>
        <v>32.399999999999977</v>
      </c>
      <c r="K99" s="32" t="str">
        <f>main1!AC138</f>
        <v xml:space="preserve"> </v>
      </c>
    </row>
    <row r="100" spans="1:11">
      <c r="A100" s="153" t="s">
        <v>105</v>
      </c>
      <c r="B100" s="164" t="s">
        <v>287</v>
      </c>
      <c r="C100" s="415">
        <f>main1!U139</f>
        <v>0</v>
      </c>
      <c r="D100" s="708">
        <f>main1!V139</f>
        <v>274.89999999999998</v>
      </c>
      <c r="E100" s="415">
        <f>main1!W139</f>
        <v>8.6999999999999886</v>
      </c>
      <c r="F100" s="415">
        <f>main1!X139</f>
        <v>266.2</v>
      </c>
      <c r="G100" s="415">
        <f>main1!Y139</f>
        <v>274.89999999999998</v>
      </c>
      <c r="H100" s="415" t="str">
        <f>main1!Z139</f>
        <v xml:space="preserve"> </v>
      </c>
      <c r="I100" s="33">
        <f>main1!AA139</f>
        <v>0</v>
      </c>
      <c r="J100" s="33">
        <f>main1!AB139</f>
        <v>274.89999999999998</v>
      </c>
      <c r="K100" s="33" t="str">
        <f>main1!AC139</f>
        <v xml:space="preserve"> </v>
      </c>
    </row>
    <row r="101" spans="1:11">
      <c r="A101" s="153" t="s">
        <v>108</v>
      </c>
      <c r="B101" s="164" t="s">
        <v>288</v>
      </c>
      <c r="C101" s="415">
        <f>main1!U140</f>
        <v>0</v>
      </c>
      <c r="D101" s="708">
        <f>main1!V140</f>
        <v>-242.5</v>
      </c>
      <c r="E101" s="415">
        <f>main1!W140</f>
        <v>-8.8000000000000114</v>
      </c>
      <c r="F101" s="415">
        <f>main1!X140</f>
        <v>-233.7</v>
      </c>
      <c r="G101" s="415">
        <f>main1!Y140</f>
        <v>-242.5</v>
      </c>
      <c r="H101" s="415" t="str">
        <f>main1!Z140</f>
        <v xml:space="preserve"> </v>
      </c>
      <c r="I101" s="33">
        <f>main1!AA140</f>
        <v>0</v>
      </c>
      <c r="J101" s="33">
        <f>main1!AB140</f>
        <v>-242.5</v>
      </c>
      <c r="K101" s="33" t="str">
        <f>main1!AC140</f>
        <v xml:space="preserve"> </v>
      </c>
    </row>
    <row r="102" spans="1:11" ht="15.75" hidden="1">
      <c r="A102" s="103" t="s">
        <v>111</v>
      </c>
      <c r="B102" s="162" t="s">
        <v>109</v>
      </c>
      <c r="C102" s="421">
        <f>main1!U141</f>
        <v>0</v>
      </c>
      <c r="D102" s="421">
        <f>main1!V141</f>
        <v>0</v>
      </c>
      <c r="E102" s="421">
        <f>main1!W141</f>
        <v>0</v>
      </c>
      <c r="F102" s="421">
        <f>main1!X141</f>
        <v>0</v>
      </c>
      <c r="G102" s="421">
        <f>main1!Y141</f>
        <v>0</v>
      </c>
      <c r="H102" s="421" t="str">
        <f>main1!Z141</f>
        <v xml:space="preserve"> </v>
      </c>
      <c r="I102" s="32">
        <f>main1!AA141</f>
        <v>0</v>
      </c>
      <c r="J102" s="32">
        <f>main1!AB141</f>
        <v>0</v>
      </c>
      <c r="K102" s="32" t="str">
        <f>main1!AC141</f>
        <v xml:space="preserve"> </v>
      </c>
    </row>
    <row r="103" spans="1:11" hidden="1">
      <c r="A103" s="106" t="s">
        <v>113</v>
      </c>
      <c r="B103" s="164" t="s">
        <v>112</v>
      </c>
      <c r="C103" s="415">
        <f>main1!U142</f>
        <v>0</v>
      </c>
      <c r="D103" s="415">
        <f>main1!V142</f>
        <v>0</v>
      </c>
      <c r="E103" s="415">
        <f>main1!W142</f>
        <v>0</v>
      </c>
      <c r="F103" s="415">
        <f>main1!X142</f>
        <v>0</v>
      </c>
      <c r="G103" s="415">
        <f>main1!Y142</f>
        <v>0</v>
      </c>
      <c r="H103" s="415" t="str">
        <f>main1!Z142</f>
        <v xml:space="preserve"> </v>
      </c>
      <c r="I103" s="32">
        <f>main1!AA142</f>
        <v>0</v>
      </c>
      <c r="J103" s="32">
        <f>main1!AB142</f>
        <v>0</v>
      </c>
      <c r="K103" s="32" t="str">
        <f>main1!AC142</f>
        <v xml:space="preserve"> </v>
      </c>
    </row>
    <row r="104" spans="1:11" hidden="1">
      <c r="A104" s="106" t="s">
        <v>115</v>
      </c>
      <c r="B104" s="164" t="s">
        <v>114</v>
      </c>
      <c r="C104" s="415">
        <f>main1!U143</f>
        <v>0</v>
      </c>
      <c r="D104" s="415">
        <f>main1!V143</f>
        <v>0</v>
      </c>
      <c r="E104" s="415">
        <f>main1!W143</f>
        <v>0</v>
      </c>
      <c r="F104" s="415">
        <f>main1!X143</f>
        <v>0</v>
      </c>
      <c r="G104" s="415">
        <f>main1!Y143</f>
        <v>0</v>
      </c>
      <c r="H104" s="415" t="str">
        <f>main1!Z143</f>
        <v xml:space="preserve"> </v>
      </c>
      <c r="I104" s="32">
        <f>main1!AA143</f>
        <v>0</v>
      </c>
      <c r="J104" s="32">
        <f>main1!AB143</f>
        <v>0</v>
      </c>
      <c r="K104" s="32" t="str">
        <f>main1!AC143</f>
        <v xml:space="preserve"> </v>
      </c>
    </row>
    <row r="105" spans="1:11" ht="15.75">
      <c r="A105" s="103" t="s">
        <v>118</v>
      </c>
      <c r="B105" s="162" t="s">
        <v>110</v>
      </c>
      <c r="C105" s="421">
        <f>main1!U144</f>
        <v>265.7</v>
      </c>
      <c r="D105" s="421">
        <f>main1!V144</f>
        <v>252.5</v>
      </c>
      <c r="E105" s="421">
        <f>main1!W144</f>
        <v>0</v>
      </c>
      <c r="F105" s="421">
        <f>main1!X144</f>
        <v>252.5</v>
      </c>
      <c r="G105" s="421">
        <f>main1!Y144</f>
        <v>-13.199999999999989</v>
      </c>
      <c r="H105" s="421">
        <f>main1!Z144</f>
        <v>95.031990967256306</v>
      </c>
      <c r="I105" s="32">
        <f>main1!AA144</f>
        <v>0</v>
      </c>
      <c r="J105" s="32">
        <f>main1!AB144</f>
        <v>252.5</v>
      </c>
      <c r="K105" s="32" t="str">
        <f>main1!AC144</f>
        <v xml:space="preserve"> </v>
      </c>
    </row>
    <row r="106" spans="1:11" hidden="1">
      <c r="A106" s="153" t="s">
        <v>116</v>
      </c>
      <c r="B106" s="164" t="s">
        <v>117</v>
      </c>
      <c r="C106" s="415">
        <f>main1!U145</f>
        <v>0</v>
      </c>
      <c r="D106" s="415">
        <f>main1!V145</f>
        <v>0</v>
      </c>
      <c r="E106" s="415">
        <f>main1!W145</f>
        <v>0</v>
      </c>
      <c r="F106" s="415">
        <f>main1!X145</f>
        <v>0</v>
      </c>
      <c r="G106" s="415">
        <f>main1!Y145</f>
        <v>0</v>
      </c>
      <c r="H106" s="415" t="str">
        <f>main1!Z145</f>
        <v xml:space="preserve"> </v>
      </c>
      <c r="I106" s="32">
        <f>main1!AA145</f>
        <v>0</v>
      </c>
      <c r="J106" s="32">
        <f>main1!AB145</f>
        <v>0</v>
      </c>
      <c r="K106" s="32" t="str">
        <f>main1!AC145</f>
        <v xml:space="preserve"> </v>
      </c>
    </row>
    <row r="107" spans="1:11">
      <c r="A107" s="153" t="s">
        <v>120</v>
      </c>
      <c r="B107" s="164" t="s">
        <v>119</v>
      </c>
      <c r="C107" s="415">
        <f>main1!U146</f>
        <v>265.7</v>
      </c>
      <c r="D107" s="415">
        <f>main1!V146</f>
        <v>252.5</v>
      </c>
      <c r="E107" s="415">
        <f>main1!W146</f>
        <v>0</v>
      </c>
      <c r="F107" s="415">
        <f>main1!X146</f>
        <v>252.5</v>
      </c>
      <c r="G107" s="415">
        <f>main1!Y146</f>
        <v>-13.199999999999989</v>
      </c>
      <c r="H107" s="415">
        <f>main1!Z146</f>
        <v>95.031990967256306</v>
      </c>
      <c r="I107" s="32">
        <f>main1!AA146</f>
        <v>0</v>
      </c>
      <c r="J107" s="32">
        <f>main1!AB146</f>
        <v>252.5</v>
      </c>
      <c r="K107" s="32" t="str">
        <f>main1!AC146</f>
        <v xml:space="preserve"> </v>
      </c>
    </row>
    <row r="108" spans="1:11" ht="30" hidden="1">
      <c r="A108" s="153" t="s">
        <v>121</v>
      </c>
      <c r="B108" s="164" t="s">
        <v>122</v>
      </c>
      <c r="C108" s="415">
        <f>main1!U147</f>
        <v>0</v>
      </c>
      <c r="D108" s="415">
        <f>main1!V147</f>
        <v>0</v>
      </c>
      <c r="E108" s="415">
        <f>main1!W147</f>
        <v>0</v>
      </c>
      <c r="F108" s="415">
        <f>main1!X147</f>
        <v>0</v>
      </c>
      <c r="G108" s="415">
        <f>main1!Y147</f>
        <v>0</v>
      </c>
      <c r="H108" s="415" t="str">
        <f>main1!Z147</f>
        <v xml:space="preserve"> </v>
      </c>
      <c r="I108" s="32">
        <f>main1!AA147</f>
        <v>0</v>
      </c>
      <c r="J108" s="32">
        <f>main1!AB147</f>
        <v>0</v>
      </c>
      <c r="K108" s="32" t="str">
        <f>main1!AC147</f>
        <v xml:space="preserve"> </v>
      </c>
    </row>
    <row r="109" spans="1:11" ht="30" hidden="1">
      <c r="A109" s="153" t="s">
        <v>124</v>
      </c>
      <c r="B109" s="259" t="s">
        <v>123</v>
      </c>
      <c r="C109" s="415">
        <f>main1!U148</f>
        <v>0</v>
      </c>
      <c r="D109" s="415">
        <f>main1!V148</f>
        <v>0</v>
      </c>
      <c r="E109" s="415">
        <f>main1!W148</f>
        <v>0</v>
      </c>
      <c r="F109" s="415">
        <f>main1!X148</f>
        <v>0</v>
      </c>
      <c r="G109" s="415">
        <f>main1!Y148</f>
        <v>0</v>
      </c>
      <c r="H109" s="415" t="str">
        <f>main1!Z148</f>
        <v xml:space="preserve"> </v>
      </c>
      <c r="I109" s="32">
        <f>main1!AA148</f>
        <v>0</v>
      </c>
      <c r="J109" s="32">
        <f>main1!AB148</f>
        <v>0</v>
      </c>
      <c r="K109" s="32" t="str">
        <f>main1!AC148</f>
        <v xml:space="preserve"> </v>
      </c>
    </row>
    <row r="110" spans="1:11" ht="16.5" hidden="1" customHeight="1">
      <c r="A110" s="175" t="s">
        <v>129</v>
      </c>
      <c r="B110" s="162" t="s">
        <v>125</v>
      </c>
      <c r="C110" s="421">
        <f>main1!U149</f>
        <v>0</v>
      </c>
      <c r="D110" s="421">
        <f>main1!V149</f>
        <v>0</v>
      </c>
      <c r="E110" s="421">
        <f>main1!W149</f>
        <v>0</v>
      </c>
      <c r="F110" s="421">
        <f>main1!X149</f>
        <v>0</v>
      </c>
      <c r="G110" s="421">
        <f>main1!Y149</f>
        <v>0</v>
      </c>
      <c r="H110" s="421" t="str">
        <f>main1!Z149</f>
        <v xml:space="preserve"> </v>
      </c>
      <c r="I110" s="32">
        <f>main1!AA149</f>
        <v>0</v>
      </c>
      <c r="J110" s="32">
        <f>main1!AB149</f>
        <v>0</v>
      </c>
      <c r="K110" s="32" t="str">
        <f>main1!AC149</f>
        <v xml:space="preserve"> </v>
      </c>
    </row>
    <row r="111" spans="1:11" hidden="1">
      <c r="A111" s="153" t="s">
        <v>126</v>
      </c>
      <c r="B111" s="164" t="s">
        <v>127</v>
      </c>
      <c r="C111" s="415">
        <f>main1!U150</f>
        <v>0</v>
      </c>
      <c r="D111" s="415">
        <f>main1!V150</f>
        <v>0</v>
      </c>
      <c r="E111" s="415">
        <f>main1!W150</f>
        <v>0</v>
      </c>
      <c r="F111" s="415">
        <f>main1!X150</f>
        <v>0</v>
      </c>
      <c r="G111" s="415">
        <f>main1!Y150</f>
        <v>0</v>
      </c>
      <c r="H111" s="415" t="str">
        <f>main1!Z150</f>
        <v xml:space="preserve"> </v>
      </c>
      <c r="I111" s="33">
        <f>main1!AA150</f>
        <v>0</v>
      </c>
      <c r="J111" s="33">
        <f>main1!AB150</f>
        <v>0</v>
      </c>
      <c r="K111" s="33" t="str">
        <f>main1!AC150</f>
        <v xml:space="preserve"> </v>
      </c>
    </row>
    <row r="112" spans="1:11" hidden="1">
      <c r="A112" s="153" t="s">
        <v>128</v>
      </c>
      <c r="B112" s="164" t="s">
        <v>130</v>
      </c>
      <c r="C112" s="415">
        <f>main1!U151</f>
        <v>0</v>
      </c>
      <c r="D112" s="415">
        <f>main1!V151</f>
        <v>0</v>
      </c>
      <c r="E112" s="415">
        <f>main1!W151</f>
        <v>0</v>
      </c>
      <c r="F112" s="415">
        <f>main1!X151</f>
        <v>0</v>
      </c>
      <c r="G112" s="415">
        <f>main1!Y151</f>
        <v>0</v>
      </c>
      <c r="H112" s="415" t="str">
        <f>main1!Z151</f>
        <v xml:space="preserve"> </v>
      </c>
      <c r="I112" s="33">
        <f>main1!AA151</f>
        <v>0</v>
      </c>
      <c r="J112" s="33">
        <f>main1!AB151</f>
        <v>0</v>
      </c>
      <c r="K112" s="33" t="str">
        <f>main1!AC151</f>
        <v xml:space="preserve"> </v>
      </c>
    </row>
    <row r="113" spans="1:11" ht="15.75">
      <c r="A113" s="741" t="s">
        <v>134</v>
      </c>
      <c r="B113" s="742" t="s">
        <v>132</v>
      </c>
      <c r="C113" s="732">
        <f>main1!U152</f>
        <v>40.799999999999997</v>
      </c>
      <c r="D113" s="732">
        <f>main1!V152</f>
        <v>14.6</v>
      </c>
      <c r="E113" s="732">
        <f>main1!W152</f>
        <v>14.6</v>
      </c>
      <c r="F113" s="732">
        <f>main1!X152</f>
        <v>0</v>
      </c>
      <c r="G113" s="732">
        <f>main1!Y152</f>
        <v>-26.199999999999996</v>
      </c>
      <c r="H113" s="732">
        <f>main1!Z152</f>
        <v>35.784313725490193</v>
      </c>
      <c r="I113" s="32">
        <f>main1!AA152</f>
        <v>0</v>
      </c>
      <c r="J113" s="32">
        <f>main1!AB152</f>
        <v>14.6</v>
      </c>
      <c r="K113" s="32" t="str">
        <f>main1!AC152</f>
        <v xml:space="preserve"> </v>
      </c>
    </row>
    <row r="114" spans="1:11" ht="30.75" customHeight="1">
      <c r="A114" s="743" t="s">
        <v>131</v>
      </c>
      <c r="B114" s="733" t="s">
        <v>133</v>
      </c>
      <c r="C114" s="734">
        <f>main1!U153</f>
        <v>40.799999999999997</v>
      </c>
      <c r="D114" s="734">
        <f>main1!V153</f>
        <v>14.6</v>
      </c>
      <c r="E114" s="734">
        <f>main1!W153</f>
        <v>14.6</v>
      </c>
      <c r="F114" s="734">
        <f>main1!X153</f>
        <v>0</v>
      </c>
      <c r="G114" s="734">
        <f>main1!Y153</f>
        <v>-26.199999999999996</v>
      </c>
      <c r="H114" s="734">
        <f>main1!Z153</f>
        <v>35.784313725490193</v>
      </c>
      <c r="I114" s="33">
        <f>main1!AA153</f>
        <v>0</v>
      </c>
      <c r="J114" s="33">
        <f>main1!AB153</f>
        <v>14.6</v>
      </c>
      <c r="K114" s="33" t="str">
        <f>main1!AC153</f>
        <v xml:space="preserve"> </v>
      </c>
    </row>
    <row r="115" spans="1:11" ht="30" hidden="1">
      <c r="A115" s="153" t="s">
        <v>135</v>
      </c>
      <c r="B115" s="164" t="s">
        <v>136</v>
      </c>
      <c r="C115" s="426">
        <f>main1!U154</f>
        <v>0</v>
      </c>
      <c r="D115" s="426">
        <f>main1!V154</f>
        <v>0</v>
      </c>
      <c r="E115" s="426">
        <f>main1!W154</f>
        <v>0</v>
      </c>
      <c r="F115" s="426">
        <f>main1!X154</f>
        <v>0</v>
      </c>
      <c r="G115" s="426">
        <f>main1!Y154</f>
        <v>0</v>
      </c>
      <c r="H115" s="426" t="str">
        <f>main1!Z154</f>
        <v xml:space="preserve"> </v>
      </c>
      <c r="I115" s="33">
        <f>main1!AA154</f>
        <v>0</v>
      </c>
      <c r="J115" s="33">
        <f>main1!AB154</f>
        <v>0</v>
      </c>
      <c r="K115" s="33" t="str">
        <f>main1!AC154</f>
        <v xml:space="preserve"> </v>
      </c>
    </row>
    <row r="116" spans="1:11" ht="30" hidden="1">
      <c r="A116" s="153" t="s">
        <v>137</v>
      </c>
      <c r="B116" s="164" t="s">
        <v>138</v>
      </c>
      <c r="C116" s="426">
        <f>main1!U155</f>
        <v>0</v>
      </c>
      <c r="D116" s="426">
        <f>main1!V155</f>
        <v>0</v>
      </c>
      <c r="E116" s="426">
        <f>main1!W155</f>
        <v>0</v>
      </c>
      <c r="F116" s="426">
        <f>main1!X155</f>
        <v>0</v>
      </c>
      <c r="G116" s="426">
        <f>main1!Y155</f>
        <v>0</v>
      </c>
      <c r="H116" s="426" t="str">
        <f>main1!Z155</f>
        <v xml:space="preserve"> </v>
      </c>
      <c r="I116" s="33">
        <f>main1!AA155</f>
        <v>0</v>
      </c>
      <c r="J116" s="33">
        <f>main1!AB155</f>
        <v>0</v>
      </c>
      <c r="K116" s="33" t="str">
        <f>main1!AC155</f>
        <v xml:space="preserve"> </v>
      </c>
    </row>
    <row r="117" spans="1:11" ht="31.5">
      <c r="A117" s="175" t="s">
        <v>142</v>
      </c>
      <c r="B117" s="163" t="s">
        <v>140</v>
      </c>
      <c r="C117" s="421">
        <f>main1!U156</f>
        <v>-788.2</v>
      </c>
      <c r="D117" s="707">
        <f>main1!V156</f>
        <v>-114.10000000000001</v>
      </c>
      <c r="E117" s="421">
        <f>main1!W156</f>
        <v>71.09999999999998</v>
      </c>
      <c r="F117" s="421">
        <f>main1!X156</f>
        <v>-185.2</v>
      </c>
      <c r="G117" s="421">
        <f>main1!Y156</f>
        <v>674.1</v>
      </c>
      <c r="H117" s="421">
        <f>main1!Z156</f>
        <v>14.476021314387211</v>
      </c>
      <c r="I117" s="32">
        <f>main1!AA156</f>
        <v>0</v>
      </c>
      <c r="J117" s="32">
        <f>main1!AB156</f>
        <v>-114.10000000000001</v>
      </c>
      <c r="K117" s="32" t="str">
        <f>main1!AC156</f>
        <v xml:space="preserve"> </v>
      </c>
    </row>
    <row r="118" spans="1:11">
      <c r="A118" s="153" t="s">
        <v>139</v>
      </c>
      <c r="B118" s="164" t="s">
        <v>141</v>
      </c>
      <c r="C118" s="415">
        <f>main1!U157</f>
        <v>-503.3</v>
      </c>
      <c r="D118" s="708">
        <f>main1!V157</f>
        <v>-84.9</v>
      </c>
      <c r="E118" s="415">
        <f>main1!W157</f>
        <v>48.199999999999989</v>
      </c>
      <c r="F118" s="415">
        <f>main1!X157</f>
        <v>-133.1</v>
      </c>
      <c r="G118" s="415">
        <f>main1!Y157</f>
        <v>418.4</v>
      </c>
      <c r="H118" s="415">
        <f>main1!Z157</f>
        <v>16.868666799125769</v>
      </c>
      <c r="I118" s="33">
        <f>main1!AA157</f>
        <v>0</v>
      </c>
      <c r="J118" s="33">
        <f>main1!AB157</f>
        <v>-84.9</v>
      </c>
      <c r="K118" s="33" t="str">
        <f>main1!AC157</f>
        <v xml:space="preserve"> </v>
      </c>
    </row>
    <row r="119" spans="1:11">
      <c r="A119" s="153" t="s">
        <v>143</v>
      </c>
      <c r="B119" s="164" t="s">
        <v>144</v>
      </c>
      <c r="C119" s="415">
        <f>main1!U158</f>
        <v>-284.89999999999998</v>
      </c>
      <c r="D119" s="415">
        <f>main1!V158</f>
        <v>-29.2</v>
      </c>
      <c r="E119" s="415">
        <f>main1!W158</f>
        <v>22.900000000000002</v>
      </c>
      <c r="F119" s="415">
        <f>main1!X158</f>
        <v>-52.1</v>
      </c>
      <c r="G119" s="415">
        <f>main1!Y158</f>
        <v>255.7</v>
      </c>
      <c r="H119" s="415">
        <f>main1!Z158</f>
        <v>10.24921024921025</v>
      </c>
      <c r="I119" s="33">
        <f>main1!AA158</f>
        <v>0</v>
      </c>
      <c r="J119" s="33">
        <f>main1!AB158</f>
        <v>-29.2</v>
      </c>
      <c r="K119" s="33" t="str">
        <f>main1!AC158</f>
        <v xml:space="preserve"> </v>
      </c>
    </row>
    <row r="120" spans="1:11" ht="15.75">
      <c r="A120" s="103" t="s">
        <v>146</v>
      </c>
      <c r="B120" s="162" t="s">
        <v>147</v>
      </c>
      <c r="C120" s="421">
        <f>main1!U159</f>
        <v>35.799999999999997</v>
      </c>
      <c r="D120" s="421">
        <f>main1!V159</f>
        <v>7.7</v>
      </c>
      <c r="E120" s="421">
        <f>main1!W159</f>
        <v>7.7</v>
      </c>
      <c r="F120" s="421">
        <f>main1!X159</f>
        <v>0</v>
      </c>
      <c r="G120" s="421">
        <f>main1!Y159</f>
        <v>-28.099999999999998</v>
      </c>
      <c r="H120" s="421">
        <f>main1!Z159</f>
        <v>21.508379888268159</v>
      </c>
      <c r="I120" s="32">
        <f>main1!AA159</f>
        <v>0</v>
      </c>
      <c r="J120" s="32">
        <f>main1!AB159</f>
        <v>7.7</v>
      </c>
      <c r="K120" s="32" t="str">
        <f>main1!AC159</f>
        <v xml:space="preserve"> </v>
      </c>
    </row>
    <row r="121" spans="1:11" hidden="1">
      <c r="A121" s="153" t="s">
        <v>145</v>
      </c>
      <c r="B121" s="164" t="s">
        <v>148</v>
      </c>
      <c r="C121" s="415">
        <f>main1!U160</f>
        <v>0</v>
      </c>
      <c r="D121" s="415">
        <f>main1!V160</f>
        <v>0</v>
      </c>
      <c r="E121" s="415">
        <f>main1!W160</f>
        <v>0</v>
      </c>
      <c r="F121" s="415">
        <f>main1!X160</f>
        <v>0</v>
      </c>
      <c r="G121" s="415">
        <f>main1!Y160</f>
        <v>0</v>
      </c>
      <c r="H121" s="415" t="str">
        <f>main1!Z160</f>
        <v xml:space="preserve"> </v>
      </c>
      <c r="I121" s="32">
        <f>main1!AA160</f>
        <v>0</v>
      </c>
      <c r="J121" s="32">
        <f>main1!AB160</f>
        <v>0</v>
      </c>
      <c r="K121" s="32" t="str">
        <f>main1!AC160</f>
        <v xml:space="preserve"> </v>
      </c>
    </row>
    <row r="122" spans="1:11">
      <c r="A122" s="153" t="s">
        <v>149</v>
      </c>
      <c r="B122" s="164" t="s">
        <v>150</v>
      </c>
      <c r="C122" s="415">
        <f>main1!U161</f>
        <v>35.799999999999997</v>
      </c>
      <c r="D122" s="415">
        <f>main1!V161</f>
        <v>7.7</v>
      </c>
      <c r="E122" s="415">
        <f>main1!W161</f>
        <v>7.7</v>
      </c>
      <c r="F122" s="415">
        <f>main1!X161</f>
        <v>0</v>
      </c>
      <c r="G122" s="415">
        <f>main1!Y161</f>
        <v>-28.099999999999998</v>
      </c>
      <c r="H122" s="415">
        <f>main1!Z161</f>
        <v>21.508379888268159</v>
      </c>
      <c r="I122" s="32">
        <f>main1!AA161</f>
        <v>0</v>
      </c>
      <c r="J122" s="32">
        <f>main1!AB161</f>
        <v>7.7</v>
      </c>
      <c r="K122" s="32" t="str">
        <f>main1!AC161</f>
        <v xml:space="preserve"> </v>
      </c>
    </row>
    <row r="123" spans="1:11" ht="30" hidden="1">
      <c r="A123" s="153" t="s">
        <v>152</v>
      </c>
      <c r="B123" s="164" t="s">
        <v>151</v>
      </c>
      <c r="C123" s="415">
        <f>main1!U162</f>
        <v>0</v>
      </c>
      <c r="D123" s="415">
        <f>main1!V162</f>
        <v>0</v>
      </c>
      <c r="E123" s="415">
        <f>main1!W162</f>
        <v>0</v>
      </c>
      <c r="F123" s="415">
        <f>main1!X162</f>
        <v>0</v>
      </c>
      <c r="G123" s="415">
        <f>main1!Y162</f>
        <v>0</v>
      </c>
      <c r="H123" s="415" t="str">
        <f>main1!Z162</f>
        <v xml:space="preserve"> </v>
      </c>
      <c r="I123" s="32">
        <f>main1!AA162</f>
        <v>0</v>
      </c>
      <c r="J123" s="32">
        <f>main1!AB162</f>
        <v>0</v>
      </c>
      <c r="K123" s="32" t="str">
        <f>main1!AC162</f>
        <v xml:space="preserve"> </v>
      </c>
    </row>
    <row r="124" spans="1:11" hidden="1">
      <c r="A124" s="153" t="s">
        <v>153</v>
      </c>
      <c r="B124" s="164" t="s">
        <v>154</v>
      </c>
      <c r="C124" s="415">
        <f>main1!U163</f>
        <v>0</v>
      </c>
      <c r="D124" s="415">
        <f>main1!V163</f>
        <v>0</v>
      </c>
      <c r="E124" s="415">
        <f>main1!W163</f>
        <v>0</v>
      </c>
      <c r="F124" s="415">
        <f>main1!X163</f>
        <v>0</v>
      </c>
      <c r="G124" s="415">
        <f>main1!Y163</f>
        <v>0</v>
      </c>
      <c r="H124" s="415" t="str">
        <f>main1!Z163</f>
        <v xml:space="preserve"> </v>
      </c>
      <c r="I124" s="32">
        <f>main1!AA163</f>
        <v>0</v>
      </c>
      <c r="J124" s="32">
        <f>main1!AB163</f>
        <v>0</v>
      </c>
      <c r="K124" s="32" t="str">
        <f>main1!AC163</f>
        <v xml:space="preserve"> </v>
      </c>
    </row>
    <row r="125" spans="1:11" ht="15.75" hidden="1">
      <c r="A125" s="103" t="s">
        <v>157</v>
      </c>
      <c r="B125" s="162" t="s">
        <v>155</v>
      </c>
      <c r="C125" s="421">
        <f>main1!U164</f>
        <v>0</v>
      </c>
      <c r="D125" s="421">
        <f>main1!V164</f>
        <v>0</v>
      </c>
      <c r="E125" s="421">
        <f>main1!W164</f>
        <v>0</v>
      </c>
      <c r="F125" s="421">
        <f>main1!X164</f>
        <v>0</v>
      </c>
      <c r="G125" s="421">
        <f>main1!Y164</f>
        <v>0</v>
      </c>
      <c r="H125" s="421" t="str">
        <f>main1!Z164</f>
        <v xml:space="preserve"> </v>
      </c>
      <c r="I125" s="32">
        <f>main1!AA164</f>
        <v>0</v>
      </c>
      <c r="J125" s="32">
        <f>main1!AB164</f>
        <v>0</v>
      </c>
      <c r="K125" s="32" t="str">
        <f>main1!AC164</f>
        <v xml:space="preserve"> </v>
      </c>
    </row>
    <row r="126" spans="1:11" hidden="1">
      <c r="A126" s="153" t="s">
        <v>156</v>
      </c>
      <c r="B126" s="164" t="s">
        <v>158</v>
      </c>
      <c r="C126" s="421">
        <f>main1!U165</f>
        <v>0</v>
      </c>
      <c r="D126" s="421">
        <f>main1!V165</f>
        <v>0</v>
      </c>
      <c r="E126" s="421">
        <f>main1!W165</f>
        <v>0</v>
      </c>
      <c r="F126" s="421">
        <f>main1!X165</f>
        <v>0</v>
      </c>
      <c r="G126" s="421">
        <f>main1!Y165</f>
        <v>0</v>
      </c>
      <c r="H126" s="421" t="str">
        <f>main1!Z165</f>
        <v xml:space="preserve"> </v>
      </c>
      <c r="I126" s="32">
        <f>main1!AA165</f>
        <v>0</v>
      </c>
      <c r="J126" s="32">
        <f>main1!AB165</f>
        <v>0</v>
      </c>
      <c r="K126" s="32" t="str">
        <f>main1!AC165</f>
        <v xml:space="preserve"> </v>
      </c>
    </row>
    <row r="127" spans="1:11" ht="17.25">
      <c r="A127" s="450" t="s">
        <v>159</v>
      </c>
      <c r="B127" s="451" t="s">
        <v>104</v>
      </c>
      <c r="C127" s="452">
        <f>main1!U166</f>
        <v>5154.6000000000004</v>
      </c>
      <c r="D127" s="452">
        <f>main1!V166</f>
        <v>2812.7</v>
      </c>
      <c r="E127" s="452">
        <f>main1!W166</f>
        <v>2199.3999999999996</v>
      </c>
      <c r="F127" s="452">
        <f>main1!X166</f>
        <v>613.29999999999995</v>
      </c>
      <c r="G127" s="452">
        <f>main1!Y166</f>
        <v>-2341.9000000000005</v>
      </c>
      <c r="H127" s="452">
        <f>main1!Z166</f>
        <v>54.566794707639765</v>
      </c>
      <c r="I127" s="44">
        <f>main1!AA166</f>
        <v>0</v>
      </c>
      <c r="J127" s="44">
        <f>main1!AB166</f>
        <v>2812.7</v>
      </c>
      <c r="K127" s="44" t="str">
        <f>main1!AC166</f>
        <v xml:space="preserve"> </v>
      </c>
    </row>
    <row r="128" spans="1:11">
      <c r="A128" s="172" t="s">
        <v>161</v>
      </c>
      <c r="B128" s="163" t="s">
        <v>162</v>
      </c>
      <c r="C128" s="421">
        <f>main1!U167</f>
        <v>200</v>
      </c>
      <c r="D128" s="421">
        <f>main1!V167</f>
        <v>1450.5</v>
      </c>
      <c r="E128" s="421">
        <f>main1!W167</f>
        <v>1450.5</v>
      </c>
      <c r="F128" s="421">
        <f>main1!X167</f>
        <v>0</v>
      </c>
      <c r="G128" s="421">
        <f>main1!Y167</f>
        <v>1250.5</v>
      </c>
      <c r="H128" s="421" t="str">
        <f>main1!Z167</f>
        <v>&gt;200</v>
      </c>
      <c r="I128" s="32">
        <f>main1!AA167</f>
        <v>0</v>
      </c>
      <c r="J128" s="32">
        <f>main1!AB167</f>
        <v>1450.5</v>
      </c>
      <c r="K128" s="32" t="str">
        <f>main1!AC167</f>
        <v xml:space="preserve"> </v>
      </c>
    </row>
    <row r="129" spans="1:11">
      <c r="A129" s="153" t="s">
        <v>255</v>
      </c>
      <c r="B129" s="164" t="s">
        <v>163</v>
      </c>
      <c r="C129" s="415">
        <f>main1!U168</f>
        <v>200</v>
      </c>
      <c r="D129" s="415">
        <f>main1!V168</f>
        <v>1390.5</v>
      </c>
      <c r="E129" s="415">
        <f>main1!W168</f>
        <v>1390.5</v>
      </c>
      <c r="F129" s="415">
        <f>main1!X168</f>
        <v>0</v>
      </c>
      <c r="G129" s="415">
        <f>main1!Y168</f>
        <v>1190.5</v>
      </c>
      <c r="H129" s="415" t="str">
        <f>main1!Z168</f>
        <v>&gt;200</v>
      </c>
      <c r="I129" s="33">
        <f>main1!AA168</f>
        <v>0</v>
      </c>
      <c r="J129" s="33">
        <f>main1!AB168</f>
        <v>1390.5</v>
      </c>
      <c r="K129" s="33" t="str">
        <f>main1!AC168</f>
        <v xml:space="preserve"> </v>
      </c>
    </row>
    <row r="130" spans="1:11" hidden="1">
      <c r="A130" s="153" t="s">
        <v>99</v>
      </c>
      <c r="B130" s="164" t="s">
        <v>164</v>
      </c>
      <c r="C130" s="415">
        <f>main1!U169</f>
        <v>0</v>
      </c>
      <c r="D130" s="415">
        <f>main1!V169</f>
        <v>0</v>
      </c>
      <c r="E130" s="415">
        <f>main1!W169</f>
        <v>0</v>
      </c>
      <c r="F130" s="415">
        <f>main1!X169</f>
        <v>0</v>
      </c>
      <c r="G130" s="415">
        <f>main1!Y169</f>
        <v>0</v>
      </c>
      <c r="H130" s="415" t="str">
        <f>main1!Z169</f>
        <v xml:space="preserve"> </v>
      </c>
      <c r="I130" s="33">
        <f>main1!AA169</f>
        <v>0</v>
      </c>
      <c r="J130" s="33">
        <f>main1!AB169</f>
        <v>0</v>
      </c>
      <c r="K130" s="33" t="str">
        <f>main1!AC169</f>
        <v xml:space="preserve"> </v>
      </c>
    </row>
    <row r="131" spans="1:11">
      <c r="A131" s="153" t="s">
        <v>165</v>
      </c>
      <c r="B131" s="164" t="s">
        <v>166</v>
      </c>
      <c r="C131" s="415">
        <f>main1!U170</f>
        <v>0</v>
      </c>
      <c r="D131" s="415">
        <f>main1!V170</f>
        <v>60</v>
      </c>
      <c r="E131" s="415">
        <f>main1!W170</f>
        <v>60</v>
      </c>
      <c r="F131" s="415">
        <f>main1!X170</f>
        <v>0</v>
      </c>
      <c r="G131" s="415">
        <f>main1!Y170</f>
        <v>60</v>
      </c>
      <c r="H131" s="415" t="str">
        <f>main1!Z170</f>
        <v xml:space="preserve"> </v>
      </c>
      <c r="I131" s="33">
        <f>main1!AA170</f>
        <v>0</v>
      </c>
      <c r="J131" s="33">
        <f>main1!AB170</f>
        <v>60</v>
      </c>
      <c r="K131" s="33" t="str">
        <f>main1!AC170</f>
        <v xml:space="preserve"> </v>
      </c>
    </row>
    <row r="132" spans="1:11">
      <c r="A132" s="176" t="s">
        <v>169</v>
      </c>
      <c r="B132" s="163" t="s">
        <v>167</v>
      </c>
      <c r="C132" s="421">
        <f>main1!U171</f>
        <v>-265.7</v>
      </c>
      <c r="D132" s="421">
        <f>main1!V171</f>
        <v>-252.5</v>
      </c>
      <c r="E132" s="421">
        <f>main1!W171</f>
        <v>-252.5</v>
      </c>
      <c r="F132" s="421">
        <f>main1!X171</f>
        <v>0</v>
      </c>
      <c r="G132" s="421">
        <f>main1!Y171</f>
        <v>13.199999999999989</v>
      </c>
      <c r="H132" s="421">
        <f>main1!Z171</f>
        <v>95.031990967256306</v>
      </c>
      <c r="I132" s="32">
        <f>main1!AA171</f>
        <v>0</v>
      </c>
      <c r="J132" s="32">
        <f>main1!AB171</f>
        <v>-252.5</v>
      </c>
      <c r="K132" s="32" t="str">
        <f>main1!AC171</f>
        <v xml:space="preserve"> </v>
      </c>
    </row>
    <row r="133" spans="1:11" hidden="1">
      <c r="A133" s="153" t="s">
        <v>168</v>
      </c>
      <c r="B133" s="164" t="s">
        <v>170</v>
      </c>
      <c r="C133" s="415">
        <f>main1!U172</f>
        <v>0</v>
      </c>
      <c r="D133" s="415">
        <f>main1!V172</f>
        <v>0</v>
      </c>
      <c r="E133" s="415">
        <f>main1!W172</f>
        <v>0</v>
      </c>
      <c r="F133" s="415">
        <f>main1!X172</f>
        <v>0</v>
      </c>
      <c r="G133" s="415">
        <f>main1!Y172</f>
        <v>0</v>
      </c>
      <c r="H133" s="415" t="str">
        <f>main1!Z172</f>
        <v xml:space="preserve"> </v>
      </c>
      <c r="I133" s="32">
        <f>main1!AA172</f>
        <v>0</v>
      </c>
      <c r="J133" s="32">
        <f>main1!AB172</f>
        <v>0</v>
      </c>
      <c r="K133" s="32" t="str">
        <f>main1!AC172</f>
        <v xml:space="preserve"> </v>
      </c>
    </row>
    <row r="134" spans="1:11">
      <c r="A134" s="153" t="s">
        <v>171</v>
      </c>
      <c r="B134" s="164" t="s">
        <v>172</v>
      </c>
      <c r="C134" s="415">
        <f>main1!U174</f>
        <v>-265.7</v>
      </c>
      <c r="D134" s="415">
        <f>main1!V174</f>
        <v>-252.5</v>
      </c>
      <c r="E134" s="415">
        <f>main1!W174</f>
        <v>-252.5</v>
      </c>
      <c r="F134" s="415">
        <f>main1!X174</f>
        <v>0</v>
      </c>
      <c r="G134" s="415">
        <f>main1!Y174</f>
        <v>13.199999999999989</v>
      </c>
      <c r="H134" s="415">
        <f>main1!Z174</f>
        <v>95.031990967256306</v>
      </c>
      <c r="I134" s="32">
        <f>main1!AA174</f>
        <v>0</v>
      </c>
      <c r="J134" s="32">
        <f>main1!AB174</f>
        <v>-252.5</v>
      </c>
      <c r="K134" s="32" t="str">
        <f>main1!AC174</f>
        <v xml:space="preserve"> </v>
      </c>
    </row>
    <row r="135" spans="1:11" ht="30" hidden="1">
      <c r="A135" s="153" t="s">
        <v>175</v>
      </c>
      <c r="B135" s="164" t="s">
        <v>173</v>
      </c>
      <c r="C135" s="415">
        <f>main1!U176</f>
        <v>0</v>
      </c>
      <c r="D135" s="415">
        <f>main1!V176</f>
        <v>0</v>
      </c>
      <c r="E135" s="415">
        <f>main1!W176</f>
        <v>0</v>
      </c>
      <c r="F135" s="415">
        <f>main1!X176</f>
        <v>0</v>
      </c>
      <c r="G135" s="415">
        <f>main1!Y176</f>
        <v>0</v>
      </c>
      <c r="H135" s="415" t="str">
        <f>main1!Z176</f>
        <v xml:space="preserve"> </v>
      </c>
      <c r="I135" s="32">
        <f>main1!AA176</f>
        <v>0</v>
      </c>
      <c r="J135" s="32">
        <f>main1!AB176</f>
        <v>0</v>
      </c>
      <c r="K135" s="32" t="str">
        <f>main1!AC176</f>
        <v xml:space="preserve"> </v>
      </c>
    </row>
    <row r="136" spans="1:11" ht="30" hidden="1">
      <c r="A136" s="153" t="s">
        <v>176</v>
      </c>
      <c r="B136" s="164" t="s">
        <v>174</v>
      </c>
      <c r="C136" s="415">
        <f>main1!U177</f>
        <v>0</v>
      </c>
      <c r="D136" s="415">
        <f>main1!V177</f>
        <v>0</v>
      </c>
      <c r="E136" s="415">
        <f>main1!W177</f>
        <v>0</v>
      </c>
      <c r="F136" s="415">
        <f>main1!X177</f>
        <v>0</v>
      </c>
      <c r="G136" s="415">
        <f>main1!Y177</f>
        <v>0</v>
      </c>
      <c r="H136" s="415" t="str">
        <f>main1!Z177</f>
        <v xml:space="preserve"> </v>
      </c>
      <c r="I136" s="32">
        <f>main1!AA177</f>
        <v>0</v>
      </c>
      <c r="J136" s="32">
        <f>main1!AB177</f>
        <v>0</v>
      </c>
      <c r="K136" s="32" t="str">
        <f>main1!AC177</f>
        <v xml:space="preserve"> </v>
      </c>
    </row>
    <row r="137" spans="1:11" ht="28.5">
      <c r="A137" s="176" t="s">
        <v>180</v>
      </c>
      <c r="B137" s="163" t="s">
        <v>178</v>
      </c>
      <c r="C137" s="421">
        <f>main1!U178</f>
        <v>-107.7</v>
      </c>
      <c r="D137" s="421">
        <f>main1!V178</f>
        <v>221.3</v>
      </c>
      <c r="E137" s="421">
        <f>main1!W178</f>
        <v>221.3</v>
      </c>
      <c r="F137" s="421">
        <f>main1!X178</f>
        <v>0</v>
      </c>
      <c r="G137" s="421">
        <f>main1!Y178</f>
        <v>329</v>
      </c>
      <c r="H137" s="421" t="str">
        <f>main1!Z178</f>
        <v>&lt;0</v>
      </c>
      <c r="I137" s="32">
        <f>main1!AA178</f>
        <v>0</v>
      </c>
      <c r="J137" s="32">
        <f>main1!AB178</f>
        <v>221.3</v>
      </c>
      <c r="K137" s="32" t="str">
        <f>main1!AC178</f>
        <v xml:space="preserve"> </v>
      </c>
    </row>
    <row r="138" spans="1:11">
      <c r="A138" s="153" t="s">
        <v>177</v>
      </c>
      <c r="B138" s="164" t="s">
        <v>179</v>
      </c>
      <c r="C138" s="415">
        <f>main1!U179</f>
        <v>-87.7</v>
      </c>
      <c r="D138" s="415">
        <f>main1!V179</f>
        <v>221.3</v>
      </c>
      <c r="E138" s="415">
        <f>main1!W179</f>
        <v>221.3</v>
      </c>
      <c r="F138" s="415">
        <f>main1!X179</f>
        <v>0</v>
      </c>
      <c r="G138" s="415">
        <f>main1!Y179</f>
        <v>309</v>
      </c>
      <c r="H138" s="415" t="str">
        <f>main1!Z179</f>
        <v>&lt;0</v>
      </c>
      <c r="I138" s="33">
        <f>main1!AA179</f>
        <v>0</v>
      </c>
      <c r="J138" s="33">
        <f>main1!AB179</f>
        <v>221.3</v>
      </c>
      <c r="K138" s="33" t="str">
        <f>main1!AC179</f>
        <v xml:space="preserve"> </v>
      </c>
    </row>
    <row r="139" spans="1:11">
      <c r="A139" s="153" t="s">
        <v>181</v>
      </c>
      <c r="B139" s="164" t="s">
        <v>182</v>
      </c>
      <c r="C139" s="415">
        <f>main1!U180</f>
        <v>-20</v>
      </c>
      <c r="D139" s="415">
        <f>main1!V180</f>
        <v>0</v>
      </c>
      <c r="E139" s="415">
        <f>main1!W180</f>
        <v>0</v>
      </c>
      <c r="F139" s="415">
        <f>main1!X180</f>
        <v>0</v>
      </c>
      <c r="G139" s="415">
        <f>main1!Y180</f>
        <v>20</v>
      </c>
      <c r="H139" s="415">
        <f>main1!Z180</f>
        <v>0</v>
      </c>
      <c r="I139" s="32">
        <f>main1!AA180</f>
        <v>0</v>
      </c>
      <c r="J139" s="32">
        <f>main1!AB180</f>
        <v>0</v>
      </c>
      <c r="K139" s="32" t="str">
        <f>main1!AC180</f>
        <v xml:space="preserve"> </v>
      </c>
    </row>
    <row r="140" spans="1:11" ht="30" hidden="1">
      <c r="A140" s="153" t="s">
        <v>183</v>
      </c>
      <c r="B140" s="164" t="s">
        <v>184</v>
      </c>
      <c r="C140" s="415">
        <f>main1!U181</f>
        <v>0</v>
      </c>
      <c r="D140" s="415">
        <f>main1!V181</f>
        <v>0</v>
      </c>
      <c r="E140" s="415">
        <f>main1!W181</f>
        <v>0</v>
      </c>
      <c r="F140" s="415">
        <f>main1!X181</f>
        <v>0</v>
      </c>
      <c r="G140" s="415">
        <f>main1!Y181</f>
        <v>0</v>
      </c>
      <c r="H140" s="415" t="str">
        <f>main1!Z181</f>
        <v xml:space="preserve"> </v>
      </c>
      <c r="I140" s="32">
        <f>main1!AA181</f>
        <v>0</v>
      </c>
      <c r="J140" s="32">
        <f>main1!AB181</f>
        <v>0</v>
      </c>
      <c r="K140" s="32" t="str">
        <f>main1!AC181</f>
        <v xml:space="preserve"> </v>
      </c>
    </row>
    <row r="141" spans="1:11" hidden="1">
      <c r="A141" s="153" t="s">
        <v>185</v>
      </c>
      <c r="B141" s="164" t="s">
        <v>186</v>
      </c>
      <c r="C141" s="415">
        <f>main1!U182</f>
        <v>0</v>
      </c>
      <c r="D141" s="415">
        <f>main1!V182</f>
        <v>0</v>
      </c>
      <c r="E141" s="415">
        <f>main1!W182</f>
        <v>0</v>
      </c>
      <c r="F141" s="415">
        <f>main1!X182</f>
        <v>0</v>
      </c>
      <c r="G141" s="415">
        <f>main1!Y182</f>
        <v>0</v>
      </c>
      <c r="H141" s="415" t="str">
        <f>main1!Z182</f>
        <v xml:space="preserve"> </v>
      </c>
      <c r="I141" s="32">
        <f>main1!AA182</f>
        <v>0</v>
      </c>
      <c r="J141" s="32">
        <f>main1!AB182</f>
        <v>0</v>
      </c>
      <c r="K141" s="32" t="str">
        <f>main1!AC182</f>
        <v xml:space="preserve"> </v>
      </c>
    </row>
    <row r="142" spans="1:11" ht="30" hidden="1">
      <c r="A142" s="153" t="s">
        <v>187</v>
      </c>
      <c r="B142" s="164" t="s">
        <v>188</v>
      </c>
      <c r="C142" s="415">
        <f>main1!U183</f>
        <v>0</v>
      </c>
      <c r="D142" s="415">
        <f>main1!V183</f>
        <v>0</v>
      </c>
      <c r="E142" s="415">
        <f>main1!W183</f>
        <v>0</v>
      </c>
      <c r="F142" s="415">
        <f>main1!X183</f>
        <v>0</v>
      </c>
      <c r="G142" s="415">
        <f>main1!Y183</f>
        <v>0</v>
      </c>
      <c r="H142" s="415" t="str">
        <f>main1!Z183</f>
        <v xml:space="preserve"> </v>
      </c>
      <c r="I142" s="32">
        <f>main1!AA183</f>
        <v>0</v>
      </c>
      <c r="J142" s="32">
        <f>main1!AB183</f>
        <v>0</v>
      </c>
      <c r="K142" s="32" t="str">
        <f>main1!AC183</f>
        <v xml:space="preserve"> </v>
      </c>
    </row>
    <row r="143" spans="1:11" hidden="1">
      <c r="A143" s="176" t="s">
        <v>134</v>
      </c>
      <c r="B143" s="163" t="s">
        <v>189</v>
      </c>
      <c r="C143" s="421">
        <f>main1!U184</f>
        <v>0</v>
      </c>
      <c r="D143" s="421">
        <f>main1!V184</f>
        <v>0</v>
      </c>
      <c r="E143" s="421">
        <f>main1!W184</f>
        <v>0</v>
      </c>
      <c r="F143" s="421">
        <f>main1!X184</f>
        <v>0</v>
      </c>
      <c r="G143" s="421">
        <f>main1!Y184</f>
        <v>0</v>
      </c>
      <c r="H143" s="421" t="str">
        <f>main1!Z184</f>
        <v xml:space="preserve"> </v>
      </c>
      <c r="I143" s="32">
        <f>main1!AA184</f>
        <v>0</v>
      </c>
      <c r="J143" s="32">
        <f>main1!AB184</f>
        <v>0</v>
      </c>
      <c r="K143" s="32" t="str">
        <f>main1!AC184</f>
        <v xml:space="preserve"> </v>
      </c>
    </row>
    <row r="144" spans="1:11" ht="30" hidden="1">
      <c r="A144" s="153" t="s">
        <v>131</v>
      </c>
      <c r="B144" s="164" t="s">
        <v>190</v>
      </c>
      <c r="C144" s="415">
        <f>main1!U185</f>
        <v>0</v>
      </c>
      <c r="D144" s="415">
        <f>main1!V185</f>
        <v>0</v>
      </c>
      <c r="E144" s="415">
        <f>main1!W185</f>
        <v>0</v>
      </c>
      <c r="F144" s="415">
        <f>main1!X185</f>
        <v>0</v>
      </c>
      <c r="G144" s="415">
        <f>main1!Y185</f>
        <v>0</v>
      </c>
      <c r="H144" s="415" t="str">
        <f>main1!Z185</f>
        <v xml:space="preserve"> </v>
      </c>
      <c r="I144" s="32">
        <f>main1!AA185</f>
        <v>0</v>
      </c>
      <c r="J144" s="32">
        <f>main1!AB185</f>
        <v>0</v>
      </c>
      <c r="K144" s="32" t="str">
        <f>main1!AC185</f>
        <v xml:space="preserve"> </v>
      </c>
    </row>
    <row r="145" spans="1:11" ht="30" hidden="1">
      <c r="A145" s="153" t="s">
        <v>135</v>
      </c>
      <c r="B145" s="164" t="s">
        <v>191</v>
      </c>
      <c r="C145" s="415">
        <f>main1!U186</f>
        <v>0</v>
      </c>
      <c r="D145" s="415">
        <f>main1!V186</f>
        <v>0</v>
      </c>
      <c r="E145" s="415">
        <f>main1!W186</f>
        <v>0</v>
      </c>
      <c r="F145" s="415">
        <f>main1!X186</f>
        <v>0</v>
      </c>
      <c r="G145" s="415">
        <f>main1!Y186</f>
        <v>0</v>
      </c>
      <c r="H145" s="415" t="str">
        <f>main1!Z186</f>
        <v xml:space="preserve"> </v>
      </c>
      <c r="I145" s="32">
        <f>main1!AA186</f>
        <v>0</v>
      </c>
      <c r="J145" s="32">
        <f>main1!AB186</f>
        <v>0</v>
      </c>
      <c r="K145" s="32" t="str">
        <f>main1!AC186</f>
        <v xml:space="preserve"> </v>
      </c>
    </row>
    <row r="146" spans="1:11" ht="30" hidden="1">
      <c r="A146" s="153" t="s">
        <v>137</v>
      </c>
      <c r="B146" s="164" t="s">
        <v>192</v>
      </c>
      <c r="C146" s="415">
        <f>main1!U187</f>
        <v>0</v>
      </c>
      <c r="D146" s="415">
        <f>main1!V187</f>
        <v>0</v>
      </c>
      <c r="E146" s="415">
        <f>main1!W187</f>
        <v>0</v>
      </c>
      <c r="F146" s="415">
        <f>main1!X187</f>
        <v>0</v>
      </c>
      <c r="G146" s="415">
        <f>main1!Y187</f>
        <v>0</v>
      </c>
      <c r="H146" s="415" t="str">
        <f>main1!Z187</f>
        <v xml:space="preserve"> </v>
      </c>
      <c r="I146" s="32">
        <f>main1!AA187</f>
        <v>0</v>
      </c>
      <c r="J146" s="32">
        <f>main1!AB187</f>
        <v>0</v>
      </c>
      <c r="K146" s="32" t="str">
        <f>main1!AC187</f>
        <v xml:space="preserve"> </v>
      </c>
    </row>
    <row r="147" spans="1:11" ht="31.5" hidden="1">
      <c r="A147" s="175" t="s">
        <v>196</v>
      </c>
      <c r="B147" s="163" t="s">
        <v>194</v>
      </c>
      <c r="C147" s="421">
        <f>main1!U188</f>
        <v>0</v>
      </c>
      <c r="D147" s="421">
        <f>main1!V188</f>
        <v>0</v>
      </c>
      <c r="E147" s="421">
        <f>main1!W188</f>
        <v>0</v>
      </c>
      <c r="F147" s="421">
        <f>main1!X188</f>
        <v>0</v>
      </c>
      <c r="G147" s="421">
        <f>main1!Y188</f>
        <v>0</v>
      </c>
      <c r="H147" s="421" t="str">
        <f>main1!Z188</f>
        <v xml:space="preserve"> </v>
      </c>
      <c r="I147" s="32">
        <f>main1!AA188</f>
        <v>0</v>
      </c>
      <c r="J147" s="32">
        <f>main1!AB188</f>
        <v>0</v>
      </c>
      <c r="K147" s="32" t="str">
        <f>main1!AC188</f>
        <v xml:space="preserve"> </v>
      </c>
    </row>
    <row r="148" spans="1:11" ht="30" hidden="1">
      <c r="A148" s="153" t="s">
        <v>193</v>
      </c>
      <c r="B148" s="164" t="s">
        <v>195</v>
      </c>
      <c r="C148" s="415">
        <f>main1!U189</f>
        <v>0</v>
      </c>
      <c r="D148" s="415">
        <f>main1!V189</f>
        <v>0</v>
      </c>
      <c r="E148" s="415">
        <f>main1!W189</f>
        <v>0</v>
      </c>
      <c r="F148" s="415">
        <f>main1!X189</f>
        <v>0</v>
      </c>
      <c r="G148" s="415">
        <f>main1!Y189</f>
        <v>0</v>
      </c>
      <c r="H148" s="415" t="str">
        <f>main1!Z189</f>
        <v xml:space="preserve"> </v>
      </c>
      <c r="I148" s="32">
        <f>main1!AA189</f>
        <v>0</v>
      </c>
      <c r="J148" s="32">
        <f>main1!AB189</f>
        <v>0</v>
      </c>
      <c r="K148" s="32" t="str">
        <f>main1!AC189</f>
        <v xml:space="preserve"> </v>
      </c>
    </row>
    <row r="149" spans="1:11" hidden="1">
      <c r="A149" s="153" t="s">
        <v>143</v>
      </c>
      <c r="B149" s="164" t="s">
        <v>197</v>
      </c>
      <c r="C149" s="415">
        <f>main1!U190</f>
        <v>0</v>
      </c>
      <c r="D149" s="415">
        <f>main1!V190</f>
        <v>0</v>
      </c>
      <c r="E149" s="415">
        <f>main1!W190</f>
        <v>0</v>
      </c>
      <c r="F149" s="415">
        <f>main1!X190</f>
        <v>0</v>
      </c>
      <c r="G149" s="415">
        <f>main1!Y190</f>
        <v>0</v>
      </c>
      <c r="H149" s="415" t="str">
        <f>main1!Z190</f>
        <v xml:space="preserve"> </v>
      </c>
      <c r="I149" s="32">
        <f>main1!AA190</f>
        <v>0</v>
      </c>
      <c r="J149" s="32">
        <f>main1!AB190</f>
        <v>0</v>
      </c>
      <c r="K149" s="32" t="str">
        <f>main1!AC190</f>
        <v xml:space="preserve"> </v>
      </c>
    </row>
    <row r="150" spans="1:11" ht="15.75" hidden="1">
      <c r="A150" s="103" t="s">
        <v>199</v>
      </c>
      <c r="B150" s="162" t="s">
        <v>200</v>
      </c>
      <c r="C150" s="421">
        <f>main1!U191</f>
        <v>0</v>
      </c>
      <c r="D150" s="421">
        <f>main1!V191</f>
        <v>0</v>
      </c>
      <c r="E150" s="421">
        <f>main1!W191</f>
        <v>0</v>
      </c>
      <c r="F150" s="421">
        <f>main1!X191</f>
        <v>0</v>
      </c>
      <c r="G150" s="421">
        <f>main1!Y191</f>
        <v>0</v>
      </c>
      <c r="H150" s="421" t="str">
        <f>main1!Z191</f>
        <v xml:space="preserve"> </v>
      </c>
      <c r="I150" s="32">
        <f>main1!AA191</f>
        <v>0</v>
      </c>
      <c r="J150" s="32">
        <f>main1!AB191</f>
        <v>0</v>
      </c>
      <c r="K150" s="32" t="str">
        <f>main1!AC191</f>
        <v xml:space="preserve"> </v>
      </c>
    </row>
    <row r="151" spans="1:11" hidden="1">
      <c r="A151" s="153" t="s">
        <v>198</v>
      </c>
      <c r="B151" s="164" t="s">
        <v>201</v>
      </c>
      <c r="C151" s="415">
        <f>main1!U192</f>
        <v>0</v>
      </c>
      <c r="D151" s="415">
        <f>main1!V192</f>
        <v>0</v>
      </c>
      <c r="E151" s="415">
        <f>main1!W192</f>
        <v>0</v>
      </c>
      <c r="F151" s="415">
        <f>main1!X192</f>
        <v>0</v>
      </c>
      <c r="G151" s="415">
        <f>main1!Y192</f>
        <v>0</v>
      </c>
      <c r="H151" s="415" t="str">
        <f>main1!Z192</f>
        <v xml:space="preserve"> </v>
      </c>
      <c r="I151" s="32">
        <f>main1!AA192</f>
        <v>0</v>
      </c>
      <c r="J151" s="32">
        <f>main1!AB192</f>
        <v>0</v>
      </c>
      <c r="K151" s="32" t="str">
        <f>main1!AC192</f>
        <v xml:space="preserve"> </v>
      </c>
    </row>
    <row r="152" spans="1:11" hidden="1">
      <c r="A152" s="153" t="s">
        <v>202</v>
      </c>
      <c r="B152" s="164" t="s">
        <v>203</v>
      </c>
      <c r="C152" s="415">
        <f>main1!U193</f>
        <v>0</v>
      </c>
      <c r="D152" s="415">
        <f>main1!V193</f>
        <v>0</v>
      </c>
      <c r="E152" s="415">
        <f>main1!W193</f>
        <v>0</v>
      </c>
      <c r="F152" s="415">
        <f>main1!X193</f>
        <v>0</v>
      </c>
      <c r="G152" s="415">
        <f>main1!Y193</f>
        <v>0</v>
      </c>
      <c r="H152" s="415" t="str">
        <f>main1!Z193</f>
        <v xml:space="preserve"> </v>
      </c>
      <c r="I152" s="32">
        <f>main1!AA193</f>
        <v>0</v>
      </c>
      <c r="J152" s="32">
        <f>main1!AB193</f>
        <v>0</v>
      </c>
      <c r="K152" s="32" t="str">
        <f>main1!AC193</f>
        <v xml:space="preserve"> </v>
      </c>
    </row>
    <row r="153" spans="1:11" hidden="1">
      <c r="A153" s="153" t="s">
        <v>204</v>
      </c>
      <c r="B153" s="164" t="s">
        <v>205</v>
      </c>
      <c r="C153" s="415">
        <f>main1!U194</f>
        <v>0</v>
      </c>
      <c r="D153" s="415">
        <f>main1!V194</f>
        <v>0</v>
      </c>
      <c r="E153" s="415">
        <f>main1!W194</f>
        <v>0</v>
      </c>
      <c r="F153" s="415">
        <f>main1!X194</f>
        <v>0</v>
      </c>
      <c r="G153" s="415">
        <f>main1!Y194</f>
        <v>0</v>
      </c>
      <c r="H153" s="415" t="str">
        <f>main1!Z194</f>
        <v xml:space="preserve"> </v>
      </c>
      <c r="I153" s="32">
        <f>main1!AA194</f>
        <v>0</v>
      </c>
      <c r="J153" s="32">
        <f>main1!AB194</f>
        <v>0</v>
      </c>
      <c r="K153" s="32" t="str">
        <f>main1!AC194</f>
        <v xml:space="preserve"> </v>
      </c>
    </row>
    <row r="154" spans="1:11" ht="15.75">
      <c r="A154" s="103" t="s">
        <v>207</v>
      </c>
      <c r="B154" s="162" t="s">
        <v>206</v>
      </c>
      <c r="C154" s="421">
        <f>main1!U195</f>
        <v>5328</v>
      </c>
      <c r="D154" s="421">
        <f>main1!V195</f>
        <v>1393.3999999999999</v>
      </c>
      <c r="E154" s="421">
        <f>main1!W195</f>
        <v>780.09999999999991</v>
      </c>
      <c r="F154" s="421">
        <f>main1!X195</f>
        <v>613.29999999999995</v>
      </c>
      <c r="G154" s="421">
        <f>main1!Y195</f>
        <v>-3934.6000000000004</v>
      </c>
      <c r="H154" s="421">
        <f>main1!Z195</f>
        <v>26.152402402402398</v>
      </c>
      <c r="I154" s="32">
        <f>main1!AA195</f>
        <v>0</v>
      </c>
      <c r="J154" s="32">
        <f>main1!AB195</f>
        <v>1393.3999999999999</v>
      </c>
      <c r="K154" s="32" t="str">
        <f>main1!AC195</f>
        <v xml:space="preserve"> </v>
      </c>
    </row>
    <row r="155" spans="1:11" ht="15.75">
      <c r="A155" s="330" t="s">
        <v>290</v>
      </c>
      <c r="B155" s="164" t="s">
        <v>208</v>
      </c>
      <c r="C155" s="415">
        <f>main1!U196</f>
        <v>6538.6</v>
      </c>
      <c r="D155" s="415">
        <f>main1!V196</f>
        <v>2217.6999999999998</v>
      </c>
      <c r="E155" s="415">
        <f>main1!W196</f>
        <v>1604.3999999999999</v>
      </c>
      <c r="F155" s="415">
        <f>main1!X196</f>
        <v>613.29999999999995</v>
      </c>
      <c r="G155" s="415">
        <f>main1!Y196</f>
        <v>0</v>
      </c>
      <c r="H155" s="415">
        <f>main1!Z196</f>
        <v>0</v>
      </c>
      <c r="I155" s="142">
        <f>main1!AA196</f>
        <v>0</v>
      </c>
      <c r="J155" s="142">
        <f>main1!AB196</f>
        <v>0</v>
      </c>
      <c r="K155" s="142">
        <f>main1!AC196</f>
        <v>0</v>
      </c>
    </row>
    <row r="156" spans="1:11">
      <c r="A156" s="76" t="s">
        <v>291</v>
      </c>
      <c r="B156" s="164" t="s">
        <v>208</v>
      </c>
      <c r="C156" s="415">
        <f>main1!U197</f>
        <v>-1210.5999999999999</v>
      </c>
      <c r="D156" s="415">
        <f>main1!V197</f>
        <v>-824.3</v>
      </c>
      <c r="E156" s="415">
        <f>main1!W197</f>
        <v>-824.3</v>
      </c>
      <c r="F156" s="415">
        <f>main1!X197</f>
        <v>0</v>
      </c>
      <c r="G156" s="415">
        <f>main1!Y197</f>
        <v>386.29999999999995</v>
      </c>
      <c r="H156" s="415">
        <f>main1!Z197</f>
        <v>68.090203205022306</v>
      </c>
      <c r="I156" s="142"/>
      <c r="J156" s="142"/>
      <c r="K156" s="142"/>
    </row>
    <row r="157" spans="1:11" ht="17.25">
      <c r="A157" s="457" t="s">
        <v>212</v>
      </c>
      <c r="B157" s="458" t="s">
        <v>209</v>
      </c>
      <c r="C157" s="459">
        <f>main1!U198</f>
        <v>-842.09999999999491</v>
      </c>
      <c r="D157" s="459">
        <f>main1!V198</f>
        <v>-942.59999999999832</v>
      </c>
      <c r="E157" s="459">
        <f>main1!W198</f>
        <v>-881.99999999999818</v>
      </c>
      <c r="F157" s="459">
        <f>main1!X198</f>
        <v>-60.599999999999909</v>
      </c>
      <c r="G157" s="459">
        <f>main1!Y198</f>
        <v>-100.50000000000341</v>
      </c>
      <c r="H157" s="459">
        <f>main1!Z198</f>
        <v>111.93444959031042</v>
      </c>
      <c r="I157" s="44">
        <f>main1!AA198</f>
        <v>0</v>
      </c>
      <c r="J157" s="44">
        <f>main1!AB198</f>
        <v>-942.59999999999832</v>
      </c>
      <c r="K157" s="44" t="str">
        <f>main1!AC198</f>
        <v xml:space="preserve"> </v>
      </c>
    </row>
    <row r="158" spans="1:11" ht="33.75" customHeight="1">
      <c r="A158" s="460" t="s">
        <v>213</v>
      </c>
      <c r="B158" s="461" t="s">
        <v>210</v>
      </c>
      <c r="C158" s="462">
        <f>main1!U199</f>
        <v>2302.1999999999998</v>
      </c>
      <c r="D158" s="462">
        <f>main1!V199</f>
        <v>2306.4</v>
      </c>
      <c r="E158" s="462">
        <f>main1!W199</f>
        <v>1219.5</v>
      </c>
      <c r="F158" s="462">
        <f>main1!X199</f>
        <v>1086.9000000000001</v>
      </c>
      <c r="G158" s="462">
        <f>main1!Y199</f>
        <v>4.2000000000002728</v>
      </c>
      <c r="H158" s="462">
        <f>main1!Z199</f>
        <v>100.18243419338026</v>
      </c>
      <c r="I158" s="32">
        <f>main1!AA199</f>
        <v>0</v>
      </c>
      <c r="J158" s="32">
        <f>main1!AB199</f>
        <v>2306.4</v>
      </c>
      <c r="K158" s="32" t="str">
        <f>main1!AC199</f>
        <v xml:space="preserve"> </v>
      </c>
    </row>
    <row r="159" spans="1:11" ht="35.25" customHeight="1">
      <c r="A159" s="463" t="s">
        <v>214</v>
      </c>
      <c r="B159" s="464" t="s">
        <v>211</v>
      </c>
      <c r="C159" s="462">
        <f>main1!U200</f>
        <v>-3144.2999999999947</v>
      </c>
      <c r="D159" s="462">
        <f>main1!V200</f>
        <v>-3248.9999999999982</v>
      </c>
      <c r="E159" s="462">
        <f>main1!W200</f>
        <v>-2101.4999999999982</v>
      </c>
      <c r="F159" s="462">
        <f>main1!X200</f>
        <v>-1147.5</v>
      </c>
      <c r="G159" s="462">
        <f>main1!Y200</f>
        <v>-104.70000000000346</v>
      </c>
      <c r="H159" s="462">
        <f>main1!Z200</f>
        <v>103.3298349394143</v>
      </c>
      <c r="I159" s="32">
        <f>main1!AA200</f>
        <v>0</v>
      </c>
      <c r="J159" s="32">
        <f>main1!AB200</f>
        <v>-3248.9999999999982</v>
      </c>
      <c r="K159" s="32" t="str">
        <f>main1!AC200</f>
        <v xml:space="preserve"> </v>
      </c>
    </row>
    <row r="160" spans="1:11" ht="15.75">
      <c r="I160" s="38"/>
    </row>
  </sheetData>
  <mergeCells count="12">
    <mergeCell ref="D7:D8"/>
    <mergeCell ref="G7:H7"/>
    <mergeCell ref="A5:H5"/>
    <mergeCell ref="E7:F7"/>
    <mergeCell ref="B7:B8"/>
    <mergeCell ref="J7:K7"/>
    <mergeCell ref="A2:K2"/>
    <mergeCell ref="A3:K3"/>
    <mergeCell ref="A4:K4"/>
    <mergeCell ref="I7:I8"/>
    <mergeCell ref="A7:A8"/>
    <mergeCell ref="C7:C8"/>
  </mergeCells>
  <printOptions horizontalCentered="1"/>
  <pageMargins left="0" right="0" top="0.39370078740157483" bottom="0.39370078740157483" header="0" footer="0"/>
  <pageSetup paperSize="9" scale="80" orientation="portrait" blackAndWhite="1" r:id="rId1"/>
  <headerFooter>
    <oddFooter>&amp;C&amp;P</oddFooter>
  </headerFooter>
  <rowBreaks count="1" manualBreakCount="1">
    <brk id="78" max="7" man="1"/>
  </rowBreaks>
  <colBreaks count="1" manualBreakCount="1">
    <brk id="8" max="157" man="1"/>
  </colBreaks>
</worksheet>
</file>

<file path=xl/worksheets/sheet6.xml><?xml version="1.0" encoding="utf-8"?>
<worksheet xmlns="http://schemas.openxmlformats.org/spreadsheetml/2006/main" xmlns:r="http://schemas.openxmlformats.org/officeDocument/2006/relationships">
  <dimension ref="A1:I46"/>
  <sheetViews>
    <sheetView showZeros="0" view="pageBreakPreview" topLeftCell="A6" zoomScaleNormal="100" zoomScaleSheetLayoutView="100" workbookViewId="0">
      <selection activeCell="D6" sqref="D1:D65536"/>
    </sheetView>
  </sheetViews>
  <sheetFormatPr defaultRowHeight="15"/>
  <cols>
    <col min="1" max="1" width="52" customWidth="1"/>
    <col min="2" max="2" width="11.5703125" customWidth="1"/>
    <col min="3" max="3" width="12" customWidth="1"/>
    <col min="4" max="4" width="10.7109375" customWidth="1"/>
    <col min="5" max="5" width="11.28515625" customWidth="1"/>
    <col min="6" max="6" width="8" customWidth="1"/>
    <col min="7" max="7" width="10.28515625" hidden="1" customWidth="1"/>
    <col min="8" max="8" width="9.28515625" hidden="1" customWidth="1"/>
    <col min="9" max="9" width="3.7109375" hidden="1" customWidth="1"/>
  </cols>
  <sheetData>
    <row r="1" spans="1:9" ht="24.75" customHeight="1">
      <c r="C1" s="13"/>
      <c r="D1" s="13"/>
      <c r="E1" s="13"/>
      <c r="F1" s="413" t="s">
        <v>31</v>
      </c>
      <c r="G1" s="13"/>
      <c r="H1" s="13"/>
    </row>
    <row r="2" spans="1:9" ht="20.25">
      <c r="A2" s="824" t="s">
        <v>25</v>
      </c>
      <c r="B2" s="824"/>
      <c r="C2" s="824"/>
      <c r="D2" s="824"/>
      <c r="E2" s="824"/>
      <c r="F2" s="824"/>
      <c r="G2" s="824"/>
      <c r="H2" s="824"/>
      <c r="I2" s="824"/>
    </row>
    <row r="3" spans="1:9" ht="20.25">
      <c r="A3" s="824" t="s">
        <v>310</v>
      </c>
      <c r="B3" s="824"/>
      <c r="C3" s="824"/>
      <c r="D3" s="824"/>
      <c r="E3" s="824"/>
      <c r="F3" s="824"/>
      <c r="G3" s="824"/>
      <c r="H3" s="824"/>
      <c r="I3" s="824"/>
    </row>
    <row r="4" spans="1:9" ht="18.75" customHeight="1">
      <c r="A4" s="831" t="str">
        <f>main1!A4</f>
        <v>la situația din 31 august 2016</v>
      </c>
      <c r="B4" s="831"/>
      <c r="C4" s="831"/>
      <c r="D4" s="831"/>
      <c r="E4" s="831"/>
      <c r="F4" s="831"/>
      <c r="G4" s="831"/>
      <c r="H4" s="831"/>
      <c r="I4" s="831"/>
    </row>
    <row r="5" spans="1:9" ht="15" customHeight="1">
      <c r="A5" s="829"/>
      <c r="B5" s="829"/>
      <c r="C5" s="829"/>
      <c r="D5" s="829"/>
      <c r="E5" s="829"/>
      <c r="F5" s="829"/>
      <c r="G5" s="378"/>
      <c r="H5" s="378"/>
      <c r="I5" s="378"/>
    </row>
    <row r="6" spans="1:9" ht="21.75" customHeight="1">
      <c r="A6" s="13"/>
      <c r="B6" s="13"/>
      <c r="C6" s="13"/>
      <c r="D6" s="13"/>
      <c r="E6" s="13"/>
      <c r="F6" s="412" t="s">
        <v>26</v>
      </c>
      <c r="G6" s="13"/>
      <c r="H6" s="13"/>
    </row>
    <row r="7" spans="1:9" ht="26.25" customHeight="1">
      <c r="A7" s="826" t="s">
        <v>40</v>
      </c>
      <c r="B7" s="830" t="s">
        <v>244</v>
      </c>
      <c r="C7" s="832" t="s">
        <v>33</v>
      </c>
      <c r="D7" s="826" t="s">
        <v>41</v>
      </c>
      <c r="E7" s="826" t="s">
        <v>34</v>
      </c>
      <c r="F7" s="826"/>
      <c r="G7" s="826" t="s">
        <v>38</v>
      </c>
      <c r="H7" s="826" t="s">
        <v>39</v>
      </c>
      <c r="I7" s="826"/>
    </row>
    <row r="8" spans="1:9" ht="25.5">
      <c r="A8" s="826"/>
      <c r="B8" s="830"/>
      <c r="C8" s="832"/>
      <c r="D8" s="826"/>
      <c r="E8" s="26" t="s">
        <v>311</v>
      </c>
      <c r="F8" s="26" t="s">
        <v>36</v>
      </c>
      <c r="G8" s="826"/>
      <c r="H8" s="26" t="s">
        <v>37</v>
      </c>
      <c r="I8" s="26" t="s">
        <v>36</v>
      </c>
    </row>
    <row r="9" spans="1:9">
      <c r="A9" s="28">
        <v>1</v>
      </c>
      <c r="B9" s="28">
        <v>2</v>
      </c>
      <c r="C9" s="28">
        <v>3</v>
      </c>
      <c r="D9" s="28">
        <v>4</v>
      </c>
      <c r="E9" s="28">
        <v>5</v>
      </c>
      <c r="F9" s="28">
        <v>6</v>
      </c>
      <c r="G9" s="27">
        <v>6</v>
      </c>
      <c r="H9" s="27">
        <v>7</v>
      </c>
      <c r="I9" s="27">
        <v>8</v>
      </c>
    </row>
    <row r="10" spans="1:9" ht="20.25" customHeight="1">
      <c r="A10" s="450" t="s">
        <v>100</v>
      </c>
      <c r="B10" s="456">
        <v>1</v>
      </c>
      <c r="C10" s="452">
        <f>main1!AD12</f>
        <v>14945.7</v>
      </c>
      <c r="D10" s="452">
        <f>main1!AE12</f>
        <v>9984.5</v>
      </c>
      <c r="E10" s="452">
        <f>main1!AF12</f>
        <v>-4961.2000000000007</v>
      </c>
      <c r="F10" s="452">
        <f>main1!AG12</f>
        <v>66.80516804164408</v>
      </c>
      <c r="G10" s="31">
        <f>main1!AH12</f>
        <v>0</v>
      </c>
      <c r="H10" s="31">
        <f>main1!AI12</f>
        <v>9984.5</v>
      </c>
      <c r="I10" s="31" t="str">
        <f>main1!AJ12</f>
        <v xml:space="preserve"> </v>
      </c>
    </row>
    <row r="11" spans="1:9" ht="18" customHeight="1">
      <c r="A11" s="69" t="s">
        <v>69</v>
      </c>
      <c r="B11" s="161">
        <v>12</v>
      </c>
      <c r="C11" s="419">
        <f>main1!AD50</f>
        <v>10202.6</v>
      </c>
      <c r="D11" s="419">
        <f>main1!AE50</f>
        <v>6381</v>
      </c>
      <c r="E11" s="419">
        <f>main1!AF50</f>
        <v>-3821.6000000000004</v>
      </c>
      <c r="F11" s="419">
        <f>main1!AG50</f>
        <v>62.542881226354062</v>
      </c>
      <c r="G11" s="32">
        <f>main1!AH50</f>
        <v>0</v>
      </c>
      <c r="H11" s="32">
        <f>main1!AI50</f>
        <v>6381</v>
      </c>
      <c r="I11" s="32">
        <f>main1!AJ50</f>
        <v>0</v>
      </c>
    </row>
    <row r="12" spans="1:9" ht="17.25" customHeight="1">
      <c r="A12" s="67" t="s">
        <v>16</v>
      </c>
      <c r="B12" s="198">
        <v>121</v>
      </c>
      <c r="C12" s="415">
        <f>main1!AD51</f>
        <v>10202.6</v>
      </c>
      <c r="D12" s="415">
        <f>main1!AE51</f>
        <v>6381</v>
      </c>
      <c r="E12" s="415">
        <f>main1!AF51</f>
        <v>-3821.6000000000004</v>
      </c>
      <c r="F12" s="415">
        <f>main1!AG51</f>
        <v>62.542881226354062</v>
      </c>
      <c r="G12" s="33">
        <f>main1!AH51</f>
        <v>0</v>
      </c>
      <c r="H12" s="33">
        <f>main1!AI51</f>
        <v>6381</v>
      </c>
      <c r="I12" s="33" t="str">
        <f>main1!AJ51</f>
        <v xml:space="preserve"> </v>
      </c>
    </row>
    <row r="13" spans="1:9" ht="15.75">
      <c r="A13" s="80" t="s">
        <v>52</v>
      </c>
      <c r="B13" s="157">
        <v>14</v>
      </c>
      <c r="C13" s="419">
        <f>main1!AD56</f>
        <v>4.9000000000000004</v>
      </c>
      <c r="D13" s="419">
        <f>main1!AE56</f>
        <v>3.8000000000000003</v>
      </c>
      <c r="E13" s="419">
        <f>main1!AF56</f>
        <v>-1.0999999999999996</v>
      </c>
      <c r="F13" s="419">
        <f>main1!AG56</f>
        <v>77.551020408163268</v>
      </c>
      <c r="G13" s="32">
        <f>main1!AH56</f>
        <v>0</v>
      </c>
      <c r="H13" s="32">
        <f>main1!AI56</f>
        <v>3.8000000000000003</v>
      </c>
      <c r="I13" s="32">
        <f>main1!AJ56</f>
        <v>0</v>
      </c>
    </row>
    <row r="14" spans="1:9" ht="17.25" customHeight="1">
      <c r="A14" s="74" t="s">
        <v>53</v>
      </c>
      <c r="B14" s="198">
        <v>141</v>
      </c>
      <c r="C14" s="415">
        <f>main1!AD57</f>
        <v>1.5</v>
      </c>
      <c r="D14" s="415">
        <f>main1!AE57</f>
        <v>0</v>
      </c>
      <c r="E14" s="415">
        <f>main1!AF57</f>
        <v>-1.5</v>
      </c>
      <c r="F14" s="415">
        <f>main1!AG57</f>
        <v>0</v>
      </c>
      <c r="G14" s="33">
        <f>main1!AH57</f>
        <v>0</v>
      </c>
      <c r="H14" s="33">
        <f>main1!AI57</f>
        <v>0</v>
      </c>
      <c r="I14" s="33" t="str">
        <f>main1!AJ57</f>
        <v xml:space="preserve"> </v>
      </c>
    </row>
    <row r="15" spans="1:9" hidden="1">
      <c r="A15" s="252" t="s">
        <v>23</v>
      </c>
      <c r="B15" s="198"/>
      <c r="C15" s="415"/>
      <c r="D15" s="415"/>
      <c r="E15" s="415"/>
      <c r="F15" s="415"/>
      <c r="G15" s="142"/>
      <c r="H15" s="142"/>
      <c r="I15" s="142"/>
    </row>
    <row r="16" spans="1:9">
      <c r="A16" s="159" t="s">
        <v>282</v>
      </c>
      <c r="B16" s="195">
        <v>1411</v>
      </c>
      <c r="C16" s="416">
        <f>main1!AD59</f>
        <v>1.5</v>
      </c>
      <c r="D16" s="416">
        <f>main1!AE59</f>
        <v>0</v>
      </c>
      <c r="E16" s="416">
        <f>main1!AF59</f>
        <v>-1.5</v>
      </c>
      <c r="F16" s="416">
        <f>main1!AG59</f>
        <v>0</v>
      </c>
      <c r="G16" s="142"/>
      <c r="H16" s="142"/>
      <c r="I16" s="142"/>
    </row>
    <row r="17" spans="1:9" ht="18.75" customHeight="1">
      <c r="A17" s="74" t="s">
        <v>64</v>
      </c>
      <c r="B17" s="198">
        <v>143</v>
      </c>
      <c r="C17" s="415">
        <f>main1!AD66</f>
        <v>0</v>
      </c>
      <c r="D17" s="415">
        <f>main1!AE66</f>
        <v>1.6</v>
      </c>
      <c r="E17" s="415">
        <f>main1!AF66</f>
        <v>1.6</v>
      </c>
      <c r="F17" s="415" t="str">
        <f>main1!AG66</f>
        <v xml:space="preserve"> </v>
      </c>
      <c r="G17" s="33">
        <f>main1!AH66</f>
        <v>0</v>
      </c>
      <c r="H17" s="33">
        <f>main1!AI66</f>
        <v>1.6</v>
      </c>
      <c r="I17" s="33" t="str">
        <f>main1!AJ66</f>
        <v xml:space="preserve"> </v>
      </c>
    </row>
    <row r="18" spans="1:9" ht="18" customHeight="1">
      <c r="A18" s="74" t="s">
        <v>55</v>
      </c>
      <c r="B18" s="198">
        <v>145</v>
      </c>
      <c r="C18" s="415">
        <f>main1!AD68</f>
        <v>3.4</v>
      </c>
      <c r="D18" s="415">
        <f>main1!AE68</f>
        <v>2.2000000000000002</v>
      </c>
      <c r="E18" s="415">
        <f>main1!AF68</f>
        <v>-1.1999999999999997</v>
      </c>
      <c r="F18" s="415">
        <f>main1!AG68</f>
        <v>64.705882352941174</v>
      </c>
      <c r="G18" s="33">
        <f>main1!AH68</f>
        <v>0</v>
      </c>
      <c r="H18" s="33">
        <f>main1!AI68</f>
        <v>2.2000000000000002</v>
      </c>
      <c r="I18" s="33" t="str">
        <f>main1!AJ68</f>
        <v xml:space="preserve"> </v>
      </c>
    </row>
    <row r="19" spans="1:9" ht="31.5">
      <c r="A19" s="51" t="s">
        <v>58</v>
      </c>
      <c r="B19" s="157">
        <v>19</v>
      </c>
      <c r="C19" s="419">
        <f>main1!AD70</f>
        <v>4738.2</v>
      </c>
      <c r="D19" s="419">
        <f>main1!AE70</f>
        <v>3599.7</v>
      </c>
      <c r="E19" s="419">
        <f>main1!AF70</f>
        <v>-1138.5</v>
      </c>
      <c r="F19" s="419">
        <f>main1!AG70</f>
        <v>75.971888058756491</v>
      </c>
      <c r="G19" s="32">
        <f>main1!AH70</f>
        <v>0</v>
      </c>
      <c r="H19" s="32">
        <f>main1!AI70</f>
        <v>3599.7</v>
      </c>
      <c r="I19" s="32" t="str">
        <f>main1!AJ70</f>
        <v xml:space="preserve"> </v>
      </c>
    </row>
    <row r="20" spans="1:9" ht="22.5" customHeight="1">
      <c r="A20" s="76" t="s">
        <v>60</v>
      </c>
      <c r="B20" s="263">
        <v>192</v>
      </c>
      <c r="C20" s="415">
        <f>main1!AD72</f>
        <v>4738.2</v>
      </c>
      <c r="D20" s="415">
        <f>main1!AE72</f>
        <v>3599.7</v>
      </c>
      <c r="E20" s="415">
        <f>main1!AF72</f>
        <v>-1138.5</v>
      </c>
      <c r="F20" s="415">
        <f>main1!AG72</f>
        <v>75.971888058756491</v>
      </c>
      <c r="G20" s="33">
        <f>main1!AH72</f>
        <v>0</v>
      </c>
      <c r="H20" s="33">
        <f>main1!AI72</f>
        <v>3599.7</v>
      </c>
      <c r="I20" s="33" t="str">
        <f>main1!AJ72</f>
        <v xml:space="preserve"> </v>
      </c>
    </row>
    <row r="21" spans="1:9" ht="30">
      <c r="A21" s="76" t="s">
        <v>254</v>
      </c>
      <c r="B21" s="263">
        <v>1921</v>
      </c>
      <c r="C21" s="415">
        <f>main1!AD73</f>
        <v>4738.2</v>
      </c>
      <c r="D21" s="415">
        <f>main1!AE73</f>
        <v>3599.7</v>
      </c>
      <c r="E21" s="415">
        <f>main1!AF73</f>
        <v>-1138.5</v>
      </c>
      <c r="F21" s="415">
        <f>main1!AG73</f>
        <v>75.971888058756491</v>
      </c>
      <c r="G21" s="33">
        <f>main1!AH73</f>
        <v>0</v>
      </c>
      <c r="H21" s="33">
        <f>main1!AI73</f>
        <v>3599.7</v>
      </c>
      <c r="I21" s="33">
        <f>main1!AJ73</f>
        <v>0</v>
      </c>
    </row>
    <row r="22" spans="1:9" ht="21.75" customHeight="1">
      <c r="A22" s="450" t="s">
        <v>67</v>
      </c>
      <c r="B22" s="456" t="s">
        <v>66</v>
      </c>
      <c r="C22" s="452">
        <f>main1!AD77</f>
        <v>14976.1</v>
      </c>
      <c r="D22" s="452">
        <f>main1!AE77</f>
        <v>9919.2999999999993</v>
      </c>
      <c r="E22" s="452">
        <f>main1!AF77</f>
        <v>-5056.8000000000011</v>
      </c>
      <c r="F22" s="452">
        <f>main1!AG77</f>
        <v>66.234199825054588</v>
      </c>
      <c r="G22" s="31">
        <f>main1!AH77</f>
        <v>0</v>
      </c>
      <c r="H22" s="31">
        <f>main1!AI77</f>
        <v>9919.2999999999993</v>
      </c>
      <c r="I22" s="31" t="str">
        <f>main1!AJ77</f>
        <v xml:space="preserve"> </v>
      </c>
    </row>
    <row r="23" spans="1:9" ht="15.75" customHeight="1">
      <c r="A23" s="542" t="s">
        <v>324</v>
      </c>
      <c r="B23" s="539"/>
      <c r="C23" s="540"/>
      <c r="D23" s="540"/>
      <c r="E23" s="540"/>
      <c r="F23" s="540"/>
      <c r="G23" s="145"/>
      <c r="H23" s="145"/>
      <c r="I23" s="145"/>
    </row>
    <row r="24" spans="1:9" ht="21.75" customHeight="1">
      <c r="A24" s="330" t="s">
        <v>90</v>
      </c>
      <c r="B24" s="486" t="s">
        <v>89</v>
      </c>
      <c r="C24" s="487">
        <f>main1!AD127</f>
        <v>14976.1</v>
      </c>
      <c r="D24" s="487">
        <f>main1!AE127</f>
        <v>9919.2999999999993</v>
      </c>
      <c r="E24" s="487">
        <f>main1!AF127</f>
        <v>-5056.8000000000011</v>
      </c>
      <c r="F24" s="487">
        <f>main1!AG127</f>
        <v>66.234199825054588</v>
      </c>
      <c r="G24" s="32">
        <f>main1!AH127</f>
        <v>0</v>
      </c>
      <c r="H24" s="32">
        <f>main1!AI127</f>
        <v>9919.2999999999993</v>
      </c>
      <c r="I24" s="32" t="str">
        <f>main1!AJ127</f>
        <v xml:space="preserve"> </v>
      </c>
    </row>
    <row r="25" spans="1:9" ht="21.75" customHeight="1">
      <c r="A25" s="450" t="s">
        <v>259</v>
      </c>
      <c r="B25" s="451" t="s">
        <v>240</v>
      </c>
      <c r="C25" s="452">
        <f>main1!AD130</f>
        <v>-30.399999999999636</v>
      </c>
      <c r="D25" s="452">
        <f>main1!AE130</f>
        <v>65.200000000000728</v>
      </c>
      <c r="E25" s="452">
        <f>main1!AF130</f>
        <v>95.600000000000364</v>
      </c>
      <c r="F25" s="452" t="str">
        <f>main1!AG130</f>
        <v>&lt;0</v>
      </c>
      <c r="G25" s="31">
        <f>main1!AH130</f>
        <v>0</v>
      </c>
      <c r="H25" s="31">
        <f>main1!AI130</f>
        <v>65.200000000000728</v>
      </c>
      <c r="I25" s="31" t="str">
        <f>main1!AJ130</f>
        <v xml:space="preserve"> </v>
      </c>
    </row>
    <row r="26" spans="1:9" ht="21.75" customHeight="1">
      <c r="A26" s="453" t="s">
        <v>215</v>
      </c>
      <c r="B26" s="537" t="s">
        <v>323</v>
      </c>
      <c r="C26" s="454">
        <f>main1!AD131</f>
        <v>30.399999999999636</v>
      </c>
      <c r="D26" s="454">
        <f>main1!AE131</f>
        <v>-65.200000000000728</v>
      </c>
      <c r="E26" s="454">
        <f>main1!AF131</f>
        <v>-95.600000000000364</v>
      </c>
      <c r="F26" s="454" t="str">
        <f>main1!AG131</f>
        <v>&lt;0</v>
      </c>
      <c r="G26" s="35">
        <f>main1!AH131</f>
        <v>0</v>
      </c>
      <c r="H26" s="35">
        <f>main1!AI131</f>
        <v>-65.200000000000728</v>
      </c>
      <c r="I26" s="35" t="str">
        <f>main1!AJ131</f>
        <v xml:space="preserve"> </v>
      </c>
    </row>
    <row r="27" spans="1:9" ht="17.25">
      <c r="A27" s="450" t="s">
        <v>159</v>
      </c>
      <c r="B27" s="451" t="s">
        <v>104</v>
      </c>
      <c r="C27" s="452">
        <f>main1!AD144</f>
        <v>0</v>
      </c>
      <c r="D27" s="452">
        <f>main1!AE144</f>
        <v>0</v>
      </c>
      <c r="E27" s="452">
        <f>main1!AF144</f>
        <v>0</v>
      </c>
      <c r="F27" s="452"/>
      <c r="G27" s="33"/>
      <c r="H27" s="33"/>
      <c r="I27" s="33"/>
    </row>
    <row r="28" spans="1:9" ht="16.5" hidden="1">
      <c r="A28" s="468" t="s">
        <v>161</v>
      </c>
      <c r="B28" s="469" t="s">
        <v>162</v>
      </c>
      <c r="C28" s="466">
        <f>main1!AD145</f>
        <v>0</v>
      </c>
      <c r="D28" s="466">
        <f>main1!AE145</f>
        <v>0</v>
      </c>
      <c r="E28" s="466">
        <f>main1!AF145</f>
        <v>0</v>
      </c>
      <c r="F28" s="467"/>
      <c r="G28" s="33"/>
      <c r="H28" s="33"/>
      <c r="I28" s="33"/>
    </row>
    <row r="29" spans="1:9" ht="16.5" hidden="1">
      <c r="A29" s="470" t="s">
        <v>160</v>
      </c>
      <c r="B29" s="469" t="s">
        <v>163</v>
      </c>
      <c r="C29" s="466">
        <f>main1!AD146</f>
        <v>0</v>
      </c>
      <c r="D29" s="466">
        <f>main1!AE146</f>
        <v>0</v>
      </c>
      <c r="E29" s="466">
        <f>main1!AF146</f>
        <v>0</v>
      </c>
      <c r="F29" s="467"/>
      <c r="G29" s="33"/>
      <c r="H29" s="33"/>
      <c r="I29" s="33"/>
    </row>
    <row r="30" spans="1:9" ht="16.5" hidden="1">
      <c r="A30" s="470" t="s">
        <v>99</v>
      </c>
      <c r="B30" s="469" t="s">
        <v>164</v>
      </c>
      <c r="C30" s="466">
        <f>main1!AD147</f>
        <v>0</v>
      </c>
      <c r="D30" s="466">
        <f>main1!AE147</f>
        <v>0</v>
      </c>
      <c r="E30" s="466">
        <f>main1!AF147</f>
        <v>0</v>
      </c>
      <c r="F30" s="467"/>
      <c r="G30" s="33"/>
      <c r="H30" s="33"/>
      <c r="I30" s="33"/>
    </row>
    <row r="31" spans="1:9" ht="16.5" hidden="1">
      <c r="A31" s="470" t="s">
        <v>165</v>
      </c>
      <c r="B31" s="469" t="s">
        <v>166</v>
      </c>
      <c r="C31" s="466">
        <f>main1!AD148</f>
        <v>0</v>
      </c>
      <c r="D31" s="466">
        <f>main1!AE148</f>
        <v>0</v>
      </c>
      <c r="E31" s="466">
        <f>main1!AF148</f>
        <v>0</v>
      </c>
      <c r="F31" s="467"/>
      <c r="G31" s="33"/>
      <c r="H31" s="33"/>
      <c r="I31" s="33"/>
    </row>
    <row r="32" spans="1:9" ht="16.5">
      <c r="A32" s="752" t="s">
        <v>169</v>
      </c>
      <c r="B32" s="469" t="s">
        <v>167</v>
      </c>
      <c r="C32" s="466">
        <f>main1!AD149</f>
        <v>0</v>
      </c>
      <c r="D32" s="466">
        <f>main1!AE149</f>
        <v>0</v>
      </c>
      <c r="E32" s="466">
        <f>main1!AF149</f>
        <v>0</v>
      </c>
      <c r="F32" s="467"/>
      <c r="G32" s="33"/>
      <c r="H32" s="33"/>
      <c r="I32" s="33"/>
    </row>
    <row r="33" spans="1:9" ht="33" hidden="1">
      <c r="A33" s="753" t="s">
        <v>168</v>
      </c>
      <c r="B33" s="469" t="s">
        <v>170</v>
      </c>
      <c r="C33" s="466">
        <f>main1!AD150</f>
        <v>0</v>
      </c>
      <c r="D33" s="466">
        <f>main1!AE150</f>
        <v>0</v>
      </c>
      <c r="E33" s="466">
        <f>main1!AF150</f>
        <v>0</v>
      </c>
      <c r="F33" s="467"/>
      <c r="G33" s="33"/>
      <c r="H33" s="33"/>
      <c r="I33" s="33"/>
    </row>
    <row r="34" spans="1:9" ht="17.25" customHeight="1">
      <c r="A34" s="153" t="s">
        <v>337</v>
      </c>
      <c r="B34" s="469" t="s">
        <v>172</v>
      </c>
      <c r="C34" s="466">
        <f>main1!AD174</f>
        <v>0</v>
      </c>
      <c r="D34" s="428">
        <f>main1!AE174</f>
        <v>335</v>
      </c>
      <c r="E34" s="428">
        <f>main1!AF174</f>
        <v>335</v>
      </c>
      <c r="F34" s="428" t="str">
        <f>main1!AG174</f>
        <v xml:space="preserve"> </v>
      </c>
      <c r="G34" s="33"/>
      <c r="H34" s="33"/>
      <c r="I34" s="33"/>
    </row>
    <row r="35" spans="1:9" ht="16.5">
      <c r="A35" s="153" t="s">
        <v>338</v>
      </c>
      <c r="B35" s="469" t="s">
        <v>172</v>
      </c>
      <c r="C35" s="466">
        <f>main1!AD175</f>
        <v>0</v>
      </c>
      <c r="D35" s="428">
        <f>main1!AE175</f>
        <v>-335</v>
      </c>
      <c r="E35" s="428">
        <f>main1!AF175</f>
        <v>-335</v>
      </c>
      <c r="F35" s="428">
        <f>main1!AG175</f>
        <v>0</v>
      </c>
      <c r="G35" s="142"/>
      <c r="H35" s="142"/>
      <c r="I35" s="142"/>
    </row>
    <row r="36" spans="1:9" ht="33" hidden="1">
      <c r="A36" s="470" t="s">
        <v>175</v>
      </c>
      <c r="B36" s="469" t="s">
        <v>173</v>
      </c>
      <c r="C36" s="466">
        <f>main1!AD152</f>
        <v>0</v>
      </c>
      <c r="D36" s="466">
        <f>main1!AE152</f>
        <v>0</v>
      </c>
      <c r="E36" s="466">
        <f>main1!AF152</f>
        <v>0</v>
      </c>
      <c r="F36" s="467"/>
      <c r="G36" s="33"/>
      <c r="H36" s="33"/>
      <c r="I36" s="33"/>
    </row>
    <row r="37" spans="1:9" ht="33" hidden="1">
      <c r="A37" s="470" t="s">
        <v>176</v>
      </c>
      <c r="B37" s="469" t="s">
        <v>174</v>
      </c>
      <c r="C37" s="466">
        <f>main1!AD153</f>
        <v>0</v>
      </c>
      <c r="D37" s="466">
        <f>main1!AE153</f>
        <v>0</v>
      </c>
      <c r="E37" s="466">
        <f>main1!AF153</f>
        <v>0</v>
      </c>
      <c r="F37" s="467"/>
      <c r="G37" s="33"/>
      <c r="H37" s="33"/>
      <c r="I37" s="33"/>
    </row>
    <row r="38" spans="1:9" ht="33" hidden="1">
      <c r="A38" s="471" t="s">
        <v>180</v>
      </c>
      <c r="B38" s="469" t="s">
        <v>178</v>
      </c>
      <c r="C38" s="466">
        <f>main1!AD154</f>
        <v>0</v>
      </c>
      <c r="D38" s="466">
        <f>main1!AE154</f>
        <v>0</v>
      </c>
      <c r="E38" s="466">
        <f>main1!AF154</f>
        <v>0</v>
      </c>
      <c r="F38" s="467"/>
      <c r="G38" s="33"/>
      <c r="H38" s="33"/>
      <c r="I38" s="33"/>
    </row>
    <row r="39" spans="1:9" ht="16.5" hidden="1">
      <c r="A39" s="472" t="s">
        <v>177</v>
      </c>
      <c r="B39" s="469" t="s">
        <v>179</v>
      </c>
      <c r="C39" s="466">
        <f>main1!AD155</f>
        <v>0</v>
      </c>
      <c r="D39" s="466">
        <f>main1!AE155</f>
        <v>0</v>
      </c>
      <c r="E39" s="466">
        <f>main1!AF155</f>
        <v>0</v>
      </c>
      <c r="F39" s="467"/>
      <c r="G39" s="33"/>
      <c r="H39" s="33"/>
      <c r="I39" s="33"/>
    </row>
    <row r="40" spans="1:9" ht="16.5" hidden="1">
      <c r="A40" s="470" t="s">
        <v>181</v>
      </c>
      <c r="B40" s="469" t="s">
        <v>182</v>
      </c>
      <c r="C40" s="466">
        <f>main1!AD156</f>
        <v>0</v>
      </c>
      <c r="D40" s="466">
        <f>main1!AE156</f>
        <v>0</v>
      </c>
      <c r="E40" s="466">
        <f>main1!AF156</f>
        <v>0</v>
      </c>
      <c r="F40" s="467"/>
      <c r="G40" s="33"/>
      <c r="H40" s="33"/>
      <c r="I40" s="33"/>
    </row>
    <row r="41" spans="1:9" ht="33" hidden="1">
      <c r="A41" s="470" t="s">
        <v>183</v>
      </c>
      <c r="B41" s="469" t="s">
        <v>184</v>
      </c>
      <c r="C41" s="466">
        <f>main1!AD157</f>
        <v>0</v>
      </c>
      <c r="D41" s="466">
        <f>main1!AE157</f>
        <v>0</v>
      </c>
      <c r="E41" s="466">
        <f>main1!AF157</f>
        <v>0</v>
      </c>
      <c r="F41" s="467"/>
      <c r="G41" s="33"/>
      <c r="H41" s="33"/>
      <c r="I41" s="33"/>
    </row>
    <row r="42" spans="1:9" ht="16.5" hidden="1">
      <c r="A42" s="470" t="s">
        <v>185</v>
      </c>
      <c r="B42" s="469" t="s">
        <v>186</v>
      </c>
      <c r="C42" s="466">
        <f>main1!AD158</f>
        <v>0</v>
      </c>
      <c r="D42" s="466">
        <f>main1!AE158</f>
        <v>0</v>
      </c>
      <c r="E42" s="466">
        <f>main1!AF158</f>
        <v>0</v>
      </c>
      <c r="F42" s="467"/>
      <c r="G42" s="33"/>
      <c r="H42" s="33"/>
      <c r="I42" s="33"/>
    </row>
    <row r="43" spans="1:9" ht="33" hidden="1">
      <c r="A43" s="470" t="s">
        <v>187</v>
      </c>
      <c r="B43" s="469" t="s">
        <v>188</v>
      </c>
      <c r="C43" s="466">
        <f>main1!AD159</f>
        <v>0</v>
      </c>
      <c r="D43" s="466">
        <f>main1!AE159</f>
        <v>0</v>
      </c>
      <c r="E43" s="466">
        <f>main1!AF159</f>
        <v>0</v>
      </c>
      <c r="F43" s="467"/>
      <c r="G43" s="33"/>
      <c r="H43" s="33"/>
      <c r="I43" s="33"/>
    </row>
    <row r="44" spans="1:9" ht="20.25" customHeight="1">
      <c r="A44" s="457" t="s">
        <v>212</v>
      </c>
      <c r="B44" s="465" t="s">
        <v>209</v>
      </c>
      <c r="C44" s="459">
        <f>main1!AD198</f>
        <v>30.399999999999636</v>
      </c>
      <c r="D44" s="459">
        <f>main1!AE198</f>
        <v>-65.200000000000728</v>
      </c>
      <c r="E44" s="459">
        <f>main1!AF198</f>
        <v>-95.600000000000364</v>
      </c>
      <c r="F44" s="459" t="str">
        <f>main1!AG198</f>
        <v>&lt;0</v>
      </c>
      <c r="G44" s="36">
        <f>main1!AH198</f>
        <v>0</v>
      </c>
      <c r="H44" s="36">
        <f>main1!AI198</f>
        <v>-65.200000000000728</v>
      </c>
      <c r="I44" s="36" t="str">
        <f>main1!AJ198</f>
        <v xml:space="preserve"> </v>
      </c>
    </row>
    <row r="45" spans="1:9" ht="20.25" customHeight="1">
      <c r="A45" s="460" t="s">
        <v>213</v>
      </c>
      <c r="B45" s="461" t="s">
        <v>210</v>
      </c>
      <c r="C45" s="462">
        <f>main1!AD199</f>
        <v>30.4</v>
      </c>
      <c r="D45" s="462">
        <f>main1!AE199</f>
        <v>30.4</v>
      </c>
      <c r="E45" s="462">
        <f>main1!AF199</f>
        <v>0</v>
      </c>
      <c r="F45" s="462">
        <f>main1!AG199</f>
        <v>100</v>
      </c>
      <c r="G45" s="35">
        <f>main1!AH199</f>
        <v>0</v>
      </c>
      <c r="H45" s="35">
        <f>main1!AI199</f>
        <v>30.4</v>
      </c>
      <c r="I45" s="35" t="str">
        <f>main1!AJ199</f>
        <v xml:space="preserve"> </v>
      </c>
    </row>
    <row r="46" spans="1:9" ht="22.5" customHeight="1">
      <c r="A46" s="463" t="s">
        <v>214</v>
      </c>
      <c r="B46" s="464" t="s">
        <v>211</v>
      </c>
      <c r="C46" s="462">
        <f>main1!AD200</f>
        <v>-3.6237679523765109E-13</v>
      </c>
      <c r="D46" s="462">
        <f>main1!AE200</f>
        <v>-95.600000000000733</v>
      </c>
      <c r="E46" s="462">
        <f>main1!AF200</f>
        <v>-95.600000000000364</v>
      </c>
      <c r="F46" s="462" t="str">
        <f>main1!AG200</f>
        <v>&gt;200</v>
      </c>
      <c r="G46" s="35">
        <f>main1!AH200</f>
        <v>0</v>
      </c>
      <c r="H46" s="35">
        <f>main1!AI200</f>
        <v>-95.600000000000733</v>
      </c>
      <c r="I46" s="35" t="str">
        <f>main1!AJ200</f>
        <v xml:space="preserve"> </v>
      </c>
    </row>
  </sheetData>
  <mergeCells count="11">
    <mergeCell ref="A5:F5"/>
    <mergeCell ref="A2:I2"/>
    <mergeCell ref="A3:I3"/>
    <mergeCell ref="A4:I4"/>
    <mergeCell ref="H7:I7"/>
    <mergeCell ref="G7:G8"/>
    <mergeCell ref="A7:A8"/>
    <mergeCell ref="B7:B8"/>
    <mergeCell ref="C7:C8"/>
    <mergeCell ref="D7:D8"/>
    <mergeCell ref="E7:F7"/>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I29"/>
  <sheetViews>
    <sheetView showZeros="0" view="pageBreakPreview" topLeftCell="A3" zoomScaleNormal="100" zoomScaleSheetLayoutView="100" workbookViewId="0">
      <selection activeCell="A12" sqref="A12"/>
    </sheetView>
  </sheetViews>
  <sheetFormatPr defaultRowHeight="15"/>
  <cols>
    <col min="1" max="1" width="51.85546875" customWidth="1"/>
    <col min="2" max="2" width="11" customWidth="1"/>
    <col min="3" max="3" width="11.7109375" customWidth="1"/>
    <col min="4" max="4" width="11" customWidth="1"/>
    <col min="5" max="5" width="10.42578125" customWidth="1"/>
    <col min="7" max="9" width="0" hidden="1" customWidth="1"/>
  </cols>
  <sheetData>
    <row r="1" spans="1:9" ht="24" customHeight="1">
      <c r="C1" s="13"/>
      <c r="D1" s="13"/>
      <c r="E1" s="13"/>
      <c r="F1" s="413" t="s">
        <v>32</v>
      </c>
      <c r="G1" s="13"/>
      <c r="H1" s="13"/>
    </row>
    <row r="2" spans="1:9" ht="20.25">
      <c r="A2" s="824" t="s">
        <v>25</v>
      </c>
      <c r="B2" s="824"/>
      <c r="C2" s="824"/>
      <c r="D2" s="824"/>
      <c r="E2" s="824"/>
      <c r="F2" s="824"/>
      <c r="G2" s="824"/>
      <c r="H2" s="824"/>
      <c r="I2" s="824"/>
    </row>
    <row r="3" spans="1:9" ht="20.25">
      <c r="A3" s="824" t="s">
        <v>312</v>
      </c>
      <c r="B3" s="824"/>
      <c r="C3" s="824"/>
      <c r="D3" s="824"/>
      <c r="E3" s="824"/>
      <c r="F3" s="824"/>
      <c r="G3" s="824"/>
      <c r="H3" s="824"/>
      <c r="I3" s="824"/>
    </row>
    <row r="4" spans="1:9" ht="21" customHeight="1">
      <c r="A4" s="825" t="str">
        <f>main1!A4</f>
        <v>la situația din 31 august 2016</v>
      </c>
      <c r="B4" s="825"/>
      <c r="C4" s="825"/>
      <c r="D4" s="825"/>
      <c r="E4" s="825"/>
      <c r="F4" s="825"/>
      <c r="G4" s="825"/>
      <c r="H4" s="825"/>
      <c r="I4" s="825"/>
    </row>
    <row r="5" spans="1:9" ht="15.75">
      <c r="A5" s="829"/>
      <c r="B5" s="829"/>
      <c r="C5" s="829"/>
      <c r="D5" s="829"/>
      <c r="E5" s="829"/>
      <c r="F5" s="829"/>
      <c r="G5" s="377"/>
      <c r="H5" s="377"/>
      <c r="I5" s="377"/>
    </row>
    <row r="6" spans="1:9" ht="22.5" customHeight="1">
      <c r="A6" s="18"/>
      <c r="B6" s="18"/>
      <c r="C6" s="18"/>
      <c r="D6" s="18"/>
      <c r="E6" s="18" t="s">
        <v>1</v>
      </c>
      <c r="F6" s="412" t="s">
        <v>26</v>
      </c>
      <c r="G6" s="18"/>
      <c r="H6" s="18"/>
    </row>
    <row r="7" spans="1:9" ht="26.25" customHeight="1">
      <c r="A7" s="818" t="s">
        <v>40</v>
      </c>
      <c r="B7" s="827" t="s">
        <v>244</v>
      </c>
      <c r="C7" s="833" t="s">
        <v>33</v>
      </c>
      <c r="D7" s="818" t="s">
        <v>41</v>
      </c>
      <c r="E7" s="835" t="s">
        <v>34</v>
      </c>
      <c r="F7" s="821"/>
      <c r="G7" s="826" t="s">
        <v>38</v>
      </c>
      <c r="H7" s="826" t="s">
        <v>39</v>
      </c>
      <c r="I7" s="826"/>
    </row>
    <row r="8" spans="1:9" ht="25.5">
      <c r="A8" s="819"/>
      <c r="B8" s="828"/>
      <c r="C8" s="834"/>
      <c r="D8" s="819"/>
      <c r="E8" s="26" t="s">
        <v>35</v>
      </c>
      <c r="F8" s="26" t="s">
        <v>36</v>
      </c>
      <c r="G8" s="826"/>
      <c r="H8" s="26" t="s">
        <v>37</v>
      </c>
      <c r="I8" s="26" t="s">
        <v>36</v>
      </c>
    </row>
    <row r="9" spans="1:9">
      <c r="A9" s="28">
        <v>1</v>
      </c>
      <c r="B9" s="270">
        <v>2</v>
      </c>
      <c r="C9" s="28">
        <v>3</v>
      </c>
      <c r="D9" s="28">
        <v>4</v>
      </c>
      <c r="E9" s="28">
        <v>5</v>
      </c>
      <c r="F9" s="28">
        <v>6</v>
      </c>
      <c r="G9" s="27">
        <v>6</v>
      </c>
      <c r="H9" s="27">
        <v>7</v>
      </c>
      <c r="I9" s="27">
        <v>8</v>
      </c>
    </row>
    <row r="10" spans="1:9" ht="17.25">
      <c r="A10" s="450" t="s">
        <v>100</v>
      </c>
      <c r="B10" s="456">
        <v>1</v>
      </c>
      <c r="C10" s="452">
        <f>main1!AK12</f>
        <v>5838.5</v>
      </c>
      <c r="D10" s="452">
        <f>main1!AL12</f>
        <v>3439.3</v>
      </c>
      <c r="E10" s="452">
        <f>main1!AM12</f>
        <v>-2399.1999999999998</v>
      </c>
      <c r="F10" s="452">
        <f>main1!AN12</f>
        <v>58.907253575404653</v>
      </c>
      <c r="G10" s="31">
        <f>main1!AO12</f>
        <v>0</v>
      </c>
      <c r="H10" s="31">
        <f>main1!AP12</f>
        <v>3439.3</v>
      </c>
      <c r="I10" s="31" t="str">
        <f>main1!AQ12</f>
        <v xml:space="preserve"> </v>
      </c>
    </row>
    <row r="11" spans="1:9" ht="15.75">
      <c r="A11" s="69" t="s">
        <v>69</v>
      </c>
      <c r="B11" s="161">
        <v>12</v>
      </c>
      <c r="C11" s="419">
        <f>main1!AK50</f>
        <v>3260</v>
      </c>
      <c r="D11" s="419">
        <f>main1!AL50</f>
        <v>2080.8000000000002</v>
      </c>
      <c r="E11" s="419">
        <f>main1!AM50</f>
        <v>-1179.1999999999998</v>
      </c>
      <c r="F11" s="419">
        <f>main1!AN50</f>
        <v>63.828220858895712</v>
      </c>
      <c r="G11" s="32">
        <f>main1!AO50</f>
        <v>0</v>
      </c>
      <c r="H11" s="32">
        <f>main1!AP50</f>
        <v>2080.8000000000002</v>
      </c>
      <c r="I11" s="32" t="str">
        <f>main1!AQ50</f>
        <v xml:space="preserve"> </v>
      </c>
    </row>
    <row r="12" spans="1:9">
      <c r="A12" s="67" t="s">
        <v>17</v>
      </c>
      <c r="B12" s="198">
        <v>122</v>
      </c>
      <c r="C12" s="415">
        <f>main1!AK52</f>
        <v>3260</v>
      </c>
      <c r="D12" s="415">
        <f>main1!AL52</f>
        <v>2080.8000000000002</v>
      </c>
      <c r="E12" s="415">
        <f>main1!AM52</f>
        <v>-1179.1999999999998</v>
      </c>
      <c r="F12" s="415">
        <f>main1!AN52</f>
        <v>63.828220858895712</v>
      </c>
      <c r="G12" s="33">
        <f>main1!AO52</f>
        <v>0</v>
      </c>
      <c r="H12" s="33">
        <f>main1!AP52</f>
        <v>2080.8000000000002</v>
      </c>
      <c r="I12" s="33" t="str">
        <f>main1!AQ52</f>
        <v xml:space="preserve"> </v>
      </c>
    </row>
    <row r="13" spans="1:9" ht="15.75">
      <c r="A13" s="80" t="s">
        <v>52</v>
      </c>
      <c r="B13" s="157">
        <v>14</v>
      </c>
      <c r="C13" s="419">
        <f>main1!AK56</f>
        <v>6.6</v>
      </c>
      <c r="D13" s="419">
        <f>main1!AL56</f>
        <v>3.7</v>
      </c>
      <c r="E13" s="419">
        <f>main1!AM56</f>
        <v>-2.9</v>
      </c>
      <c r="F13" s="419">
        <f>main1!AN56</f>
        <v>56.060606060606069</v>
      </c>
      <c r="G13" s="32">
        <f>main1!AO56</f>
        <v>0</v>
      </c>
      <c r="H13" s="32">
        <f>main1!AP56</f>
        <v>3.7</v>
      </c>
      <c r="I13" s="32" t="str">
        <f>main1!AQ56</f>
        <v xml:space="preserve"> </v>
      </c>
    </row>
    <row r="14" spans="1:9" ht="17.25" customHeight="1">
      <c r="A14" s="74" t="s">
        <v>53</v>
      </c>
      <c r="B14" s="198">
        <v>141</v>
      </c>
      <c r="C14" s="415">
        <f>main1!AK57</f>
        <v>2.5</v>
      </c>
      <c r="D14" s="415">
        <f>main1!AL57</f>
        <v>0</v>
      </c>
      <c r="E14" s="415">
        <f>main1!AM57</f>
        <v>-2.5</v>
      </c>
      <c r="F14" s="415">
        <f>main1!AN57</f>
        <v>0</v>
      </c>
      <c r="G14" s="33">
        <f>main1!AO57</f>
        <v>0</v>
      </c>
      <c r="H14" s="33">
        <f>main1!AP57</f>
        <v>0</v>
      </c>
      <c r="I14" s="33" t="str">
        <f>main1!AQ57</f>
        <v xml:space="preserve"> </v>
      </c>
    </row>
    <row r="15" spans="1:9" ht="17.25" customHeight="1">
      <c r="A15" s="159" t="s">
        <v>282</v>
      </c>
      <c r="B15" s="195">
        <v>1411</v>
      </c>
      <c r="C15" s="416">
        <f>main1!AK59</f>
        <v>2.5</v>
      </c>
      <c r="D15" s="416">
        <f>main1!AL59</f>
        <v>0</v>
      </c>
      <c r="E15" s="416">
        <f>main1!AM59</f>
        <v>-2.5</v>
      </c>
      <c r="F15" s="416">
        <f>main1!AN59</f>
        <v>0</v>
      </c>
      <c r="G15" s="142"/>
      <c r="H15" s="142"/>
      <c r="I15" s="142"/>
    </row>
    <row r="16" spans="1:9" ht="16.5" customHeight="1">
      <c r="A16" s="74" t="s">
        <v>64</v>
      </c>
      <c r="B16" s="198">
        <v>143</v>
      </c>
      <c r="C16" s="415">
        <f>main1!AK66</f>
        <v>1.4</v>
      </c>
      <c r="D16" s="415">
        <f>main1!AL66</f>
        <v>1.6</v>
      </c>
      <c r="E16" s="415">
        <f>main1!AM66</f>
        <v>0.20000000000000018</v>
      </c>
      <c r="F16" s="415">
        <f>main1!AN66</f>
        <v>114.28571428571431</v>
      </c>
      <c r="G16" s="33">
        <f>main1!AO66</f>
        <v>0</v>
      </c>
      <c r="H16" s="33">
        <f>main1!AP66</f>
        <v>1.6</v>
      </c>
      <c r="I16" s="33" t="str">
        <f>main1!AQ66</f>
        <v xml:space="preserve"> </v>
      </c>
    </row>
    <row r="17" spans="1:9" ht="18.75" customHeight="1">
      <c r="A17" s="74" t="s">
        <v>55</v>
      </c>
      <c r="B17" s="198">
        <v>145</v>
      </c>
      <c r="C17" s="415">
        <f>main1!AK68</f>
        <v>2.7</v>
      </c>
      <c r="D17" s="415">
        <f>main1!AL68</f>
        <v>2.1</v>
      </c>
      <c r="E17" s="415">
        <f>main1!AM68</f>
        <v>-0.60000000000000009</v>
      </c>
      <c r="F17" s="415">
        <f>main1!AN68</f>
        <v>77.777777777777786</v>
      </c>
      <c r="G17" s="33">
        <f>main1!AO68</f>
        <v>0</v>
      </c>
      <c r="H17" s="33">
        <f>main1!AP68</f>
        <v>2.1</v>
      </c>
      <c r="I17" s="33" t="str">
        <f>main1!AQ68</f>
        <v xml:space="preserve"> </v>
      </c>
    </row>
    <row r="18" spans="1:9" ht="21.75" customHeight="1">
      <c r="A18" s="51" t="s">
        <v>58</v>
      </c>
      <c r="B18" s="157">
        <v>19</v>
      </c>
      <c r="C18" s="419">
        <f>main1!AK70</f>
        <v>2571.9</v>
      </c>
      <c r="D18" s="419">
        <f>main1!AL70</f>
        <v>1354.8</v>
      </c>
      <c r="E18" s="419">
        <f>main1!AM70</f>
        <v>-1217.1000000000001</v>
      </c>
      <c r="F18" s="419">
        <f>main1!AN70</f>
        <v>52.677009214977254</v>
      </c>
      <c r="G18" s="32">
        <f>main1!AO70</f>
        <v>0</v>
      </c>
      <c r="H18" s="32">
        <f>main1!AP70</f>
        <v>1354.8</v>
      </c>
      <c r="I18" s="32" t="str">
        <f>main1!AQ70</f>
        <v xml:space="preserve"> </v>
      </c>
    </row>
    <row r="19" spans="1:9" ht="23.25" customHeight="1">
      <c r="A19" s="76" t="s">
        <v>60</v>
      </c>
      <c r="B19" s="263">
        <v>192</v>
      </c>
      <c r="C19" s="415">
        <f>main1!AK74</f>
        <v>2571.9</v>
      </c>
      <c r="D19" s="415">
        <f>main1!AL74</f>
        <v>1354.8</v>
      </c>
      <c r="E19" s="415">
        <f>main1!AM74</f>
        <v>-1217.1000000000001</v>
      </c>
      <c r="F19" s="415">
        <f>main1!AN74</f>
        <v>52.677009214977254</v>
      </c>
      <c r="G19" s="33">
        <f>main1!AO74</f>
        <v>0</v>
      </c>
      <c r="H19" s="33">
        <f>main1!AP74</f>
        <v>1354.8</v>
      </c>
      <c r="I19" s="33" t="str">
        <f>main1!AQ74</f>
        <v xml:space="preserve"> </v>
      </c>
    </row>
    <row r="20" spans="1:9" ht="32.25" customHeight="1">
      <c r="A20" s="76" t="s">
        <v>253</v>
      </c>
      <c r="B20" s="263">
        <v>1922</v>
      </c>
      <c r="C20" s="415">
        <f>main1!AK74</f>
        <v>2571.9</v>
      </c>
      <c r="D20" s="415">
        <f>main1!AL74</f>
        <v>1354.8</v>
      </c>
      <c r="E20" s="415">
        <f>main1!AM74</f>
        <v>-1217.1000000000001</v>
      </c>
      <c r="F20" s="415">
        <f>main1!AN74</f>
        <v>52.677009214977254</v>
      </c>
      <c r="G20" s="33">
        <f>main1!AO74</f>
        <v>0</v>
      </c>
      <c r="H20" s="33">
        <f>main1!AP74</f>
        <v>1354.8</v>
      </c>
      <c r="I20" s="33" t="str">
        <f>main1!AQ74</f>
        <v xml:space="preserve"> </v>
      </c>
    </row>
    <row r="21" spans="1:9" ht="23.25" customHeight="1">
      <c r="A21" s="450" t="s">
        <v>67</v>
      </c>
      <c r="B21" s="456" t="s">
        <v>66</v>
      </c>
      <c r="C21" s="452">
        <f>main1!AK77</f>
        <v>5838.5</v>
      </c>
      <c r="D21" s="452">
        <f>main1!AL77</f>
        <v>3201.8999999999996</v>
      </c>
      <c r="E21" s="452">
        <f>main1!AM77</f>
        <v>-2636.6000000000004</v>
      </c>
      <c r="F21" s="452">
        <f>main1!AN77</f>
        <v>54.841140703947922</v>
      </c>
      <c r="G21" s="31">
        <f>main1!AO77</f>
        <v>0</v>
      </c>
      <c r="H21" s="31">
        <f>main1!AP77</f>
        <v>3201.8999999999996</v>
      </c>
      <c r="I21" s="31" t="str">
        <f>main1!AQ77</f>
        <v xml:space="preserve"> </v>
      </c>
    </row>
    <row r="22" spans="1:9" ht="16.5" customHeight="1">
      <c r="A22" s="542" t="s">
        <v>324</v>
      </c>
      <c r="B22" s="539"/>
      <c r="C22" s="540"/>
      <c r="D22" s="540"/>
      <c r="E22" s="540"/>
      <c r="F22" s="540"/>
      <c r="G22" s="145"/>
      <c r="H22" s="145"/>
      <c r="I22" s="145"/>
    </row>
    <row r="23" spans="1:9" ht="21.75" customHeight="1">
      <c r="A23" s="330" t="s">
        <v>83</v>
      </c>
      <c r="B23" s="486" t="s">
        <v>84</v>
      </c>
      <c r="C23" s="487">
        <f>main1!AK120</f>
        <v>5838.5</v>
      </c>
      <c r="D23" s="487">
        <f>main1!AL120</f>
        <v>3201.9</v>
      </c>
      <c r="E23" s="487">
        <f>main1!AM120</f>
        <v>-2636.6</v>
      </c>
      <c r="F23" s="487">
        <f>main1!AN120</f>
        <v>54.841140703947936</v>
      </c>
      <c r="G23" s="32">
        <f>main1!AO120</f>
        <v>0</v>
      </c>
      <c r="H23" s="32">
        <f>main1!AP120</f>
        <v>3201.9</v>
      </c>
      <c r="I23" s="32" t="str">
        <f>main1!AQ120</f>
        <v xml:space="preserve"> </v>
      </c>
    </row>
    <row r="24" spans="1:9" ht="21" hidden="1" customHeight="1">
      <c r="A24" s="96" t="s">
        <v>218</v>
      </c>
      <c r="B24" s="262" t="s">
        <v>217</v>
      </c>
      <c r="C24" s="415"/>
      <c r="D24" s="415"/>
      <c r="E24" s="415"/>
      <c r="F24" s="415"/>
      <c r="G24" s="33"/>
      <c r="H24" s="33"/>
      <c r="I24" s="33"/>
    </row>
    <row r="25" spans="1:9" ht="25.5" customHeight="1">
      <c r="A25" s="450" t="s">
        <v>259</v>
      </c>
      <c r="B25" s="451" t="s">
        <v>240</v>
      </c>
      <c r="C25" s="452">
        <f>main1!AK130</f>
        <v>0</v>
      </c>
      <c r="D25" s="452">
        <f>main1!AL130</f>
        <v>237.40000000000055</v>
      </c>
      <c r="E25" s="452">
        <f>main1!AM130</f>
        <v>237.40000000000055</v>
      </c>
      <c r="F25" s="452" t="str">
        <f>main1!AN130</f>
        <v xml:space="preserve"> </v>
      </c>
      <c r="G25" s="31">
        <f>main1!AO130</f>
        <v>0</v>
      </c>
      <c r="H25" s="31">
        <f>main1!AP130</f>
        <v>237.40000000000055</v>
      </c>
      <c r="I25" s="31" t="str">
        <f>main1!AQ130</f>
        <v xml:space="preserve"> </v>
      </c>
    </row>
    <row r="26" spans="1:9" ht="20.25" customHeight="1">
      <c r="A26" s="453" t="s">
        <v>215</v>
      </c>
      <c r="B26" s="537" t="s">
        <v>323</v>
      </c>
      <c r="C26" s="454">
        <f>main1!AK131</f>
        <v>0</v>
      </c>
      <c r="D26" s="454">
        <f>main1!AL131</f>
        <v>-237.40000000000055</v>
      </c>
      <c r="E26" s="454">
        <f>main1!AM131</f>
        <v>-237.40000000000055</v>
      </c>
      <c r="F26" s="454" t="str">
        <f>main1!AN131</f>
        <v xml:space="preserve"> </v>
      </c>
      <c r="G26" s="32">
        <f>main1!AO131</f>
        <v>0</v>
      </c>
      <c r="H26" s="32">
        <f>main1!AP131</f>
        <v>-237.40000000000055</v>
      </c>
      <c r="I26" s="32" t="str">
        <f>main1!AQ131</f>
        <v xml:space="preserve"> </v>
      </c>
    </row>
    <row r="27" spans="1:9" ht="23.25" customHeight="1">
      <c r="A27" s="457" t="s">
        <v>212</v>
      </c>
      <c r="B27" s="465" t="s">
        <v>209</v>
      </c>
      <c r="C27" s="459">
        <f>main1!AK198</f>
        <v>0</v>
      </c>
      <c r="D27" s="459">
        <f>main1!AL198</f>
        <v>-237.40000000000055</v>
      </c>
      <c r="E27" s="459">
        <f>main1!AM198</f>
        <v>-237.40000000000055</v>
      </c>
      <c r="F27" s="459" t="str">
        <f>main1!AN198</f>
        <v xml:space="preserve"> </v>
      </c>
      <c r="G27" s="36">
        <f>main1!AO198</f>
        <v>0</v>
      </c>
      <c r="H27" s="36">
        <f>main1!AP198</f>
        <v>-237.40000000000055</v>
      </c>
      <c r="I27" s="36" t="str">
        <f>main1!AQ198</f>
        <v xml:space="preserve"> </v>
      </c>
    </row>
    <row r="28" spans="1:9" ht="22.5" customHeight="1">
      <c r="A28" s="460" t="s">
        <v>213</v>
      </c>
      <c r="B28" s="461" t="s">
        <v>210</v>
      </c>
      <c r="C28" s="462">
        <f>main1!AK199</f>
        <v>153.1</v>
      </c>
      <c r="D28" s="462">
        <f>main1!AL199</f>
        <v>153.1</v>
      </c>
      <c r="E28" s="462">
        <f>main1!AM199</f>
        <v>0</v>
      </c>
      <c r="F28" s="462">
        <f>main1!AN199</f>
        <v>100</v>
      </c>
      <c r="G28" s="32">
        <f>main1!AO199</f>
        <v>0</v>
      </c>
      <c r="H28" s="32">
        <f>main1!AP199</f>
        <v>153.1</v>
      </c>
      <c r="I28" s="32" t="str">
        <f>main1!AQ199</f>
        <v xml:space="preserve"> </v>
      </c>
    </row>
    <row r="29" spans="1:9" ht="24.75" customHeight="1">
      <c r="A29" s="463" t="s">
        <v>214</v>
      </c>
      <c r="B29" s="464" t="s">
        <v>211</v>
      </c>
      <c r="C29" s="462">
        <f>main1!AK200</f>
        <v>-153.1</v>
      </c>
      <c r="D29" s="462">
        <f>main1!AL200</f>
        <v>-390.50000000000057</v>
      </c>
      <c r="E29" s="462">
        <f>main1!AM200</f>
        <v>-237.40000000000057</v>
      </c>
      <c r="F29" s="462" t="str">
        <f>main1!AN200</f>
        <v>&gt;200</v>
      </c>
      <c r="G29" s="32">
        <f>main1!AO200</f>
        <v>0</v>
      </c>
      <c r="H29" s="32">
        <f>main1!AP200</f>
        <v>-390.50000000000057</v>
      </c>
      <c r="I29" s="32" t="str">
        <f>main1!AQ200</f>
        <v xml:space="preserve"> </v>
      </c>
    </row>
  </sheetData>
  <mergeCells count="11">
    <mergeCell ref="A5:F5"/>
    <mergeCell ref="A3:I3"/>
    <mergeCell ref="A2:I2"/>
    <mergeCell ref="G7:G8"/>
    <mergeCell ref="H7:I7"/>
    <mergeCell ref="A4:I4"/>
    <mergeCell ref="A7:A8"/>
    <mergeCell ref="B7:B8"/>
    <mergeCell ref="C7:C8"/>
    <mergeCell ref="D7:D8"/>
    <mergeCell ref="E7:F7"/>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H77"/>
  <sheetViews>
    <sheetView view="pageBreakPreview" zoomScaleNormal="100" zoomScaleSheetLayoutView="100" workbookViewId="0">
      <selection activeCell="E25" sqref="E25"/>
    </sheetView>
  </sheetViews>
  <sheetFormatPr defaultRowHeight="15"/>
  <cols>
    <col min="1" max="1" width="58" customWidth="1"/>
    <col min="2" max="2" width="11.28515625" customWidth="1"/>
    <col min="3" max="3" width="11.5703125" customWidth="1"/>
    <col min="4" max="4" width="11.7109375" customWidth="1"/>
    <col min="5" max="5" width="12.42578125" customWidth="1"/>
    <col min="6" max="6" width="9.85546875" customWidth="1"/>
  </cols>
  <sheetData>
    <row r="1" spans="1:8" ht="28.5" customHeight="1">
      <c r="F1" s="413" t="s">
        <v>300</v>
      </c>
    </row>
    <row r="2" spans="1:8" ht="21" customHeight="1">
      <c r="A2" s="840" t="s">
        <v>260</v>
      </c>
      <c r="B2" s="840"/>
      <c r="C2" s="840"/>
      <c r="D2" s="840"/>
      <c r="E2" s="840"/>
      <c r="F2" s="840"/>
    </row>
    <row r="3" spans="1:8" ht="20.25" customHeight="1">
      <c r="A3" s="840" t="str">
        <f>main1!A4</f>
        <v>la situația din 31 august 2016</v>
      </c>
      <c r="B3" s="840"/>
      <c r="C3" s="840"/>
      <c r="D3" s="840"/>
      <c r="E3" s="840"/>
      <c r="F3" s="840"/>
    </row>
    <row r="4" spans="1:8" ht="26.25" customHeight="1">
      <c r="A4" s="12"/>
      <c r="B4" s="12"/>
      <c r="C4" s="12"/>
      <c r="D4" s="12"/>
      <c r="E4" s="12" t="s">
        <v>1</v>
      </c>
      <c r="F4" s="412" t="s">
        <v>26</v>
      </c>
    </row>
    <row r="5" spans="1:8" ht="15" customHeight="1">
      <c r="A5" s="818" t="s">
        <v>40</v>
      </c>
      <c r="B5" s="818" t="s">
        <v>244</v>
      </c>
      <c r="C5" s="818" t="s">
        <v>33</v>
      </c>
      <c r="D5" s="818" t="s">
        <v>41</v>
      </c>
      <c r="E5" s="835" t="s">
        <v>34</v>
      </c>
      <c r="F5" s="821"/>
    </row>
    <row r="6" spans="1:8">
      <c r="A6" s="819"/>
      <c r="B6" s="819"/>
      <c r="C6" s="819"/>
      <c r="D6" s="819"/>
      <c r="E6" s="26" t="s">
        <v>262</v>
      </c>
      <c r="F6" s="26" t="s">
        <v>36</v>
      </c>
    </row>
    <row r="7" spans="1:8">
      <c r="A7" s="28">
        <v>1</v>
      </c>
      <c r="B7" s="28">
        <v>2</v>
      </c>
      <c r="C7" s="28">
        <v>3</v>
      </c>
      <c r="D7" s="28">
        <v>4</v>
      </c>
      <c r="E7" s="28">
        <v>5</v>
      </c>
      <c r="F7" s="28">
        <v>6</v>
      </c>
    </row>
    <row r="8" spans="1:8" ht="20.100000000000001" customHeight="1">
      <c r="A8" s="192" t="s">
        <v>261</v>
      </c>
      <c r="B8" s="192"/>
      <c r="C8" s="420">
        <f>main1!C107</f>
        <v>53386</v>
      </c>
      <c r="D8" s="420">
        <f>main1!D107</f>
        <v>29619.5</v>
      </c>
      <c r="E8" s="420">
        <f>main1!G107</f>
        <v>-23766.5</v>
      </c>
      <c r="F8" s="420">
        <f>main1!H107</f>
        <v>55.481774247930169</v>
      </c>
      <c r="G8" s="438">
        <f>G9+G10+G11+G12+G13+G14+G15+G17+G16+G18</f>
        <v>100</v>
      </c>
    </row>
    <row r="9" spans="1:8" ht="20.100000000000001" customHeight="1">
      <c r="A9" s="330" t="s">
        <v>74</v>
      </c>
      <c r="B9" s="443" t="s">
        <v>72</v>
      </c>
      <c r="C9" s="428">
        <f>main1!C108</f>
        <v>5709.5</v>
      </c>
      <c r="D9" s="428">
        <f>main1!D108</f>
        <v>3160.2000000000003</v>
      </c>
      <c r="E9" s="428">
        <f>main1!G108</f>
        <v>-2549.2999999999997</v>
      </c>
      <c r="F9" s="428">
        <f>main1!H108</f>
        <v>55.349855503984593</v>
      </c>
      <c r="G9" s="438">
        <f>D9/D8*100</f>
        <v>10.669322574655212</v>
      </c>
    </row>
    <row r="10" spans="1:8" ht="20.100000000000001" customHeight="1">
      <c r="A10" s="330" t="s">
        <v>75</v>
      </c>
      <c r="B10" s="443" t="s">
        <v>73</v>
      </c>
      <c r="C10" s="428">
        <f>main1!C110</f>
        <v>592.1</v>
      </c>
      <c r="D10" s="428">
        <f>main1!D110</f>
        <v>312.40000000000003</v>
      </c>
      <c r="E10" s="428">
        <f>main1!G110</f>
        <v>-279.7</v>
      </c>
      <c r="F10" s="428">
        <f>main1!H110</f>
        <v>52.761357878736703</v>
      </c>
      <c r="G10" s="438">
        <f>D10/D8*100</f>
        <v>1.054710579179257</v>
      </c>
      <c r="H10">
        <f>(D10+D11)/D8*100</f>
        <v>7.5561707658805846</v>
      </c>
    </row>
    <row r="11" spans="1:8" ht="20.100000000000001" customHeight="1">
      <c r="A11" s="330" t="s">
        <v>76</v>
      </c>
      <c r="B11" s="443" t="s">
        <v>77</v>
      </c>
      <c r="C11" s="428">
        <f>main1!C112</f>
        <v>3587.4</v>
      </c>
      <c r="D11" s="428">
        <f>main1!D112</f>
        <v>1925.7</v>
      </c>
      <c r="E11" s="428">
        <f>main1!G112</f>
        <v>-1661.7</v>
      </c>
      <c r="F11" s="428">
        <f>main1!H112</f>
        <v>53.679545074427161</v>
      </c>
      <c r="G11" s="438">
        <f>D11/D8*100</f>
        <v>6.5014601867013289</v>
      </c>
    </row>
    <row r="12" spans="1:8" ht="20.100000000000001" customHeight="1">
      <c r="A12" s="330" t="s">
        <v>71</v>
      </c>
      <c r="B12" s="443" t="s">
        <v>78</v>
      </c>
      <c r="C12" s="428">
        <f>main1!C114</f>
        <v>6487.3</v>
      </c>
      <c r="D12" s="428">
        <f>main1!D114</f>
        <v>2467.9</v>
      </c>
      <c r="E12" s="428">
        <f>main1!G114</f>
        <v>-4019.4</v>
      </c>
      <c r="F12" s="428">
        <f>main1!H114</f>
        <v>38.042020563254361</v>
      </c>
      <c r="G12" s="438">
        <f>D12/D8*100</f>
        <v>8.3320110062627677</v>
      </c>
    </row>
    <row r="13" spans="1:8" ht="20.100000000000001" customHeight="1">
      <c r="A13" s="330" t="s">
        <v>80</v>
      </c>
      <c r="B13" s="443" t="s">
        <v>79</v>
      </c>
      <c r="C13" s="428">
        <f>main1!C116</f>
        <v>268.8</v>
      </c>
      <c r="D13" s="428">
        <f>main1!D116</f>
        <v>91</v>
      </c>
      <c r="E13" s="428">
        <f>main1!G116</f>
        <v>-177.8</v>
      </c>
      <c r="F13" s="428">
        <f>main1!H116</f>
        <v>33.854166666666664</v>
      </c>
      <c r="G13" s="438">
        <f>D13/D8*100</f>
        <v>0.30723003426796536</v>
      </c>
    </row>
    <row r="14" spans="1:8" ht="20.100000000000001" customHeight="1">
      <c r="A14" s="330" t="s">
        <v>82</v>
      </c>
      <c r="B14" s="443" t="s">
        <v>81</v>
      </c>
      <c r="C14" s="428">
        <f>main1!C118</f>
        <v>1597.3</v>
      </c>
      <c r="D14" s="428">
        <f>main1!D118</f>
        <v>616.19999999999993</v>
      </c>
      <c r="E14" s="428">
        <f>main1!G118</f>
        <v>-981.1</v>
      </c>
      <c r="F14" s="428">
        <f>main1!H118</f>
        <v>38.577599699492893</v>
      </c>
      <c r="G14" s="438">
        <f>D14/D8*100</f>
        <v>2.0803862320430797</v>
      </c>
    </row>
    <row r="15" spans="1:8" ht="20.100000000000001" customHeight="1">
      <c r="A15" s="330" t="s">
        <v>83</v>
      </c>
      <c r="B15" s="443" t="s">
        <v>84</v>
      </c>
      <c r="C15" s="428">
        <f>main1!C120</f>
        <v>6775.4000000000015</v>
      </c>
      <c r="D15" s="428">
        <f>main1!D120</f>
        <v>3620.5999999999995</v>
      </c>
      <c r="E15" s="428">
        <f>main1!G120</f>
        <v>-3154.800000000002</v>
      </c>
      <c r="F15" s="428">
        <f>main1!H120</f>
        <v>53.43743542816658</v>
      </c>
      <c r="G15" s="438">
        <f>D15/D8*100</f>
        <v>12.223703978797749</v>
      </c>
      <c r="H15">
        <f>(D15+D16+D17+D18)/D8*100</f>
        <v>71.054879386890391</v>
      </c>
    </row>
    <row r="16" spans="1:8" ht="20.100000000000001" customHeight="1">
      <c r="A16" s="330" t="s">
        <v>86</v>
      </c>
      <c r="B16" s="443" t="s">
        <v>85</v>
      </c>
      <c r="C16" s="428">
        <f>main1!C123</f>
        <v>1340.8</v>
      </c>
      <c r="D16" s="428">
        <f>main1!D123</f>
        <v>705.3</v>
      </c>
      <c r="E16" s="428">
        <f>main1!G123</f>
        <v>-635.5</v>
      </c>
      <c r="F16" s="428">
        <f>main1!H123</f>
        <v>52.602923627684959</v>
      </c>
      <c r="G16" s="438">
        <f>D16/D8*100</f>
        <v>2.3812015732878677</v>
      </c>
    </row>
    <row r="17" spans="1:7" ht="20.100000000000001" customHeight="1">
      <c r="A17" s="330" t="s">
        <v>88</v>
      </c>
      <c r="B17" s="443" t="s">
        <v>87</v>
      </c>
      <c r="C17" s="428">
        <f>main1!C125</f>
        <v>9571.6999999999989</v>
      </c>
      <c r="D17" s="428">
        <f>main1!D125</f>
        <v>5358.2999999999984</v>
      </c>
      <c r="E17" s="428">
        <f>main1!G125</f>
        <v>-4213.4000000000005</v>
      </c>
      <c r="F17" s="428">
        <f>main1!H125</f>
        <v>55.980651294963266</v>
      </c>
      <c r="G17" s="438">
        <f>D17/D8*100</f>
        <v>18.090447171626796</v>
      </c>
    </row>
    <row r="18" spans="1:7" ht="20.100000000000001" customHeight="1">
      <c r="A18" s="330" t="s">
        <v>90</v>
      </c>
      <c r="B18" s="443" t="s">
        <v>89</v>
      </c>
      <c r="C18" s="428">
        <f>main1!C127</f>
        <v>17455.7</v>
      </c>
      <c r="D18" s="428">
        <f>main1!D127</f>
        <v>11361.9</v>
      </c>
      <c r="E18" s="428">
        <f>main1!G127</f>
        <v>-6093.8000000000011</v>
      </c>
      <c r="F18" s="428">
        <f>main1!H127</f>
        <v>65.089913323441621</v>
      </c>
      <c r="G18" s="438">
        <f>D18/D8*100</f>
        <v>38.359526663177974</v>
      </c>
    </row>
    <row r="19" spans="1:7" ht="18" customHeight="1">
      <c r="A19" s="448" t="s">
        <v>15</v>
      </c>
      <c r="B19" s="193"/>
      <c r="C19" s="446"/>
      <c r="D19" s="446"/>
      <c r="E19" s="446"/>
      <c r="F19" s="447"/>
    </row>
    <row r="20" spans="1:7" ht="24.75" customHeight="1">
      <c r="A20" s="841" t="s">
        <v>5</v>
      </c>
      <c r="B20" s="842"/>
      <c r="C20" s="842"/>
      <c r="D20" s="842"/>
      <c r="E20" s="842"/>
      <c r="F20" s="843"/>
    </row>
    <row r="21" spans="1:7" ht="20.100000000000001" hidden="1" customHeight="1">
      <c r="A21" s="439"/>
      <c r="B21" s="439"/>
      <c r="C21" s="440"/>
      <c r="D21" s="440"/>
      <c r="E21" s="440"/>
      <c r="F21" s="441" t="s">
        <v>26</v>
      </c>
    </row>
    <row r="22" spans="1:7" ht="20.100000000000001" hidden="1" customHeight="1">
      <c r="A22" s="826" t="s">
        <v>40</v>
      </c>
      <c r="B22" s="826"/>
      <c r="C22" s="826" t="s">
        <v>33</v>
      </c>
      <c r="D22" s="826" t="s">
        <v>41</v>
      </c>
      <c r="E22" s="826" t="s">
        <v>34</v>
      </c>
      <c r="F22" s="826"/>
    </row>
    <row r="23" spans="1:7" ht="20.100000000000001" hidden="1" customHeight="1">
      <c r="A23" s="826"/>
      <c r="B23" s="826"/>
      <c r="C23" s="826"/>
      <c r="D23" s="826"/>
      <c r="E23" s="26" t="s">
        <v>262</v>
      </c>
      <c r="F23" s="26" t="s">
        <v>36</v>
      </c>
    </row>
    <row r="24" spans="1:7" ht="20.100000000000001" hidden="1" customHeight="1">
      <c r="A24" s="26"/>
      <c r="B24" s="26"/>
      <c r="C24" s="26"/>
      <c r="D24" s="26"/>
      <c r="E24" s="26"/>
      <c r="F24" s="26"/>
    </row>
    <row r="25" spans="1:7" ht="20.100000000000001" customHeight="1">
      <c r="A25" s="192" t="s">
        <v>261</v>
      </c>
      <c r="B25" s="192"/>
      <c r="C25" s="420">
        <f>main1!U107</f>
        <v>35561.699999999997</v>
      </c>
      <c r="D25" s="420">
        <f>main1!V107</f>
        <v>19784.7</v>
      </c>
      <c r="E25" s="420">
        <f>main1!Y107</f>
        <v>-15776.999999999996</v>
      </c>
      <c r="F25" s="420">
        <f>main1!Z107</f>
        <v>55.634854351732344</v>
      </c>
    </row>
    <row r="26" spans="1:7" ht="20.100000000000001" customHeight="1">
      <c r="A26" s="330" t="s">
        <v>74</v>
      </c>
      <c r="B26" s="443" t="s">
        <v>72</v>
      </c>
      <c r="C26" s="428">
        <f>main1!U108</f>
        <v>5698.5</v>
      </c>
      <c r="D26" s="428">
        <f>main1!V108</f>
        <v>3023.3</v>
      </c>
      <c r="E26" s="428">
        <f>main1!Y108</f>
        <v>-2675.2</v>
      </c>
      <c r="F26" s="428">
        <f>main1!Z108</f>
        <v>53.054312538387293</v>
      </c>
    </row>
    <row r="27" spans="1:7" ht="20.100000000000001" customHeight="1">
      <c r="A27" s="330" t="s">
        <v>75</v>
      </c>
      <c r="B27" s="443" t="s">
        <v>73</v>
      </c>
      <c r="C27" s="428">
        <f>main1!U110</f>
        <v>582.1</v>
      </c>
      <c r="D27" s="428">
        <f>main1!V110</f>
        <v>307.3</v>
      </c>
      <c r="E27" s="428">
        <f>main1!Y110</f>
        <v>-274.8</v>
      </c>
      <c r="F27" s="428">
        <f>main1!Z110</f>
        <v>52.791616560728393</v>
      </c>
    </row>
    <row r="28" spans="1:7" ht="20.100000000000001" customHeight="1">
      <c r="A28" s="330" t="s">
        <v>76</v>
      </c>
      <c r="B28" s="443" t="s">
        <v>77</v>
      </c>
      <c r="C28" s="428">
        <f>main1!U112</f>
        <v>3562.4</v>
      </c>
      <c r="D28" s="428">
        <f>main1!V112</f>
        <v>1919.8</v>
      </c>
      <c r="E28" s="428">
        <f>main1!Y112</f>
        <v>-1642.6000000000001</v>
      </c>
      <c r="F28" s="428">
        <f>main1!Z112</f>
        <v>53.890635526611277</v>
      </c>
    </row>
    <row r="29" spans="1:7" ht="20.100000000000001" customHeight="1">
      <c r="A29" s="330" t="s">
        <v>71</v>
      </c>
      <c r="B29" s="443" t="s">
        <v>78</v>
      </c>
      <c r="C29" s="428">
        <f>main1!U114</f>
        <v>5607.5</v>
      </c>
      <c r="D29" s="428">
        <f>main1!V114</f>
        <v>2057.4</v>
      </c>
      <c r="E29" s="428">
        <f>main1!Y114</f>
        <v>-3550.1</v>
      </c>
      <c r="F29" s="428">
        <f>main1!Z114</f>
        <v>36.690147124386982</v>
      </c>
    </row>
    <row r="30" spans="1:7" ht="20.100000000000001" customHeight="1">
      <c r="A30" s="330" t="s">
        <v>80</v>
      </c>
      <c r="B30" s="443" t="s">
        <v>79</v>
      </c>
      <c r="C30" s="428">
        <f>main1!U116</f>
        <v>259.8</v>
      </c>
      <c r="D30" s="428">
        <f>main1!V116</f>
        <v>82.7</v>
      </c>
      <c r="E30" s="428">
        <f>main1!Y116</f>
        <v>-177.10000000000002</v>
      </c>
      <c r="F30" s="428">
        <f>main1!Z116</f>
        <v>31.832178598922244</v>
      </c>
    </row>
    <row r="31" spans="1:7" ht="20.100000000000001" customHeight="1">
      <c r="A31" s="330" t="s">
        <v>82</v>
      </c>
      <c r="B31" s="443" t="s">
        <v>81</v>
      </c>
      <c r="C31" s="428">
        <f>main1!U118</f>
        <v>484.8</v>
      </c>
      <c r="D31" s="428">
        <f>main1!V118</f>
        <v>190.4</v>
      </c>
      <c r="E31" s="428">
        <f>main1!Y118</f>
        <v>-294.39999999999998</v>
      </c>
      <c r="F31" s="428">
        <f>main1!Z118</f>
        <v>39.273927392739274</v>
      </c>
    </row>
    <row r="32" spans="1:7" ht="20.100000000000001" customHeight="1">
      <c r="A32" s="330" t="s">
        <v>83</v>
      </c>
      <c r="B32" s="443" t="s">
        <v>84</v>
      </c>
      <c r="C32" s="428">
        <f>main1!U120</f>
        <v>3408.2</v>
      </c>
      <c r="D32" s="428">
        <f>main1!V120</f>
        <v>1744.5</v>
      </c>
      <c r="E32" s="428">
        <f>main1!Y120</f>
        <v>-1663.6999999999998</v>
      </c>
      <c r="F32" s="428">
        <f>main1!Z120</f>
        <v>51.185376445044305</v>
      </c>
    </row>
    <row r="33" spans="1:6" ht="20.100000000000001" customHeight="1">
      <c r="A33" s="330" t="s">
        <v>86</v>
      </c>
      <c r="B33" s="443" t="s">
        <v>85</v>
      </c>
      <c r="C33" s="428">
        <f>main1!U123</f>
        <v>682.9</v>
      </c>
      <c r="D33" s="428">
        <f>main1!V123</f>
        <v>403.4</v>
      </c>
      <c r="E33" s="428">
        <f>main1!Y123</f>
        <v>-279.5</v>
      </c>
      <c r="F33" s="428">
        <f>main1!Z123</f>
        <v>59.071606384536537</v>
      </c>
    </row>
    <row r="34" spans="1:6" ht="20.100000000000001" customHeight="1">
      <c r="A34" s="330" t="s">
        <v>88</v>
      </c>
      <c r="B34" s="443" t="s">
        <v>87</v>
      </c>
      <c r="C34" s="428">
        <f>main1!U125</f>
        <v>8789</v>
      </c>
      <c r="D34" s="428">
        <f>main1!V125</f>
        <v>5420.4</v>
      </c>
      <c r="E34" s="428">
        <f>main1!Y125</f>
        <v>-3368.6000000000004</v>
      </c>
      <c r="F34" s="428">
        <f>main1!Z125</f>
        <v>61.672545226988277</v>
      </c>
    </row>
    <row r="35" spans="1:6" ht="20.100000000000001" customHeight="1">
      <c r="A35" s="330" t="s">
        <v>90</v>
      </c>
      <c r="B35" s="443" t="s">
        <v>89</v>
      </c>
      <c r="C35" s="428">
        <f>main1!U127</f>
        <v>6486.5</v>
      </c>
      <c r="D35" s="428">
        <f>main1!V127</f>
        <v>4635.5</v>
      </c>
      <c r="E35" s="428">
        <f>main1!Y127</f>
        <v>-1851</v>
      </c>
      <c r="F35" s="428">
        <f>main1!Z127</f>
        <v>71.46380945039698</v>
      </c>
    </row>
    <row r="36" spans="1:6" ht="20.100000000000001" hidden="1" customHeight="1">
      <c r="A36" s="440"/>
      <c r="B36" s="440"/>
      <c r="C36" s="440"/>
      <c r="D36" s="440"/>
      <c r="E36" s="440"/>
      <c r="F36" s="440"/>
    </row>
    <row r="37" spans="1:6" ht="35.25" customHeight="1">
      <c r="A37" s="844" t="s">
        <v>264</v>
      </c>
      <c r="B37" s="845"/>
      <c r="C37" s="845"/>
      <c r="D37" s="845"/>
      <c r="E37" s="845"/>
      <c r="F37" s="846"/>
    </row>
    <row r="38" spans="1:6" ht="20.100000000000001" hidden="1" customHeight="1">
      <c r="A38" s="440"/>
      <c r="B38" s="440"/>
      <c r="C38" s="440"/>
      <c r="D38" s="440"/>
      <c r="E38" s="440"/>
      <c r="F38" s="441" t="s">
        <v>26</v>
      </c>
    </row>
    <row r="39" spans="1:6" ht="20.100000000000001" hidden="1" customHeight="1">
      <c r="A39" s="826" t="s">
        <v>40</v>
      </c>
      <c r="B39" s="826"/>
      <c r="C39" s="826" t="s">
        <v>33</v>
      </c>
      <c r="D39" s="826" t="s">
        <v>41</v>
      </c>
      <c r="E39" s="826" t="s">
        <v>34</v>
      </c>
      <c r="F39" s="826"/>
    </row>
    <row r="40" spans="1:6" ht="20.100000000000001" hidden="1" customHeight="1">
      <c r="A40" s="826"/>
      <c r="B40" s="826"/>
      <c r="C40" s="826"/>
      <c r="D40" s="826"/>
      <c r="E40" s="26" t="s">
        <v>262</v>
      </c>
      <c r="F40" s="26" t="s">
        <v>36</v>
      </c>
    </row>
    <row r="41" spans="1:6" ht="20.100000000000001" hidden="1" customHeight="1">
      <c r="A41" s="26"/>
      <c r="B41" s="26"/>
      <c r="C41" s="26"/>
      <c r="D41" s="26"/>
      <c r="E41" s="26"/>
      <c r="F41" s="26"/>
    </row>
    <row r="42" spans="1:6" ht="20.100000000000001" customHeight="1">
      <c r="A42" s="192" t="s">
        <v>261</v>
      </c>
      <c r="B42" s="192"/>
      <c r="C42" s="420">
        <f>main1!AD107</f>
        <v>14976.1</v>
      </c>
      <c r="D42" s="420">
        <f>main1!AE107</f>
        <v>9919.2999999999993</v>
      </c>
      <c r="E42" s="420">
        <f>main1!AF107</f>
        <v>-5056.8000000000011</v>
      </c>
      <c r="F42" s="420">
        <f>main1!AG107</f>
        <v>66.234199825054588</v>
      </c>
    </row>
    <row r="43" spans="1:6" ht="20.100000000000001" customHeight="1">
      <c r="A43" s="330" t="s">
        <v>90</v>
      </c>
      <c r="B43" s="444">
        <v>10</v>
      </c>
      <c r="C43" s="428">
        <f>main1!AD127</f>
        <v>14976.1</v>
      </c>
      <c r="D43" s="428">
        <f>main1!AE127</f>
        <v>9919.2999999999993</v>
      </c>
      <c r="E43" s="428">
        <f>main1!AF127</f>
        <v>-5056.8000000000011</v>
      </c>
      <c r="F43" s="428">
        <f>main1!AG127</f>
        <v>66.234199825054588</v>
      </c>
    </row>
    <row r="44" spans="1:6" ht="20.100000000000001" hidden="1" customHeight="1">
      <c r="A44" s="440"/>
      <c r="B44" s="440"/>
      <c r="C44" s="440"/>
      <c r="D44" s="440"/>
      <c r="E44" s="440"/>
      <c r="F44" s="440"/>
    </row>
    <row r="45" spans="1:6" ht="33" customHeight="1">
      <c r="A45" s="836" t="s">
        <v>265</v>
      </c>
      <c r="B45" s="837"/>
      <c r="C45" s="837"/>
      <c r="D45" s="837"/>
      <c r="E45" s="837"/>
      <c r="F45" s="838"/>
    </row>
    <row r="46" spans="1:6" ht="20.100000000000001" hidden="1" customHeight="1">
      <c r="A46" s="440"/>
      <c r="B46" s="440"/>
      <c r="C46" s="440"/>
      <c r="D46" s="440"/>
      <c r="E46" s="440"/>
      <c r="F46" s="441" t="s">
        <v>26</v>
      </c>
    </row>
    <row r="47" spans="1:6" ht="20.100000000000001" hidden="1" customHeight="1">
      <c r="A47" s="818" t="s">
        <v>40</v>
      </c>
      <c r="B47" s="818"/>
      <c r="C47" s="818" t="s">
        <v>33</v>
      </c>
      <c r="D47" s="818" t="s">
        <v>41</v>
      </c>
      <c r="E47" s="835" t="s">
        <v>34</v>
      </c>
      <c r="F47" s="821"/>
    </row>
    <row r="48" spans="1:6" ht="20.100000000000001" hidden="1" customHeight="1">
      <c r="A48" s="819"/>
      <c r="B48" s="819"/>
      <c r="C48" s="819"/>
      <c r="D48" s="819"/>
      <c r="E48" s="26" t="s">
        <v>262</v>
      </c>
      <c r="F48" s="26" t="s">
        <v>36</v>
      </c>
    </row>
    <row r="49" spans="1:6" ht="20.100000000000001" hidden="1" customHeight="1">
      <c r="A49" s="26"/>
      <c r="B49" s="26"/>
      <c r="C49" s="26"/>
      <c r="D49" s="26"/>
      <c r="E49" s="26"/>
      <c r="F49" s="26"/>
    </row>
    <row r="50" spans="1:6" ht="20.100000000000001" customHeight="1">
      <c r="A50" s="192" t="s">
        <v>261</v>
      </c>
      <c r="B50" s="192"/>
      <c r="C50" s="420">
        <f>main1!AK107</f>
        <v>5838.5</v>
      </c>
      <c r="D50" s="420">
        <f>main1!AL107</f>
        <v>3201.9</v>
      </c>
      <c r="E50" s="420">
        <f>main1!AM107</f>
        <v>-2636.6</v>
      </c>
      <c r="F50" s="420">
        <f>main1!AN107</f>
        <v>54.841140703947936</v>
      </c>
    </row>
    <row r="51" spans="1:6" ht="20.100000000000001" customHeight="1">
      <c r="A51" s="333" t="s">
        <v>83</v>
      </c>
      <c r="B51" s="445" t="s">
        <v>84</v>
      </c>
      <c r="C51" s="428">
        <f>main1!AK120</f>
        <v>5838.5</v>
      </c>
      <c r="D51" s="428">
        <f>main1!AL120</f>
        <v>3201.9</v>
      </c>
      <c r="E51" s="428">
        <f>main1!AM120</f>
        <v>-2636.6</v>
      </c>
      <c r="F51" s="428">
        <f>main1!AN120</f>
        <v>54.841140703947936</v>
      </c>
    </row>
    <row r="52" spans="1:6" ht="20.100000000000001" hidden="1" customHeight="1">
      <c r="A52" s="103"/>
      <c r="B52" s="103"/>
      <c r="C52" s="442"/>
      <c r="D52" s="442"/>
      <c r="E52" s="442"/>
      <c r="F52" s="442"/>
    </row>
    <row r="53" spans="1:6" ht="31.5" customHeight="1">
      <c r="A53" s="839" t="s">
        <v>263</v>
      </c>
      <c r="B53" s="839"/>
      <c r="C53" s="839"/>
      <c r="D53" s="839"/>
      <c r="E53" s="839"/>
      <c r="F53" s="839"/>
    </row>
    <row r="54" spans="1:6" ht="20.100000000000001" hidden="1" customHeight="1">
      <c r="A54" s="439"/>
      <c r="B54" s="439"/>
      <c r="C54" s="440"/>
      <c r="D54" s="440"/>
      <c r="E54" s="440"/>
      <c r="F54" s="441" t="s">
        <v>26</v>
      </c>
    </row>
    <row r="55" spans="1:6" ht="20.100000000000001" hidden="1" customHeight="1">
      <c r="A55" s="826" t="s">
        <v>40</v>
      </c>
      <c r="B55" s="826"/>
      <c r="C55" s="826" t="s">
        <v>33</v>
      </c>
      <c r="D55" s="826" t="s">
        <v>41</v>
      </c>
      <c r="E55" s="826" t="s">
        <v>34</v>
      </c>
      <c r="F55" s="826"/>
    </row>
    <row r="56" spans="1:6" ht="20.100000000000001" hidden="1" customHeight="1">
      <c r="A56" s="826"/>
      <c r="B56" s="826"/>
      <c r="C56" s="826"/>
      <c r="D56" s="826"/>
      <c r="E56" s="26" t="s">
        <v>262</v>
      </c>
      <c r="F56" s="26" t="s">
        <v>36</v>
      </c>
    </row>
    <row r="57" spans="1:6" ht="20.100000000000001" customHeight="1">
      <c r="A57" s="192" t="s">
        <v>261</v>
      </c>
      <c r="B57" s="192"/>
      <c r="C57" s="420">
        <f>main1!AR107</f>
        <v>12471.999999999998</v>
      </c>
      <c r="D57" s="420">
        <f>main1!AS107</f>
        <v>6827.9</v>
      </c>
      <c r="E57" s="420">
        <f>main1!AV107</f>
        <v>-5644.0999999999985</v>
      </c>
      <c r="F57" s="420">
        <f>main1!AW107</f>
        <v>54.745830660679928</v>
      </c>
    </row>
    <row r="58" spans="1:6" ht="20.100000000000001" customHeight="1">
      <c r="A58" s="330" t="s">
        <v>74</v>
      </c>
      <c r="B58" s="443" t="s">
        <v>72</v>
      </c>
      <c r="C58" s="428">
        <f>main1!AR108</f>
        <v>1299.5999999999999</v>
      </c>
      <c r="D58" s="428">
        <f>main1!AS108</f>
        <v>706.5</v>
      </c>
      <c r="E58" s="428">
        <f>main1!AV108</f>
        <v>-593.09999999999991</v>
      </c>
      <c r="F58" s="428">
        <f>main1!AW108</f>
        <v>54.362880886426602</v>
      </c>
    </row>
    <row r="59" spans="1:6" ht="20.100000000000001" customHeight="1">
      <c r="A59" s="330"/>
      <c r="B59" s="443"/>
      <c r="C59" s="428"/>
      <c r="D59" s="428"/>
      <c r="E59" s="428"/>
      <c r="F59" s="428"/>
    </row>
    <row r="60" spans="1:6" ht="20.100000000000001" customHeight="1">
      <c r="A60" s="330" t="s">
        <v>75</v>
      </c>
      <c r="B60" s="443" t="s">
        <v>73</v>
      </c>
      <c r="C60" s="428">
        <f>main1!AR110</f>
        <v>10</v>
      </c>
      <c r="D60" s="428">
        <f>main1!AS110</f>
        <v>5.0999999999999996</v>
      </c>
      <c r="E60" s="428">
        <f>main1!AV110</f>
        <v>-4.9000000000000004</v>
      </c>
      <c r="F60" s="428">
        <f>main1!AW110</f>
        <v>51</v>
      </c>
    </row>
    <row r="61" spans="1:6" ht="20.100000000000001" customHeight="1">
      <c r="A61" s="330"/>
      <c r="B61" s="443"/>
      <c r="C61" s="428"/>
      <c r="D61" s="428"/>
      <c r="E61" s="428"/>
      <c r="F61" s="428"/>
    </row>
    <row r="62" spans="1:6" ht="20.100000000000001" customHeight="1">
      <c r="A62" s="330" t="s">
        <v>76</v>
      </c>
      <c r="B62" s="443" t="s">
        <v>77</v>
      </c>
      <c r="C62" s="428">
        <f>main1!AR112</f>
        <v>25</v>
      </c>
      <c r="D62" s="428">
        <f>main1!AS112</f>
        <v>5.9</v>
      </c>
      <c r="E62" s="428">
        <f>main1!AV112</f>
        <v>-19.100000000000001</v>
      </c>
      <c r="F62" s="428">
        <f>main1!AW112</f>
        <v>23.6</v>
      </c>
    </row>
    <row r="63" spans="1:6" ht="20.100000000000001" customHeight="1">
      <c r="A63" s="330"/>
      <c r="B63" s="443"/>
      <c r="C63" s="428"/>
      <c r="D63" s="428"/>
      <c r="E63" s="428"/>
      <c r="F63" s="428"/>
    </row>
    <row r="64" spans="1:6" ht="20.100000000000001" customHeight="1">
      <c r="A64" s="330" t="s">
        <v>71</v>
      </c>
      <c r="B64" s="443" t="s">
        <v>78</v>
      </c>
      <c r="C64" s="428">
        <f>main1!AR114</f>
        <v>879.8</v>
      </c>
      <c r="D64" s="428">
        <f>main1!AS114</f>
        <v>410.5</v>
      </c>
      <c r="E64" s="428">
        <f>main1!AV114</f>
        <v>-469.29999999999995</v>
      </c>
      <c r="F64" s="428">
        <f>main1!AW114</f>
        <v>46.658331438963401</v>
      </c>
    </row>
    <row r="65" spans="1:6" ht="20.100000000000001" customHeight="1">
      <c r="A65" s="330"/>
      <c r="B65" s="443"/>
      <c r="C65" s="428"/>
      <c r="D65" s="428"/>
      <c r="E65" s="428"/>
      <c r="F65" s="428"/>
    </row>
    <row r="66" spans="1:6" ht="20.100000000000001" customHeight="1">
      <c r="A66" s="330" t="s">
        <v>80</v>
      </c>
      <c r="B66" s="443" t="s">
        <v>79</v>
      </c>
      <c r="C66" s="428">
        <f>main1!AR116</f>
        <v>26.1</v>
      </c>
      <c r="D66" s="428">
        <f>main1!AS116</f>
        <v>12.1</v>
      </c>
      <c r="E66" s="428">
        <f>main1!AV116</f>
        <v>-14.000000000000002</v>
      </c>
      <c r="F66" s="428">
        <f>main1!AW116</f>
        <v>46.360153256704976</v>
      </c>
    </row>
    <row r="67" spans="1:6" ht="20.100000000000001" customHeight="1">
      <c r="A67" s="330"/>
      <c r="B67" s="443"/>
      <c r="C67" s="428"/>
      <c r="D67" s="428"/>
      <c r="E67" s="428"/>
      <c r="F67" s="428"/>
    </row>
    <row r="68" spans="1:6" ht="20.100000000000001" customHeight="1">
      <c r="A68" s="330" t="s">
        <v>82</v>
      </c>
      <c r="B68" s="443" t="s">
        <v>81</v>
      </c>
      <c r="C68" s="428">
        <f>main1!AR118</f>
        <v>1262.0999999999999</v>
      </c>
      <c r="D68" s="428">
        <f>main1!AS118</f>
        <v>550.4</v>
      </c>
      <c r="E68" s="428">
        <f>main1!AV118</f>
        <v>-711.69999999999993</v>
      </c>
      <c r="F68" s="428">
        <f>main1!AW118</f>
        <v>43.609856588225973</v>
      </c>
    </row>
    <row r="69" spans="1:6" ht="20.100000000000001" customHeight="1">
      <c r="A69" s="330"/>
      <c r="B69" s="443"/>
      <c r="C69" s="428"/>
      <c r="D69" s="428"/>
      <c r="E69" s="428"/>
      <c r="F69" s="428"/>
    </row>
    <row r="70" spans="1:6" ht="20.100000000000001" customHeight="1">
      <c r="A70" s="330" t="s">
        <v>83</v>
      </c>
      <c r="B70" s="443" t="s">
        <v>84</v>
      </c>
      <c r="C70" s="428">
        <f>main1!AR120</f>
        <v>100.6</v>
      </c>
      <c r="D70" s="428">
        <f>main1!AS120</f>
        <v>29</v>
      </c>
      <c r="E70" s="428">
        <f>main1!AV120</f>
        <v>-71.599999999999994</v>
      </c>
      <c r="F70" s="428">
        <f>main1!AW120</f>
        <v>28.827037773359841</v>
      </c>
    </row>
    <row r="71" spans="1:6" ht="20.100000000000001" customHeight="1">
      <c r="A71" s="330"/>
      <c r="B71" s="443"/>
      <c r="C71" s="428"/>
      <c r="D71" s="428"/>
      <c r="E71" s="428"/>
      <c r="F71" s="428"/>
    </row>
    <row r="72" spans="1:6" ht="20.100000000000001" customHeight="1">
      <c r="A72" s="330" t="s">
        <v>86</v>
      </c>
      <c r="B72" s="443" t="s">
        <v>85</v>
      </c>
      <c r="C72" s="428">
        <f>main1!AR123</f>
        <v>812.1</v>
      </c>
      <c r="D72" s="428">
        <f>main1!AS123</f>
        <v>409.5</v>
      </c>
      <c r="E72" s="428">
        <f>main1!AV123</f>
        <v>-402.6</v>
      </c>
      <c r="F72" s="428">
        <f>main1!AW123</f>
        <v>50.42482452899889</v>
      </c>
    </row>
    <row r="73" spans="1:6" ht="20.100000000000001" customHeight="1">
      <c r="A73" s="330"/>
      <c r="B73" s="443"/>
      <c r="C73" s="428"/>
      <c r="D73" s="428"/>
      <c r="E73" s="428"/>
      <c r="F73" s="428"/>
    </row>
    <row r="74" spans="1:6" ht="20.100000000000001" customHeight="1">
      <c r="A74" s="330" t="s">
        <v>88</v>
      </c>
      <c r="B74" s="443" t="s">
        <v>87</v>
      </c>
      <c r="C74" s="428">
        <f>main1!AR125</f>
        <v>7068.8</v>
      </c>
      <c r="D74" s="428">
        <f>main1!AS125</f>
        <v>4125.2</v>
      </c>
      <c r="E74" s="428">
        <f>main1!AV125</f>
        <v>-2943.6000000000004</v>
      </c>
      <c r="F74" s="428">
        <f>main1!AW125</f>
        <v>58.357854232684467</v>
      </c>
    </row>
    <row r="75" spans="1:6" ht="20.100000000000001" customHeight="1">
      <c r="A75" s="330"/>
      <c r="B75" s="443"/>
      <c r="C75" s="428"/>
      <c r="D75" s="428"/>
      <c r="E75" s="428"/>
      <c r="F75" s="428"/>
    </row>
    <row r="76" spans="1:6" ht="20.100000000000001" customHeight="1">
      <c r="A76" s="330" t="s">
        <v>90</v>
      </c>
      <c r="B76" s="443" t="s">
        <v>89</v>
      </c>
      <c r="C76" s="428">
        <f>main1!AR127</f>
        <v>987.9</v>
      </c>
      <c r="D76" s="428">
        <f>main1!AS127</f>
        <v>573.70000000000005</v>
      </c>
      <c r="E76" s="428">
        <f>main1!AV127</f>
        <v>-414.19999999999993</v>
      </c>
      <c r="F76" s="428">
        <f>main1!AW127</f>
        <v>58.072679420994035</v>
      </c>
    </row>
    <row r="77" spans="1:6">
      <c r="A77" s="440"/>
      <c r="B77" s="440"/>
      <c r="C77" s="440"/>
      <c r="D77" s="440"/>
      <c r="E77" s="440"/>
      <c r="F77" s="440"/>
    </row>
  </sheetData>
  <mergeCells count="31">
    <mergeCell ref="A2:F2"/>
    <mergeCell ref="A3:F3"/>
    <mergeCell ref="A20:F20"/>
    <mergeCell ref="D39:D40"/>
    <mergeCell ref="E39:F39"/>
    <mergeCell ref="A37:F37"/>
    <mergeCell ref="A5:A6"/>
    <mergeCell ref="C5:C6"/>
    <mergeCell ref="D5:D6"/>
    <mergeCell ref="E5:F5"/>
    <mergeCell ref="A55:A56"/>
    <mergeCell ref="C55:C56"/>
    <mergeCell ref="D55:D56"/>
    <mergeCell ref="E55:F55"/>
    <mergeCell ref="A39:A40"/>
    <mergeCell ref="C39:C40"/>
    <mergeCell ref="A45:F45"/>
    <mergeCell ref="A53:F53"/>
    <mergeCell ref="A47:A48"/>
    <mergeCell ref="D22:D23"/>
    <mergeCell ref="E22:F22"/>
    <mergeCell ref="E47:F47"/>
    <mergeCell ref="D47:D48"/>
    <mergeCell ref="C47:C48"/>
    <mergeCell ref="B55:B56"/>
    <mergeCell ref="B5:B6"/>
    <mergeCell ref="B22:B23"/>
    <mergeCell ref="B39:B40"/>
    <mergeCell ref="B47:B48"/>
    <mergeCell ref="A22:A23"/>
    <mergeCell ref="C22:C23"/>
  </mergeCells>
  <printOptions horizontalCentered="1"/>
  <pageMargins left="0" right="0" top="0.39370078740157483" bottom="0" header="0" footer="0"/>
  <pageSetup paperSize="9" scale="69" orientation="portrait" r:id="rId1"/>
</worksheet>
</file>

<file path=xl/worksheets/sheet9.xml><?xml version="1.0" encoding="utf-8"?>
<worksheet xmlns="http://schemas.openxmlformats.org/spreadsheetml/2006/main" xmlns:r="http://schemas.openxmlformats.org/officeDocument/2006/relationships">
  <dimension ref="A1:K134"/>
  <sheetViews>
    <sheetView showZeros="0" view="pageBreakPreview" topLeftCell="A35" zoomScaleNormal="100" zoomScaleSheetLayoutView="100" workbookViewId="0">
      <selection activeCell="M62" sqref="M62"/>
    </sheetView>
  </sheetViews>
  <sheetFormatPr defaultRowHeight="15"/>
  <cols>
    <col min="1" max="1" width="51.140625" customWidth="1"/>
    <col min="2" max="2" width="9.7109375" customWidth="1"/>
    <col min="3" max="3" width="11.85546875" customWidth="1"/>
    <col min="4" max="6" width="10.28515625" customWidth="1"/>
    <col min="7" max="7" width="11.5703125" customWidth="1"/>
    <col min="9" max="9" width="9.5703125" hidden="1" customWidth="1"/>
    <col min="10" max="11" width="9.140625" hidden="1" customWidth="1"/>
    <col min="13" max="13" width="21" customWidth="1"/>
  </cols>
  <sheetData>
    <row r="1" spans="1:11" ht="21.75" customHeight="1">
      <c r="A1" s="29"/>
      <c r="B1" s="29"/>
      <c r="C1" s="13"/>
      <c r="D1" s="13"/>
      <c r="E1" s="13"/>
      <c r="F1" s="13"/>
      <c r="G1" s="13"/>
      <c r="H1" s="413" t="s">
        <v>29</v>
      </c>
      <c r="I1" s="13"/>
      <c r="J1" s="13"/>
    </row>
    <row r="2" spans="1:11" ht="20.25">
      <c r="A2" s="824" t="s">
        <v>25</v>
      </c>
      <c r="B2" s="824"/>
      <c r="C2" s="824"/>
      <c r="D2" s="824"/>
      <c r="E2" s="824"/>
      <c r="F2" s="824"/>
      <c r="G2" s="824"/>
      <c r="H2" s="824"/>
      <c r="I2" s="824"/>
      <c r="J2" s="824"/>
      <c r="K2" s="824"/>
    </row>
    <row r="3" spans="1:11" ht="20.25">
      <c r="A3" s="824" t="s">
        <v>313</v>
      </c>
      <c r="B3" s="824"/>
      <c r="C3" s="824"/>
      <c r="D3" s="824"/>
      <c r="E3" s="824"/>
      <c r="F3" s="824"/>
      <c r="G3" s="824"/>
      <c r="H3" s="824"/>
      <c r="I3" s="824"/>
      <c r="J3" s="824"/>
      <c r="K3" s="824"/>
    </row>
    <row r="4" spans="1:11" ht="20.25" customHeight="1">
      <c r="A4" s="825" t="str">
        <f>main1!A4</f>
        <v>la situația din 31 august 2016</v>
      </c>
      <c r="B4" s="825"/>
      <c r="C4" s="825"/>
      <c r="D4" s="825"/>
      <c r="E4" s="825"/>
      <c r="F4" s="825"/>
      <c r="G4" s="825"/>
      <c r="H4" s="825"/>
      <c r="I4" s="825"/>
      <c r="J4" s="825"/>
      <c r="K4" s="825"/>
    </row>
    <row r="5" spans="1:11">
      <c r="A5" s="12"/>
      <c r="B5" s="12"/>
      <c r="C5" s="12"/>
      <c r="D5" s="12"/>
      <c r="E5" s="12"/>
      <c r="F5" s="12"/>
      <c r="G5" s="12" t="s">
        <v>1</v>
      </c>
      <c r="H5" s="15" t="s">
        <v>26</v>
      </c>
      <c r="I5" s="12"/>
      <c r="J5" s="12"/>
    </row>
    <row r="6" spans="1:11" ht="31.5" customHeight="1">
      <c r="A6" s="826" t="s">
        <v>40</v>
      </c>
      <c r="B6" s="830" t="s">
        <v>244</v>
      </c>
      <c r="C6" s="826" t="s">
        <v>33</v>
      </c>
      <c r="D6" s="826" t="s">
        <v>41</v>
      </c>
      <c r="E6" s="823" t="s">
        <v>330</v>
      </c>
      <c r="F6" s="823"/>
      <c r="G6" s="826" t="s">
        <v>34</v>
      </c>
      <c r="H6" s="826"/>
      <c r="I6" s="826" t="s">
        <v>38</v>
      </c>
      <c r="J6" s="826" t="s">
        <v>39</v>
      </c>
      <c r="K6" s="826"/>
    </row>
    <row r="7" spans="1:11" ht="30.75" customHeight="1">
      <c r="A7" s="826"/>
      <c r="B7" s="830"/>
      <c r="C7" s="826"/>
      <c r="D7" s="826"/>
      <c r="E7" s="609" t="s">
        <v>332</v>
      </c>
      <c r="F7" s="609" t="s">
        <v>331</v>
      </c>
      <c r="G7" s="26" t="s">
        <v>301</v>
      </c>
      <c r="H7" s="26" t="s">
        <v>36</v>
      </c>
      <c r="I7" s="826"/>
      <c r="J7" s="26" t="s">
        <v>37</v>
      </c>
      <c r="K7" s="26" t="s">
        <v>36</v>
      </c>
    </row>
    <row r="8" spans="1:11">
      <c r="A8" s="28">
        <v>1</v>
      </c>
      <c r="B8" s="270">
        <v>2</v>
      </c>
      <c r="C8" s="28">
        <v>3</v>
      </c>
      <c r="D8" s="28">
        <v>4</v>
      </c>
      <c r="E8" s="28">
        <v>5</v>
      </c>
      <c r="F8" s="28">
        <v>6</v>
      </c>
      <c r="G8" s="28">
        <v>7</v>
      </c>
      <c r="H8" s="28">
        <v>8</v>
      </c>
      <c r="I8" s="28">
        <v>6</v>
      </c>
      <c r="J8" s="28">
        <v>7</v>
      </c>
      <c r="K8" s="28">
        <v>8</v>
      </c>
    </row>
    <row r="9" spans="1:11" ht="17.25">
      <c r="A9" s="450" t="s">
        <v>100</v>
      </c>
      <c r="B9" s="456">
        <v>1</v>
      </c>
      <c r="C9" s="452">
        <f>main1!AR12</f>
        <v>11918.8</v>
      </c>
      <c r="D9" s="452">
        <f>main1!AS12</f>
        <v>7625.4000000000005</v>
      </c>
      <c r="E9" s="452">
        <f>main1!AT12</f>
        <v>7542.9000000000005</v>
      </c>
      <c r="F9" s="452">
        <f>main1!AU12</f>
        <v>82.499999999999986</v>
      </c>
      <c r="G9" s="452">
        <f>main1!AV12</f>
        <v>-4293.3999999999987</v>
      </c>
      <c r="H9" s="452">
        <f>main1!AW12</f>
        <v>63.97791723999061</v>
      </c>
      <c r="I9" s="31">
        <f>main1!AX12</f>
        <v>0</v>
      </c>
      <c r="J9" s="31">
        <f>main1!AY12</f>
        <v>7625.4000000000005</v>
      </c>
      <c r="K9" s="31" t="str">
        <f>main1!AZ12</f>
        <v xml:space="preserve"> </v>
      </c>
    </row>
    <row r="10" spans="1:11">
      <c r="A10" s="169" t="s">
        <v>43</v>
      </c>
      <c r="B10" s="253">
        <v>11</v>
      </c>
      <c r="C10" s="419">
        <f>main1!AR13</f>
        <v>2855.9</v>
      </c>
      <c r="D10" s="419">
        <f>main1!AS13</f>
        <v>2049.1000000000004</v>
      </c>
      <c r="E10" s="419">
        <f>main1!AT13</f>
        <v>2049.1000000000004</v>
      </c>
      <c r="F10" s="419">
        <f>main1!AU13</f>
        <v>0</v>
      </c>
      <c r="G10" s="419">
        <f>main1!AV13</f>
        <v>-806.79999999999984</v>
      </c>
      <c r="H10" s="419">
        <f>main1!AW13</f>
        <v>71.7497111243391</v>
      </c>
      <c r="I10" s="32">
        <f>main1!AX13</f>
        <v>0</v>
      </c>
      <c r="J10" s="32">
        <f>main1!AY13</f>
        <v>2049.1000000000004</v>
      </c>
      <c r="K10" s="32" t="str">
        <f>main1!AZ13</f>
        <v xml:space="preserve"> </v>
      </c>
    </row>
    <row r="11" spans="1:11" ht="16.5" customHeight="1">
      <c r="A11" s="67" t="s">
        <v>44</v>
      </c>
      <c r="B11" s="254">
        <v>111</v>
      </c>
      <c r="C11" s="415">
        <f>main1!AR14</f>
        <v>1682.2</v>
      </c>
      <c r="D11" s="415">
        <f>main1!AS14</f>
        <v>1190.3000000000002</v>
      </c>
      <c r="E11" s="415">
        <f>main1!AT14</f>
        <v>1190.3000000000002</v>
      </c>
      <c r="F11" s="415">
        <f>main1!AU14</f>
        <v>0</v>
      </c>
      <c r="G11" s="415">
        <f>main1!AV14</f>
        <v>-491.89999999999986</v>
      </c>
      <c r="H11" s="415">
        <f>main1!AW14</f>
        <v>70.758530495779354</v>
      </c>
      <c r="I11" s="33">
        <f>main1!AX14</f>
        <v>0</v>
      </c>
      <c r="J11" s="33">
        <f>main1!AY14</f>
        <v>1190.3000000000002</v>
      </c>
      <c r="K11" s="33" t="str">
        <f>main1!AZ14</f>
        <v xml:space="preserve"> </v>
      </c>
    </row>
    <row r="12" spans="1:11">
      <c r="A12" s="147" t="s">
        <v>15</v>
      </c>
      <c r="B12" s="158"/>
      <c r="C12" s="415"/>
      <c r="D12" s="415"/>
      <c r="E12" s="415"/>
      <c r="F12" s="415"/>
      <c r="G12" s="415"/>
      <c r="H12" s="415"/>
      <c r="I12" s="33"/>
      <c r="J12" s="33"/>
      <c r="K12" s="33"/>
    </row>
    <row r="13" spans="1:11">
      <c r="A13" s="260" t="s">
        <v>251</v>
      </c>
      <c r="B13" s="255">
        <v>1111</v>
      </c>
      <c r="C13" s="416">
        <f>main1!AR16</f>
        <v>1631.9</v>
      </c>
      <c r="D13" s="416">
        <f>main1!AS16</f>
        <v>1148.4000000000001</v>
      </c>
      <c r="E13" s="416">
        <f>main1!AT16</f>
        <v>1148.4000000000001</v>
      </c>
      <c r="F13" s="416">
        <f>main1!AU16</f>
        <v>0</v>
      </c>
      <c r="G13" s="416">
        <f>main1!AV16</f>
        <v>-483.5</v>
      </c>
      <c r="H13" s="416">
        <f>main1!AW16</f>
        <v>70.371959066119246</v>
      </c>
      <c r="I13" s="37">
        <f>main1!AX16</f>
        <v>0</v>
      </c>
      <c r="J13" s="37">
        <f>main1!AY16</f>
        <v>1148.4000000000001</v>
      </c>
      <c r="K13" s="37" t="str">
        <f>main1!AZ16</f>
        <v xml:space="preserve"> </v>
      </c>
    </row>
    <row r="14" spans="1:11">
      <c r="A14" s="260" t="s">
        <v>252</v>
      </c>
      <c r="B14" s="255">
        <v>1112</v>
      </c>
      <c r="C14" s="416">
        <f>main1!AR17</f>
        <v>50.3</v>
      </c>
      <c r="D14" s="416">
        <f>main1!AS17</f>
        <v>41.9</v>
      </c>
      <c r="E14" s="416">
        <f>main1!AT17</f>
        <v>41.9</v>
      </c>
      <c r="F14" s="416">
        <f>main1!AU17</f>
        <v>0</v>
      </c>
      <c r="G14" s="416">
        <f>main1!AV17</f>
        <v>-8.3999999999999986</v>
      </c>
      <c r="H14" s="416">
        <f>main1!AW17</f>
        <v>83.300198807157059</v>
      </c>
      <c r="I14" s="37">
        <f>main1!AX17</f>
        <v>0</v>
      </c>
      <c r="J14" s="37">
        <f>main1!AY17</f>
        <v>41.9</v>
      </c>
      <c r="K14" s="37" t="str">
        <f>main1!AZ17</f>
        <v xml:space="preserve"> </v>
      </c>
    </row>
    <row r="15" spans="1:11">
      <c r="A15" s="67" t="s">
        <v>45</v>
      </c>
      <c r="B15" s="198">
        <v>113</v>
      </c>
      <c r="C15" s="415">
        <f>main1!AR18</f>
        <v>355.3</v>
      </c>
      <c r="D15" s="415">
        <f>main1!AS18</f>
        <v>276.3</v>
      </c>
      <c r="E15" s="415">
        <f>main1!AT18</f>
        <v>276.3</v>
      </c>
      <c r="F15" s="415">
        <f>main1!AU18</f>
        <v>0</v>
      </c>
      <c r="G15" s="415">
        <f>main1!AV18</f>
        <v>-79</v>
      </c>
      <c r="H15" s="415">
        <f>main1!AW18</f>
        <v>77.765268786940609</v>
      </c>
      <c r="I15" s="33">
        <f>main1!AX18</f>
        <v>0</v>
      </c>
      <c r="J15" s="33">
        <f>main1!AY18</f>
        <v>276.3</v>
      </c>
      <c r="K15" s="33" t="str">
        <f>main1!AZ18</f>
        <v xml:space="preserve"> </v>
      </c>
    </row>
    <row r="16" spans="1:11">
      <c r="A16" s="147" t="s">
        <v>4</v>
      </c>
      <c r="B16" s="198"/>
      <c r="C16" s="415"/>
      <c r="D16" s="415"/>
      <c r="E16" s="415"/>
      <c r="F16" s="415"/>
      <c r="G16" s="415"/>
      <c r="H16" s="415"/>
      <c r="I16" s="33"/>
      <c r="J16" s="33"/>
      <c r="K16" s="33"/>
    </row>
    <row r="17" spans="1:11" ht="16.5" customHeight="1">
      <c r="A17" s="149" t="s">
        <v>241</v>
      </c>
      <c r="B17" s="195">
        <v>1131</v>
      </c>
      <c r="C17" s="416">
        <f>main1!AR20</f>
        <v>182.4</v>
      </c>
      <c r="D17" s="416">
        <f>main1!AS20</f>
        <v>127</v>
      </c>
      <c r="E17" s="416">
        <f>main1!AT20</f>
        <v>127</v>
      </c>
      <c r="F17" s="416">
        <f>main1!AU20</f>
        <v>0</v>
      </c>
      <c r="G17" s="416">
        <f>main1!AV20</f>
        <v>-55.400000000000006</v>
      </c>
      <c r="H17" s="416">
        <f>main1!AW20</f>
        <v>69.627192982456137</v>
      </c>
      <c r="I17" s="37">
        <f>main1!AX20</f>
        <v>0</v>
      </c>
      <c r="J17" s="37">
        <f>main1!AY20</f>
        <v>0</v>
      </c>
      <c r="K17" s="37">
        <f>main1!AZ20</f>
        <v>0</v>
      </c>
    </row>
    <row r="18" spans="1:11">
      <c r="A18" s="149" t="s">
        <v>242</v>
      </c>
      <c r="B18" s="195">
        <v>1132</v>
      </c>
      <c r="C18" s="416">
        <f>main1!AR21</f>
        <v>172.2</v>
      </c>
      <c r="D18" s="416">
        <f>main1!AS21</f>
        <v>148.6</v>
      </c>
      <c r="E18" s="416">
        <f>main1!AT21</f>
        <v>148.6</v>
      </c>
      <c r="F18" s="416">
        <f>main1!AU21</f>
        <v>0</v>
      </c>
      <c r="G18" s="416">
        <f>main1!AV21</f>
        <v>-23.599999999999994</v>
      </c>
      <c r="H18" s="416">
        <f>main1!AW21</f>
        <v>86.295005807200937</v>
      </c>
      <c r="I18" s="37">
        <f>main1!AX21</f>
        <v>0</v>
      </c>
      <c r="J18" s="37">
        <f>main1!AY21</f>
        <v>0</v>
      </c>
      <c r="K18" s="37">
        <f>main1!AZ21</f>
        <v>0</v>
      </c>
    </row>
    <row r="19" spans="1:11">
      <c r="A19" s="149" t="s">
        <v>266</v>
      </c>
      <c r="B19" s="195">
        <v>1133</v>
      </c>
      <c r="C19" s="416">
        <f>main1!AR22</f>
        <v>0.7</v>
      </c>
      <c r="D19" s="416">
        <f>main1!AS22</f>
        <v>0.7</v>
      </c>
      <c r="E19" s="416">
        <f>main1!AT22</f>
        <v>0.7</v>
      </c>
      <c r="F19" s="416">
        <f>main1!AU22</f>
        <v>0</v>
      </c>
      <c r="G19" s="416">
        <f>main1!AV22</f>
        <v>0</v>
      </c>
      <c r="H19" s="416">
        <f>main1!AW22</f>
        <v>0</v>
      </c>
      <c r="I19" s="156"/>
      <c r="J19" s="156"/>
      <c r="K19" s="156"/>
    </row>
    <row r="20" spans="1:11">
      <c r="A20" s="74" t="s">
        <v>46</v>
      </c>
      <c r="B20" s="198">
        <v>114</v>
      </c>
      <c r="C20" s="415">
        <f>main1!AR24</f>
        <v>818.4</v>
      </c>
      <c r="D20" s="415">
        <f>main1!AS24</f>
        <v>582.5</v>
      </c>
      <c r="E20" s="415">
        <f>main1!AT24</f>
        <v>582.5</v>
      </c>
      <c r="F20" s="415">
        <f>main1!AU24</f>
        <v>0</v>
      </c>
      <c r="G20" s="415">
        <f>main1!AV24</f>
        <v>-235.89999999999998</v>
      </c>
      <c r="H20" s="415">
        <f>main1!AW24</f>
        <v>71.175464320625608</v>
      </c>
      <c r="I20" s="33">
        <f>main1!AX24</f>
        <v>0</v>
      </c>
      <c r="J20" s="33">
        <f>main1!AY24</f>
        <v>582.5</v>
      </c>
      <c r="K20" s="33" t="str">
        <f>main1!AZ24</f>
        <v xml:space="preserve"> </v>
      </c>
    </row>
    <row r="21" spans="1:11">
      <c r="A21" s="147" t="s">
        <v>15</v>
      </c>
      <c r="B21" s="198"/>
      <c r="C21" s="415"/>
      <c r="D21" s="415"/>
      <c r="E21" s="415"/>
      <c r="F21" s="415"/>
      <c r="G21" s="415"/>
      <c r="H21" s="415"/>
      <c r="I21" s="33"/>
      <c r="J21" s="33"/>
      <c r="K21" s="33"/>
    </row>
    <row r="22" spans="1:11" ht="15.75" customHeight="1">
      <c r="A22" s="160" t="s">
        <v>328</v>
      </c>
      <c r="B22" s="256">
        <v>1141</v>
      </c>
      <c r="C22" s="417">
        <f>main1!AR26</f>
        <v>43</v>
      </c>
      <c r="D22" s="417">
        <f>main1!AS26</f>
        <v>35.1</v>
      </c>
      <c r="E22" s="417">
        <f>main1!AT26</f>
        <v>35.1</v>
      </c>
      <c r="F22" s="417">
        <f>main1!AU26</f>
        <v>0</v>
      </c>
      <c r="G22" s="417">
        <f>main1!AV26</f>
        <v>-7.8999999999999986</v>
      </c>
      <c r="H22" s="417">
        <f>main1!AW26</f>
        <v>81.627906976744185</v>
      </c>
      <c r="I22" s="37">
        <f>main1!AX26</f>
        <v>0</v>
      </c>
      <c r="J22" s="37">
        <f>main1!AY26</f>
        <v>35.1</v>
      </c>
      <c r="K22" s="37" t="str">
        <f>main1!AZ26</f>
        <v xml:space="preserve"> </v>
      </c>
    </row>
    <row r="23" spans="1:11" ht="12.75" customHeight="1">
      <c r="A23" s="150" t="s">
        <v>4</v>
      </c>
      <c r="B23" s="198"/>
      <c r="C23" s="415"/>
      <c r="D23" s="415"/>
      <c r="E23" s="415"/>
      <c r="F23" s="415"/>
      <c r="G23" s="415"/>
      <c r="H23" s="415"/>
      <c r="I23" s="33"/>
      <c r="J23" s="33"/>
      <c r="K23" s="33"/>
    </row>
    <row r="24" spans="1:11" ht="25.5">
      <c r="A24" s="56" t="s">
        <v>51</v>
      </c>
      <c r="B24" s="249">
        <v>11411</v>
      </c>
      <c r="C24" s="418">
        <f>main1!AR28</f>
        <v>43</v>
      </c>
      <c r="D24" s="418">
        <f>main1!AS28</f>
        <v>35.1</v>
      </c>
      <c r="E24" s="418">
        <f>main1!AT28</f>
        <v>35.1</v>
      </c>
      <c r="F24" s="418">
        <f>main1!AU28</f>
        <v>0</v>
      </c>
      <c r="G24" s="418">
        <f>main1!AV28</f>
        <v>-7.8999999999999986</v>
      </c>
      <c r="H24" s="418">
        <f>main1!AW28</f>
        <v>81.627906976744185</v>
      </c>
      <c r="I24" s="33">
        <f>main1!AX28</f>
        <v>0</v>
      </c>
      <c r="J24" s="33">
        <f>main1!AY28</f>
        <v>35.1</v>
      </c>
      <c r="K24" s="33" t="str">
        <f>main1!AZ28</f>
        <v xml:space="preserve"> </v>
      </c>
    </row>
    <row r="25" spans="1:11">
      <c r="A25" s="160" t="s">
        <v>21</v>
      </c>
      <c r="B25" s="251">
        <v>1142</v>
      </c>
      <c r="C25" s="417">
        <f>main1!AR31</f>
        <v>0.5</v>
      </c>
      <c r="D25" s="417">
        <f>main1!AS31</f>
        <v>0.4</v>
      </c>
      <c r="E25" s="417">
        <f>main1!AT31</f>
        <v>0.4</v>
      </c>
      <c r="F25" s="417">
        <f>main1!AU31</f>
        <v>0</v>
      </c>
      <c r="G25" s="417">
        <f>main1!AV31</f>
        <v>-9.9999999999999978E-2</v>
      </c>
      <c r="H25" s="417">
        <f>main1!AW31</f>
        <v>80</v>
      </c>
      <c r="I25" s="37">
        <f>main1!AX31</f>
        <v>0</v>
      </c>
      <c r="J25" s="37">
        <f>main1!AY31</f>
        <v>0.4</v>
      </c>
      <c r="K25" s="37" t="str">
        <f>main1!AZ31</f>
        <v xml:space="preserve"> </v>
      </c>
    </row>
    <row r="26" spans="1:11">
      <c r="A26" s="150" t="s">
        <v>4</v>
      </c>
      <c r="B26" s="198"/>
      <c r="C26" s="429">
        <f>main1!AR32</f>
        <v>0</v>
      </c>
      <c r="D26" s="429"/>
      <c r="E26" s="429"/>
      <c r="F26" s="429"/>
      <c r="G26" s="426"/>
      <c r="H26" s="426"/>
      <c r="I26" s="33"/>
      <c r="J26" s="33"/>
      <c r="K26" s="33"/>
    </row>
    <row r="27" spans="1:11">
      <c r="A27" s="56" t="s">
        <v>298</v>
      </c>
      <c r="B27" s="198"/>
      <c r="C27" s="425">
        <f>main1!AR33</f>
        <v>0.5</v>
      </c>
      <c r="D27" s="425">
        <f>main1!AS33</f>
        <v>0.4</v>
      </c>
      <c r="E27" s="425">
        <f>main1!AT33</f>
        <v>0.4</v>
      </c>
      <c r="F27" s="425">
        <f>main1!AU33</f>
        <v>0</v>
      </c>
      <c r="G27" s="425">
        <f>main1!AV33</f>
        <v>-9.9999999999999978E-2</v>
      </c>
      <c r="H27" s="425">
        <f>main1!AW33</f>
        <v>80</v>
      </c>
      <c r="I27" s="142"/>
      <c r="J27" s="142"/>
      <c r="K27" s="142"/>
    </row>
    <row r="28" spans="1:11" hidden="1">
      <c r="A28" s="56" t="s">
        <v>276</v>
      </c>
      <c r="B28" s="249">
        <v>11421</v>
      </c>
      <c r="C28" s="425">
        <f>main1!AR35</f>
        <v>0.4</v>
      </c>
      <c r="D28" s="425">
        <f>main1!AS35</f>
        <v>0</v>
      </c>
      <c r="E28" s="425">
        <f>main1!AT35</f>
        <v>0</v>
      </c>
      <c r="F28" s="425">
        <f>main1!AU35</f>
        <v>0</v>
      </c>
      <c r="G28" s="425">
        <f>main1!AV35</f>
        <v>-0.4</v>
      </c>
      <c r="H28" s="425">
        <f>main1!AW35</f>
        <v>0</v>
      </c>
      <c r="I28" s="142"/>
      <c r="J28" s="142"/>
      <c r="K28" s="142"/>
    </row>
    <row r="29" spans="1:11" hidden="1">
      <c r="A29" s="56" t="s">
        <v>279</v>
      </c>
      <c r="B29" s="249">
        <v>11424</v>
      </c>
      <c r="C29" s="425">
        <f>main1!AR38</f>
        <v>0.3</v>
      </c>
      <c r="D29" s="425">
        <f>main1!AS38</f>
        <v>0</v>
      </c>
      <c r="E29" s="425">
        <f>main1!AT38</f>
        <v>0</v>
      </c>
      <c r="F29" s="425">
        <f>main1!AU38</f>
        <v>0</v>
      </c>
      <c r="G29" s="425">
        <f>main1!AV38</f>
        <v>-0.3</v>
      </c>
      <c r="H29" s="425">
        <f>main1!AW38</f>
        <v>0</v>
      </c>
      <c r="I29" s="142"/>
      <c r="J29" s="142"/>
      <c r="K29" s="142"/>
    </row>
    <row r="30" spans="1:11" hidden="1">
      <c r="A30" s="56" t="s">
        <v>281</v>
      </c>
      <c r="B30" s="249">
        <v>11426</v>
      </c>
      <c r="C30" s="425">
        <f>main1!AR40</f>
        <v>0</v>
      </c>
      <c r="D30" s="425">
        <f>main1!AS40</f>
        <v>0</v>
      </c>
      <c r="E30" s="425">
        <f>main1!AT40</f>
        <v>0</v>
      </c>
      <c r="F30" s="425">
        <f>main1!AU40</f>
        <v>0</v>
      </c>
      <c r="G30" s="425">
        <f>main1!AV40</f>
        <v>0</v>
      </c>
      <c r="H30" s="425" t="str">
        <f>main1!AW40</f>
        <v xml:space="preserve"> </v>
      </c>
      <c r="I30" s="33">
        <f>main1!AX40</f>
        <v>0</v>
      </c>
      <c r="J30" s="33">
        <f>main1!AY40</f>
        <v>0</v>
      </c>
      <c r="K30" s="33" t="str">
        <f>main1!AZ40</f>
        <v xml:space="preserve"> </v>
      </c>
    </row>
    <row r="31" spans="1:11" hidden="1">
      <c r="A31" s="56" t="s">
        <v>275</v>
      </c>
      <c r="B31" s="249">
        <v>11427</v>
      </c>
      <c r="C31" s="425">
        <f>main1!AR41</f>
        <v>0.1</v>
      </c>
      <c r="D31" s="425">
        <f>main1!AS41</f>
        <v>0</v>
      </c>
      <c r="E31" s="425">
        <f>main1!AT41</f>
        <v>0</v>
      </c>
      <c r="F31" s="425">
        <f>main1!AU41</f>
        <v>0</v>
      </c>
      <c r="G31" s="425">
        <f>main1!AV41</f>
        <v>-0.1</v>
      </c>
      <c r="H31" s="425">
        <f>main1!AW41</f>
        <v>0</v>
      </c>
      <c r="I31" s="197">
        <f>main1!AX41</f>
        <v>0</v>
      </c>
      <c r="J31" s="197">
        <f>main1!AY41</f>
        <v>0</v>
      </c>
      <c r="K31" s="197">
        <f>main1!AZ41</f>
        <v>0</v>
      </c>
    </row>
    <row r="32" spans="1:11">
      <c r="A32" s="250" t="s">
        <v>267</v>
      </c>
      <c r="B32" s="251">
        <v>1144</v>
      </c>
      <c r="C32" s="417">
        <f>main1!AR43</f>
        <v>409.6</v>
      </c>
      <c r="D32" s="417">
        <f>main1!AS43</f>
        <v>271.8</v>
      </c>
      <c r="E32" s="417">
        <f>main1!AT43</f>
        <v>271.8</v>
      </c>
      <c r="F32" s="417">
        <f>main1!AU43</f>
        <v>0</v>
      </c>
      <c r="G32" s="417">
        <f>main1!AV43</f>
        <v>-137.80000000000001</v>
      </c>
      <c r="H32" s="417">
        <f>main1!AW43</f>
        <v>66.357421875</v>
      </c>
      <c r="I32" s="142"/>
      <c r="J32" s="142"/>
      <c r="K32" s="142"/>
    </row>
    <row r="33" spans="1:11" ht="30">
      <c r="A33" s="250" t="s">
        <v>286</v>
      </c>
      <c r="B33" s="251">
        <v>1145</v>
      </c>
      <c r="C33" s="417">
        <f>main1!AR44</f>
        <v>38.4</v>
      </c>
      <c r="D33" s="417">
        <f>main1!AS44</f>
        <v>27.4</v>
      </c>
      <c r="E33" s="417">
        <f>main1!AT44</f>
        <v>27.4</v>
      </c>
      <c r="F33" s="417">
        <f>main1!AU44</f>
        <v>0</v>
      </c>
      <c r="G33" s="417">
        <f>main1!AV44</f>
        <v>-11</v>
      </c>
      <c r="H33" s="417">
        <f>main1!AW44</f>
        <v>71.354166666666657</v>
      </c>
      <c r="I33" s="142"/>
      <c r="J33" s="142"/>
      <c r="K33" s="142"/>
    </row>
    <row r="34" spans="1:11">
      <c r="A34" s="250" t="s">
        <v>269</v>
      </c>
      <c r="B34" s="251">
        <v>1146</v>
      </c>
      <c r="C34" s="417">
        <f>main1!AR45</f>
        <v>326.89999999999998</v>
      </c>
      <c r="D34" s="417">
        <f>main1!AS45</f>
        <v>247.8</v>
      </c>
      <c r="E34" s="417">
        <f>main1!AT45</f>
        <v>247.8</v>
      </c>
      <c r="F34" s="417">
        <f>main1!AU45</f>
        <v>0</v>
      </c>
      <c r="G34" s="417">
        <f>main1!AV45</f>
        <v>-79.099999999999966</v>
      </c>
      <c r="H34" s="417">
        <f>main1!AW45</f>
        <v>75.802997858672384</v>
      </c>
      <c r="I34" s="142"/>
      <c r="J34" s="142"/>
      <c r="K34" s="142"/>
    </row>
    <row r="35" spans="1:11" ht="15.75">
      <c r="A35" s="170" t="s">
        <v>56</v>
      </c>
      <c r="B35" s="157">
        <v>13</v>
      </c>
      <c r="C35" s="419">
        <f>main1!AR53</f>
        <v>163.30000000000001</v>
      </c>
      <c r="D35" s="419">
        <f>main1!AS53</f>
        <v>83.5</v>
      </c>
      <c r="E35" s="419">
        <f>main1!AT53</f>
        <v>1.1000000000000085</v>
      </c>
      <c r="F35" s="419">
        <f>main1!AU53</f>
        <v>82.399999999999991</v>
      </c>
      <c r="G35" s="419">
        <f>main1!AV53</f>
        <v>-79.800000000000011</v>
      </c>
      <c r="H35" s="419">
        <f>main1!AW53</f>
        <v>51.132884262094301</v>
      </c>
      <c r="I35" s="32">
        <f>main1!AX53</f>
        <v>0</v>
      </c>
      <c r="J35" s="32">
        <f>main1!AY53</f>
        <v>83.5</v>
      </c>
      <c r="K35" s="32">
        <f>main1!AZ53</f>
        <v>0</v>
      </c>
    </row>
    <row r="36" spans="1:11">
      <c r="A36" s="74" t="s">
        <v>57</v>
      </c>
      <c r="B36" s="198">
        <v>131</v>
      </c>
      <c r="C36" s="415">
        <f>main1!AR54</f>
        <v>141.80000000000001</v>
      </c>
      <c r="D36" s="415">
        <f>main1!AS54</f>
        <v>73.099999999999994</v>
      </c>
      <c r="E36" s="415">
        <f>main1!AT54</f>
        <v>0.5</v>
      </c>
      <c r="F36" s="415">
        <f>main1!AU54</f>
        <v>72.599999999999994</v>
      </c>
      <c r="G36" s="415">
        <f>main1!AV54</f>
        <v>-68.700000000000017</v>
      </c>
      <c r="H36" s="415">
        <f>main1!AW54</f>
        <v>51.551480959097304</v>
      </c>
      <c r="I36" s="33">
        <f>main1!AX54</f>
        <v>0</v>
      </c>
      <c r="J36" s="33">
        <f>main1!AY54</f>
        <v>73.099999999999994</v>
      </c>
      <c r="K36" s="33">
        <f>main1!AZ54</f>
        <v>0</v>
      </c>
    </row>
    <row r="37" spans="1:11">
      <c r="A37" s="153" t="s">
        <v>63</v>
      </c>
      <c r="B37" s="198">
        <v>132</v>
      </c>
      <c r="C37" s="415">
        <f>main1!AR55</f>
        <v>21.5</v>
      </c>
      <c r="D37" s="415">
        <f>main1!AS55</f>
        <v>10.4</v>
      </c>
      <c r="E37" s="415">
        <f>main1!AT55</f>
        <v>0.59999999999999964</v>
      </c>
      <c r="F37" s="415">
        <f>main1!AU55</f>
        <v>9.8000000000000007</v>
      </c>
      <c r="G37" s="415">
        <f>main1!AV55</f>
        <v>-11.1</v>
      </c>
      <c r="H37" s="415">
        <f>main1!AW55</f>
        <v>48.372093023255815</v>
      </c>
      <c r="I37" s="33">
        <f>main1!AX55</f>
        <v>0</v>
      </c>
      <c r="J37" s="33">
        <f>main1!AY55</f>
        <v>10.4</v>
      </c>
      <c r="K37" s="33">
        <f>main1!AZ55</f>
        <v>0</v>
      </c>
    </row>
    <row r="38" spans="1:11" ht="15.75">
      <c r="A38" s="171" t="s">
        <v>52</v>
      </c>
      <c r="B38" s="157">
        <v>14</v>
      </c>
      <c r="C38" s="419">
        <f>main1!AR56</f>
        <v>681.69999999999993</v>
      </c>
      <c r="D38" s="419">
        <f>main1!AS56</f>
        <v>339.20000000000005</v>
      </c>
      <c r="E38" s="419">
        <f>main1!AT56</f>
        <v>339.1</v>
      </c>
      <c r="F38" s="419">
        <f>main1!AU56</f>
        <v>0.1</v>
      </c>
      <c r="G38" s="419">
        <f>main1!AV56</f>
        <v>-342.49999999999989</v>
      </c>
      <c r="H38" s="419">
        <f>main1!AW56</f>
        <v>49.757958046061326</v>
      </c>
      <c r="I38" s="32">
        <f>main1!AX56</f>
        <v>0</v>
      </c>
      <c r="J38" s="32">
        <f>main1!AY56</f>
        <v>339.20000000000005</v>
      </c>
      <c r="K38" s="32">
        <f>main1!AZ56</f>
        <v>0</v>
      </c>
    </row>
    <row r="39" spans="1:11">
      <c r="A39" s="74" t="s">
        <v>53</v>
      </c>
      <c r="B39" s="198">
        <v>141</v>
      </c>
      <c r="C39" s="415">
        <f>main1!AR57</f>
        <v>96.8</v>
      </c>
      <c r="D39" s="415">
        <f>main1!AS57</f>
        <v>56.3</v>
      </c>
      <c r="E39" s="415">
        <f>main1!AT57</f>
        <v>56.3</v>
      </c>
      <c r="F39" s="415">
        <f>main1!AU57</f>
        <v>0</v>
      </c>
      <c r="G39" s="415">
        <f>main1!AV57</f>
        <v>-40.5</v>
      </c>
      <c r="H39" s="415">
        <f>main1!AW57</f>
        <v>58.161157024793383</v>
      </c>
      <c r="I39" s="33">
        <f>main1!AX57</f>
        <v>0</v>
      </c>
      <c r="J39" s="33">
        <f>main1!AY57</f>
        <v>56.3</v>
      </c>
      <c r="K39" s="33" t="str">
        <f>main1!AZ57</f>
        <v xml:space="preserve"> </v>
      </c>
    </row>
    <row r="40" spans="1:11">
      <c r="A40" s="159" t="s">
        <v>282</v>
      </c>
      <c r="B40" s="195">
        <v>1411</v>
      </c>
      <c r="C40" s="416">
        <f>main1!AR59</f>
        <v>1.9</v>
      </c>
      <c r="D40" s="416">
        <f>main1!AS59</f>
        <v>0.2</v>
      </c>
      <c r="E40" s="416">
        <f>main1!AT59</f>
        <v>0.2</v>
      </c>
      <c r="F40" s="416">
        <f>main1!AU59</f>
        <v>0</v>
      </c>
      <c r="G40" s="416">
        <f>main1!AV59</f>
        <v>-1.7</v>
      </c>
      <c r="H40" s="416">
        <f>main1!AW59</f>
        <v>10.526315789473685</v>
      </c>
      <c r="I40" s="142"/>
      <c r="J40" s="142"/>
      <c r="K40" s="142"/>
    </row>
    <row r="41" spans="1:11">
      <c r="A41" s="159" t="s">
        <v>283</v>
      </c>
      <c r="B41" s="195">
        <v>1412</v>
      </c>
      <c r="C41" s="416">
        <f>main1!AR60</f>
        <v>4.8</v>
      </c>
      <c r="D41" s="416">
        <f>main1!AS60</f>
        <v>8.6</v>
      </c>
      <c r="E41" s="416">
        <f>main1!AT60</f>
        <v>8.6</v>
      </c>
      <c r="F41" s="416">
        <f>main1!AU60</f>
        <v>0</v>
      </c>
      <c r="G41" s="416">
        <f>main1!AV60</f>
        <v>3.8</v>
      </c>
      <c r="H41" s="416">
        <f>main1!AW60</f>
        <v>179.16666666666669</v>
      </c>
      <c r="I41" s="142"/>
      <c r="J41" s="142"/>
      <c r="K41" s="142"/>
    </row>
    <row r="42" spans="1:11">
      <c r="A42" s="159" t="s">
        <v>327</v>
      </c>
      <c r="B42" s="195">
        <v>1415</v>
      </c>
      <c r="C42" s="416">
        <f>main1!AR61</f>
        <v>90.1</v>
      </c>
      <c r="D42" s="416">
        <f>main1!AS61</f>
        <v>47.5</v>
      </c>
      <c r="E42" s="416">
        <f>main1!AT61</f>
        <v>47.5</v>
      </c>
      <c r="F42" s="416">
        <f>main1!AU61</f>
        <v>0</v>
      </c>
      <c r="G42" s="416">
        <f>main1!AV61</f>
        <v>-42.599999999999994</v>
      </c>
      <c r="H42" s="416">
        <f>main1!AW61</f>
        <v>52.719200887902332</v>
      </c>
      <c r="I42" s="142"/>
      <c r="J42" s="142"/>
      <c r="K42" s="142"/>
    </row>
    <row r="43" spans="1:11">
      <c r="A43" s="74" t="s">
        <v>65</v>
      </c>
      <c r="B43" s="198">
        <v>142</v>
      </c>
      <c r="C43" s="415">
        <f>main1!AR62</f>
        <v>354.4</v>
      </c>
      <c r="D43" s="415">
        <f>main1!AS62</f>
        <v>210.5</v>
      </c>
      <c r="E43" s="415">
        <f>main1!AT62</f>
        <v>210.5</v>
      </c>
      <c r="F43" s="415">
        <f>main1!AU62</f>
        <v>0</v>
      </c>
      <c r="G43" s="415">
        <f>main1!AV62</f>
        <v>-143.89999999999998</v>
      </c>
      <c r="H43" s="415">
        <f>main1!AW62</f>
        <v>59.396162528216713</v>
      </c>
      <c r="I43" s="33">
        <f>main1!AX62</f>
        <v>0</v>
      </c>
      <c r="J43" s="33">
        <f>main1!AY62</f>
        <v>210.5</v>
      </c>
      <c r="K43" s="33" t="str">
        <f>main1!AZ62</f>
        <v xml:space="preserve"> </v>
      </c>
    </row>
    <row r="44" spans="1:11">
      <c r="A44" s="159" t="s">
        <v>284</v>
      </c>
      <c r="B44" s="195">
        <v>1422</v>
      </c>
      <c r="C44" s="416">
        <f>main1!AR64</f>
        <v>34.5</v>
      </c>
      <c r="D44" s="416">
        <f>main1!AS64</f>
        <v>22.1</v>
      </c>
      <c r="E44" s="416">
        <f>main1!AT64</f>
        <v>22.1</v>
      </c>
      <c r="F44" s="416">
        <f>main1!AU64</f>
        <v>0</v>
      </c>
      <c r="G44" s="416">
        <f>main1!AV64</f>
        <v>-12.399999999999999</v>
      </c>
      <c r="H44" s="416">
        <f>main1!AW64</f>
        <v>64.05797101449275</v>
      </c>
      <c r="I44" s="142"/>
      <c r="J44" s="142"/>
      <c r="K44" s="142"/>
    </row>
    <row r="45" spans="1:11" ht="25.5">
      <c r="A45" s="159" t="s">
        <v>285</v>
      </c>
      <c r="B45" s="195">
        <v>1423</v>
      </c>
      <c r="C45" s="416">
        <f>main1!AR65</f>
        <v>319.89999999999998</v>
      </c>
      <c r="D45" s="416">
        <f>main1!AS65</f>
        <v>188.4</v>
      </c>
      <c r="E45" s="416">
        <f>main1!AT65</f>
        <v>188.4</v>
      </c>
      <c r="F45" s="416">
        <f>main1!AU65</f>
        <v>0</v>
      </c>
      <c r="G45" s="416">
        <f>main1!AV65</f>
        <v>-131.49999999999997</v>
      </c>
      <c r="H45" s="416">
        <f>main1!AW65</f>
        <v>58.893404188809008</v>
      </c>
      <c r="I45" s="142"/>
      <c r="J45" s="142"/>
      <c r="K45" s="142"/>
    </row>
    <row r="46" spans="1:11">
      <c r="A46" s="74" t="s">
        <v>64</v>
      </c>
      <c r="B46" s="198">
        <v>143</v>
      </c>
      <c r="C46" s="415">
        <f>main1!AR66</f>
        <v>51.7</v>
      </c>
      <c r="D46" s="415">
        <f>main1!AS66</f>
        <v>7.2</v>
      </c>
      <c r="E46" s="415">
        <f>main1!AT66</f>
        <v>7.2</v>
      </c>
      <c r="F46" s="415">
        <f>main1!AU66</f>
        <v>0</v>
      </c>
      <c r="G46" s="415">
        <f>main1!AV66</f>
        <v>-44.5</v>
      </c>
      <c r="H46" s="415">
        <f>main1!AW66</f>
        <v>13.926499032882012</v>
      </c>
      <c r="I46" s="33">
        <f>main1!AX66</f>
        <v>0</v>
      </c>
      <c r="J46" s="33">
        <f>main1!AY66</f>
        <v>7.2</v>
      </c>
      <c r="K46" s="33" t="str">
        <f>main1!AZ66</f>
        <v xml:space="preserve"> </v>
      </c>
    </row>
    <row r="47" spans="1:11">
      <c r="A47" s="74" t="s">
        <v>54</v>
      </c>
      <c r="B47" s="198">
        <v>144</v>
      </c>
      <c r="C47" s="415">
        <f>main1!AR67</f>
        <v>166</v>
      </c>
      <c r="D47" s="415">
        <f>main1!AS67</f>
        <v>46.6</v>
      </c>
      <c r="E47" s="415">
        <f>main1!AT67</f>
        <v>46.5</v>
      </c>
      <c r="F47" s="415">
        <f>main1!AU67</f>
        <v>0.1</v>
      </c>
      <c r="G47" s="415">
        <f>main1!AV67</f>
        <v>-119.4</v>
      </c>
      <c r="H47" s="415">
        <f>main1!AW67</f>
        <v>28.072289156626507</v>
      </c>
      <c r="I47" s="33">
        <f>main1!AX67</f>
        <v>0</v>
      </c>
      <c r="J47" s="33">
        <f>main1!AY67</f>
        <v>46.6</v>
      </c>
      <c r="K47" s="33">
        <f>main1!AZ67</f>
        <v>0</v>
      </c>
    </row>
    <row r="48" spans="1:11">
      <c r="A48" s="74" t="s">
        <v>55</v>
      </c>
      <c r="B48" s="198">
        <v>145</v>
      </c>
      <c r="C48" s="415">
        <f>main1!AR68</f>
        <v>12.8</v>
      </c>
      <c r="D48" s="415">
        <f>main1!AS68</f>
        <v>18.600000000000001</v>
      </c>
      <c r="E48" s="415">
        <f>main1!AT68</f>
        <v>18.600000000000001</v>
      </c>
      <c r="F48" s="415">
        <f>main1!AU68</f>
        <v>0</v>
      </c>
      <c r="G48" s="415">
        <f>main1!AV68</f>
        <v>5.8000000000000007</v>
      </c>
      <c r="H48" s="415">
        <f>main1!AW68</f>
        <v>145.3125</v>
      </c>
      <c r="I48" s="33">
        <f>main1!AX68</f>
        <v>0</v>
      </c>
      <c r="J48" s="33">
        <f>main1!AY68</f>
        <v>18.600000000000001</v>
      </c>
      <c r="K48" s="33" t="str">
        <f>main1!AZ68</f>
        <v xml:space="preserve"> </v>
      </c>
    </row>
    <row r="49" spans="1:11" ht="18" customHeight="1">
      <c r="A49" s="169" t="s">
        <v>58</v>
      </c>
      <c r="B49" s="157">
        <v>19</v>
      </c>
      <c r="C49" s="419">
        <f>main1!AR70</f>
        <v>8217.9</v>
      </c>
      <c r="D49" s="419">
        <f>main1!AS70</f>
        <v>5153.6000000000004</v>
      </c>
      <c r="E49" s="419">
        <f>main1!AT70</f>
        <v>5153.6000000000004</v>
      </c>
      <c r="F49" s="419">
        <f>main1!AU70</f>
        <v>0</v>
      </c>
      <c r="G49" s="419">
        <f>main1!AV70</f>
        <v>-3064.2999999999993</v>
      </c>
      <c r="H49" s="419">
        <f>main1!AW70</f>
        <v>62.711885031455729</v>
      </c>
      <c r="I49" s="32">
        <f>main1!AX70</f>
        <v>0</v>
      </c>
      <c r="J49" s="32">
        <f>main1!AY70</f>
        <v>5153.6000000000004</v>
      </c>
      <c r="K49" s="32" t="str">
        <f>main1!AZ70</f>
        <v xml:space="preserve"> </v>
      </c>
    </row>
    <row r="50" spans="1:11">
      <c r="A50" s="153" t="s">
        <v>59</v>
      </c>
      <c r="B50" s="198">
        <v>191</v>
      </c>
      <c r="C50" s="415">
        <f>main1!AR71</f>
        <v>8217.9</v>
      </c>
      <c r="D50" s="415">
        <f>main1!AS71</f>
        <v>5153.6000000000004</v>
      </c>
      <c r="E50" s="415">
        <f>main1!AT71</f>
        <v>5153.6000000000004</v>
      </c>
      <c r="F50" s="415">
        <f>main1!AU71</f>
        <v>0</v>
      </c>
      <c r="G50" s="415">
        <f>main1!AV71</f>
        <v>-3064.2999999999993</v>
      </c>
      <c r="H50" s="415">
        <f>main1!AW71</f>
        <v>62.711885031455729</v>
      </c>
      <c r="I50" s="33">
        <f>main1!AX71</f>
        <v>0</v>
      </c>
      <c r="J50" s="33">
        <f>main1!AY71</f>
        <v>5153.6000000000004</v>
      </c>
      <c r="K50" s="33" t="str">
        <f>main1!AZ71</f>
        <v xml:space="preserve"> </v>
      </c>
    </row>
    <row r="51" spans="1:11" ht="17.25">
      <c r="A51" s="450" t="s">
        <v>67</v>
      </c>
      <c r="B51" s="456" t="s">
        <v>66</v>
      </c>
      <c r="C51" s="452">
        <f>main1!AR77</f>
        <v>12472</v>
      </c>
      <c r="D51" s="452">
        <f>main1!AS77</f>
        <v>6827.9</v>
      </c>
      <c r="E51" s="452">
        <f>main1!AT77</f>
        <v>6709.2</v>
      </c>
      <c r="F51" s="452">
        <f>main1!AU77</f>
        <v>118.7</v>
      </c>
      <c r="G51" s="452">
        <f>main1!AV77</f>
        <v>-5644.1</v>
      </c>
      <c r="H51" s="452">
        <f>main1!AW77</f>
        <v>54.745830660679914</v>
      </c>
      <c r="I51" s="31">
        <f>main1!AX77</f>
        <v>0</v>
      </c>
      <c r="J51" s="31">
        <f>main1!AY77</f>
        <v>6827.9</v>
      </c>
      <c r="K51" s="31" t="str">
        <f>main1!AZ77</f>
        <v xml:space="preserve"> </v>
      </c>
    </row>
    <row r="52" spans="1:11" ht="17.25">
      <c r="A52" s="542" t="s">
        <v>324</v>
      </c>
      <c r="B52" s="539"/>
      <c r="C52" s="540"/>
      <c r="D52" s="540"/>
      <c r="E52" s="540"/>
      <c r="F52" s="540"/>
      <c r="G52" s="540"/>
      <c r="H52" s="540"/>
      <c r="I52" s="145"/>
      <c r="J52" s="145"/>
      <c r="K52" s="145"/>
    </row>
    <row r="53" spans="1:11" ht="15.75">
      <c r="A53" s="330" t="s">
        <v>74</v>
      </c>
      <c r="B53" s="486" t="s">
        <v>72</v>
      </c>
      <c r="C53" s="491">
        <f>main1!AR108</f>
        <v>1299.5999999999999</v>
      </c>
      <c r="D53" s="491">
        <f>main1!AS108</f>
        <v>706.5</v>
      </c>
      <c r="E53" s="491">
        <f>main1!AT108</f>
        <v>706.2</v>
      </c>
      <c r="F53" s="491">
        <f>main1!AU108</f>
        <v>0.3</v>
      </c>
      <c r="G53" s="491">
        <f>main1!AV108</f>
        <v>-593.09999999999991</v>
      </c>
      <c r="H53" s="491">
        <f>main1!AW108</f>
        <v>54.362880886426602</v>
      </c>
      <c r="I53" s="33">
        <f>main1!AX108</f>
        <v>0</v>
      </c>
      <c r="J53" s="33">
        <f>main1!AY108</f>
        <v>0</v>
      </c>
      <c r="K53" s="33" t="str">
        <f>main1!AZ108</f>
        <v xml:space="preserve"> </v>
      </c>
    </row>
    <row r="54" spans="1:11" ht="15.75">
      <c r="A54" s="330" t="s">
        <v>75</v>
      </c>
      <c r="B54" s="486" t="s">
        <v>73</v>
      </c>
      <c r="C54" s="491">
        <f>main1!AR110</f>
        <v>10</v>
      </c>
      <c r="D54" s="491">
        <f>main1!AS110</f>
        <v>5.0999999999999996</v>
      </c>
      <c r="E54" s="491">
        <f>main1!AT110</f>
        <v>5.0999999999999996</v>
      </c>
      <c r="F54" s="491">
        <f>main1!AU110</f>
        <v>0</v>
      </c>
      <c r="G54" s="491">
        <f>main1!AV110</f>
        <v>-4.9000000000000004</v>
      </c>
      <c r="H54" s="491">
        <f>main1!AW110</f>
        <v>51</v>
      </c>
      <c r="I54" s="33">
        <f>main1!AX110</f>
        <v>0</v>
      </c>
      <c r="J54" s="33">
        <f>main1!AY110</f>
        <v>0</v>
      </c>
      <c r="K54" s="33" t="str">
        <f>main1!AZ110</f>
        <v xml:space="preserve"> </v>
      </c>
    </row>
    <row r="55" spans="1:11" ht="15.75">
      <c r="A55" s="330" t="s">
        <v>76</v>
      </c>
      <c r="B55" s="486" t="s">
        <v>77</v>
      </c>
      <c r="C55" s="491">
        <f>main1!AR112</f>
        <v>25</v>
      </c>
      <c r="D55" s="491">
        <f>main1!AS112</f>
        <v>5.9</v>
      </c>
      <c r="E55" s="491">
        <f>main1!AT112</f>
        <v>5.9</v>
      </c>
      <c r="F55" s="491">
        <f>main1!AU112</f>
        <v>0</v>
      </c>
      <c r="G55" s="491">
        <f>main1!AV112</f>
        <v>-19.100000000000001</v>
      </c>
      <c r="H55" s="491">
        <f>main1!AW112</f>
        <v>23.6</v>
      </c>
      <c r="I55" s="33">
        <f>main1!AX112</f>
        <v>0</v>
      </c>
      <c r="J55" s="33">
        <f>main1!AY112</f>
        <v>0</v>
      </c>
      <c r="K55" s="33" t="str">
        <f>main1!AZ112</f>
        <v xml:space="preserve"> </v>
      </c>
    </row>
    <row r="56" spans="1:11" ht="15.75">
      <c r="A56" s="330" t="s">
        <v>71</v>
      </c>
      <c r="B56" s="486" t="s">
        <v>78</v>
      </c>
      <c r="C56" s="491">
        <f>main1!AR114</f>
        <v>879.8</v>
      </c>
      <c r="D56" s="491">
        <f>main1!AS114</f>
        <v>410.5</v>
      </c>
      <c r="E56" s="491">
        <f>main1!AT114</f>
        <v>371.7</v>
      </c>
      <c r="F56" s="491">
        <f>main1!AU114</f>
        <v>38.799999999999997</v>
      </c>
      <c r="G56" s="491">
        <f>main1!AV114</f>
        <v>-469.29999999999995</v>
      </c>
      <c r="H56" s="491">
        <f>main1!AW114</f>
        <v>46.658331438963401</v>
      </c>
      <c r="I56" s="33">
        <f>main1!AX114</f>
        <v>0</v>
      </c>
      <c r="J56" s="33">
        <f>main1!AY114</f>
        <v>0</v>
      </c>
      <c r="K56" s="33" t="str">
        <f>main1!AZ114</f>
        <v xml:space="preserve"> </v>
      </c>
    </row>
    <row r="57" spans="1:11" ht="15.75" hidden="1" customHeight="1">
      <c r="A57" s="488" t="s">
        <v>219</v>
      </c>
      <c r="B57" s="490" t="s">
        <v>216</v>
      </c>
      <c r="C57" s="489">
        <f>main1!AR115</f>
        <v>0</v>
      </c>
      <c r="D57" s="489">
        <f>main1!AS115</f>
        <v>0</v>
      </c>
      <c r="E57" s="489">
        <f>main1!AT115</f>
        <v>0</v>
      </c>
      <c r="F57" s="489">
        <f>main1!AU115</f>
        <v>0</v>
      </c>
      <c r="G57" s="489">
        <f>main1!AV115</f>
        <v>0</v>
      </c>
      <c r="H57" s="489" t="str">
        <f>main1!AW115</f>
        <v xml:space="preserve"> </v>
      </c>
      <c r="I57" s="142"/>
      <c r="J57" s="142"/>
      <c r="K57" s="142"/>
    </row>
    <row r="58" spans="1:11" ht="15.75">
      <c r="A58" s="330" t="s">
        <v>80</v>
      </c>
      <c r="B58" s="486" t="s">
        <v>79</v>
      </c>
      <c r="C58" s="491">
        <f>main1!AR116</f>
        <v>26.1</v>
      </c>
      <c r="D58" s="491">
        <f>main1!AS116</f>
        <v>12.1</v>
      </c>
      <c r="E58" s="491">
        <f>main1!AT116</f>
        <v>12.1</v>
      </c>
      <c r="F58" s="491">
        <f>main1!AU116</f>
        <v>0</v>
      </c>
      <c r="G58" s="491">
        <f>main1!AV116</f>
        <v>-14.000000000000002</v>
      </c>
      <c r="H58" s="491">
        <f>main1!AW116</f>
        <v>46.360153256704976</v>
      </c>
      <c r="I58" s="33">
        <f>main1!AX116</f>
        <v>0</v>
      </c>
      <c r="J58" s="33">
        <f>main1!AY116</f>
        <v>0</v>
      </c>
      <c r="K58" s="33" t="str">
        <f>main1!AZ116</f>
        <v xml:space="preserve"> </v>
      </c>
    </row>
    <row r="59" spans="1:11" ht="18" customHeight="1">
      <c r="A59" s="330" t="s">
        <v>82</v>
      </c>
      <c r="B59" s="486" t="s">
        <v>81</v>
      </c>
      <c r="C59" s="491">
        <f>main1!AR118</f>
        <v>1262.0999999999999</v>
      </c>
      <c r="D59" s="491">
        <f>main1!AS118</f>
        <v>550.4</v>
      </c>
      <c r="E59" s="491">
        <f>main1!AT118</f>
        <v>473.2</v>
      </c>
      <c r="F59" s="491">
        <f>main1!AU118</f>
        <v>77.2</v>
      </c>
      <c r="G59" s="491">
        <f>main1!AV118</f>
        <v>-711.69999999999993</v>
      </c>
      <c r="H59" s="491">
        <f>main1!AW118</f>
        <v>43.609856588225973</v>
      </c>
      <c r="I59" s="33">
        <f>main1!AX118</f>
        <v>0</v>
      </c>
      <c r="J59" s="33">
        <f>main1!AY118</f>
        <v>1.1000000000000001</v>
      </c>
      <c r="K59" s="33" t="str">
        <f>main1!AZ118</f>
        <v xml:space="preserve"> </v>
      </c>
    </row>
    <row r="60" spans="1:11" ht="18" customHeight="1">
      <c r="A60" s="488" t="s">
        <v>219</v>
      </c>
      <c r="B60" s="490" t="s">
        <v>216</v>
      </c>
      <c r="C60" s="489">
        <f>main1!AR119</f>
        <v>1.1000000000000001</v>
      </c>
      <c r="D60" s="489">
        <f>main1!AS119</f>
        <v>1.1000000000000001</v>
      </c>
      <c r="E60" s="489">
        <f>main1!AT119</f>
        <v>1.1000000000000001</v>
      </c>
      <c r="F60" s="489">
        <f>main1!AU119</f>
        <v>0</v>
      </c>
      <c r="G60" s="489">
        <f>main1!AV119</f>
        <v>0</v>
      </c>
      <c r="H60" s="489">
        <f>main1!AW119</f>
        <v>100</v>
      </c>
      <c r="I60" s="142"/>
      <c r="J60" s="142"/>
      <c r="K60" s="142"/>
    </row>
    <row r="61" spans="1:11" ht="15.75">
      <c r="A61" s="330" t="s">
        <v>83</v>
      </c>
      <c r="B61" s="486" t="s">
        <v>84</v>
      </c>
      <c r="C61" s="491">
        <f>main1!AR120</f>
        <v>100.6</v>
      </c>
      <c r="D61" s="491">
        <f>main1!AS120</f>
        <v>29</v>
      </c>
      <c r="E61" s="491">
        <f>main1!AT120</f>
        <v>29</v>
      </c>
      <c r="F61" s="491">
        <f>main1!AU120</f>
        <v>0</v>
      </c>
      <c r="G61" s="491">
        <f>main1!AV120</f>
        <v>-71.599999999999994</v>
      </c>
      <c r="H61" s="491">
        <f>main1!AW120</f>
        <v>28.827037773359841</v>
      </c>
      <c r="I61" s="33">
        <f>main1!AX120</f>
        <v>0</v>
      </c>
      <c r="J61" s="33">
        <f>main1!AY120</f>
        <v>0</v>
      </c>
      <c r="K61" s="33" t="str">
        <f>main1!AZ120</f>
        <v xml:space="preserve"> </v>
      </c>
    </row>
    <row r="62" spans="1:11" ht="15.75">
      <c r="A62" s="330" t="s">
        <v>86</v>
      </c>
      <c r="B62" s="486" t="s">
        <v>85</v>
      </c>
      <c r="C62" s="491">
        <f>main1!AR123</f>
        <v>812.1</v>
      </c>
      <c r="D62" s="491">
        <f>main1!AS123</f>
        <v>409.5</v>
      </c>
      <c r="E62" s="491">
        <f>main1!AT123</f>
        <v>407.4</v>
      </c>
      <c r="F62" s="491">
        <f>main1!AU123</f>
        <v>2.1</v>
      </c>
      <c r="G62" s="491">
        <f>main1!AV123</f>
        <v>-402.6</v>
      </c>
      <c r="H62" s="491">
        <f>main1!AW123</f>
        <v>50.42482452899889</v>
      </c>
      <c r="I62" s="33">
        <f>main1!AX123</f>
        <v>0</v>
      </c>
      <c r="J62" s="33">
        <f>main1!AY123</f>
        <v>0</v>
      </c>
      <c r="K62" s="33" t="str">
        <f>main1!AZ123</f>
        <v xml:space="preserve"> </v>
      </c>
    </row>
    <row r="63" spans="1:11" ht="15.75">
      <c r="A63" s="330" t="s">
        <v>88</v>
      </c>
      <c r="B63" s="486" t="s">
        <v>87</v>
      </c>
      <c r="C63" s="491">
        <f>main1!AR125</f>
        <v>7068.8</v>
      </c>
      <c r="D63" s="491">
        <f>main1!AS125</f>
        <v>4125.2</v>
      </c>
      <c r="E63" s="491">
        <f>main1!AT125</f>
        <v>4125.2</v>
      </c>
      <c r="F63" s="491">
        <f>main1!AU125</f>
        <v>0</v>
      </c>
      <c r="G63" s="491">
        <f>main1!AV125</f>
        <v>-2943.6000000000004</v>
      </c>
      <c r="H63" s="491">
        <f>main1!AW125</f>
        <v>58.357854232684467</v>
      </c>
      <c r="I63" s="33">
        <f>main1!AX125</f>
        <v>0</v>
      </c>
      <c r="J63" s="33">
        <f>main1!AY125</f>
        <v>5.0999999999999996</v>
      </c>
      <c r="K63" s="33" t="str">
        <f>main1!AZ125</f>
        <v xml:space="preserve"> </v>
      </c>
    </row>
    <row r="64" spans="1:11">
      <c r="A64" s="488" t="s">
        <v>219</v>
      </c>
      <c r="B64" s="490" t="s">
        <v>216</v>
      </c>
      <c r="C64" s="489">
        <f>main1!AR126</f>
        <v>5.0999999999999996</v>
      </c>
      <c r="D64" s="489">
        <f>main1!AS126</f>
        <v>5.0999999999999996</v>
      </c>
      <c r="E64" s="489">
        <f>main1!AT126</f>
        <v>5.0999999999999996</v>
      </c>
      <c r="F64" s="489">
        <f>main1!AU126</f>
        <v>0</v>
      </c>
      <c r="G64" s="489">
        <f>main1!AV126</f>
        <v>0</v>
      </c>
      <c r="H64" s="489">
        <f>main1!AW126</f>
        <v>100</v>
      </c>
      <c r="I64" s="142"/>
      <c r="J64" s="142"/>
      <c r="K64" s="142"/>
    </row>
    <row r="65" spans="1:11" ht="15.75">
      <c r="A65" s="330" t="s">
        <v>90</v>
      </c>
      <c r="B65" s="486" t="s">
        <v>89</v>
      </c>
      <c r="C65" s="491">
        <f>main1!AR127</f>
        <v>987.9</v>
      </c>
      <c r="D65" s="491">
        <f>main1!AS127</f>
        <v>573.70000000000005</v>
      </c>
      <c r="E65" s="491">
        <f>main1!AT127</f>
        <v>573.40000000000009</v>
      </c>
      <c r="F65" s="491">
        <f>main1!AU127</f>
        <v>0.3</v>
      </c>
      <c r="G65" s="491">
        <f>main1!AV127</f>
        <v>-414.19999999999993</v>
      </c>
      <c r="H65" s="491">
        <f>main1!AW127</f>
        <v>58.072679420994035</v>
      </c>
      <c r="I65" s="33">
        <f>main1!AX127</f>
        <v>0</v>
      </c>
      <c r="J65" s="33">
        <f>main1!AY127</f>
        <v>0</v>
      </c>
      <c r="K65" s="33" t="str">
        <f>main1!AZ127</f>
        <v xml:space="preserve"> </v>
      </c>
    </row>
    <row r="66" spans="1:11" ht="17.25">
      <c r="A66" s="450" t="s">
        <v>259</v>
      </c>
      <c r="B66" s="451" t="s">
        <v>240</v>
      </c>
      <c r="C66" s="473">
        <f>main1!AR130</f>
        <v>-553.20000000000073</v>
      </c>
      <c r="D66" s="473">
        <f>main1!AS130</f>
        <v>797.50000000000091</v>
      </c>
      <c r="E66" s="473">
        <f>main1!AT130</f>
        <v>833.70000000000095</v>
      </c>
      <c r="F66" s="473">
        <f>main1!AU130</f>
        <v>-36.200000000000017</v>
      </c>
      <c r="G66" s="473">
        <f>main1!AV130</f>
        <v>1350.7000000000016</v>
      </c>
      <c r="H66" s="473" t="str">
        <f>main1!AW130</f>
        <v>&lt;0</v>
      </c>
      <c r="I66" s="31">
        <f>main1!AX130</f>
        <v>0</v>
      </c>
      <c r="J66" s="31">
        <f>main1!AY130</f>
        <v>-797.50000000000091</v>
      </c>
      <c r="K66" s="31" t="str">
        <f>main1!AZ130</f>
        <v xml:space="preserve"> </v>
      </c>
    </row>
    <row r="67" spans="1:11" ht="15.75" customHeight="1">
      <c r="A67" s="453" t="s">
        <v>215</v>
      </c>
      <c r="B67" s="537" t="s">
        <v>323</v>
      </c>
      <c r="C67" s="474">
        <f>main1!AR131</f>
        <v>553.20000000000073</v>
      </c>
      <c r="D67" s="474">
        <f>main1!AS131</f>
        <v>-797.50000000000091</v>
      </c>
      <c r="E67" s="474">
        <f>main1!AT131</f>
        <v>-833.70000000000095</v>
      </c>
      <c r="F67" s="474">
        <f>main1!AU131</f>
        <v>36.200000000000017</v>
      </c>
      <c r="G67" s="474">
        <f>main1!AV131</f>
        <v>-1350.7000000000016</v>
      </c>
      <c r="H67" s="474" t="str">
        <f>main1!AW131</f>
        <v>&lt;0</v>
      </c>
      <c r="I67" s="33">
        <f>main1!AX131</f>
        <v>0</v>
      </c>
      <c r="J67" s="33">
        <f>main1!AY131</f>
        <v>20.199999999999996</v>
      </c>
      <c r="K67" s="33" t="str">
        <f>main1!AZ131</f>
        <v xml:space="preserve"> </v>
      </c>
    </row>
    <row r="68" spans="1:11" ht="17.25">
      <c r="A68" s="455" t="s">
        <v>91</v>
      </c>
      <c r="B68" s="451" t="s">
        <v>92</v>
      </c>
      <c r="C68" s="475">
        <f>main1!AR132</f>
        <v>23.2</v>
      </c>
      <c r="D68" s="475">
        <f>main1!AS132</f>
        <v>20.199999999999996</v>
      </c>
      <c r="E68" s="475">
        <f>main1!AT132</f>
        <v>17.499999999999996</v>
      </c>
      <c r="F68" s="475">
        <f>main1!AU132</f>
        <v>2.7000000000000028</v>
      </c>
      <c r="G68" s="475">
        <f>main1!AV132</f>
        <v>-3.0000000000000036</v>
      </c>
      <c r="H68" s="475">
        <f>main1!AW132</f>
        <v>87.068965517241352</v>
      </c>
      <c r="I68" s="31">
        <f>main1!AX132</f>
        <v>0</v>
      </c>
      <c r="J68" s="31">
        <f>main1!AY132</f>
        <v>14.1</v>
      </c>
      <c r="K68" s="31" t="str">
        <f>main1!AZ132</f>
        <v xml:space="preserve"> </v>
      </c>
    </row>
    <row r="69" spans="1:11">
      <c r="A69" s="172" t="s">
        <v>94</v>
      </c>
      <c r="B69" s="163" t="s">
        <v>93</v>
      </c>
      <c r="C69" s="431">
        <f>main1!AR133</f>
        <v>10.1</v>
      </c>
      <c r="D69" s="431">
        <f>main1!AS133</f>
        <v>14.1</v>
      </c>
      <c r="E69" s="431">
        <f>main1!AT133</f>
        <v>14.1</v>
      </c>
      <c r="F69" s="431">
        <f>main1!AU133</f>
        <v>0</v>
      </c>
      <c r="G69" s="431">
        <f>main1!AV133</f>
        <v>4</v>
      </c>
      <c r="H69" s="431">
        <f>main1!AW133</f>
        <v>139.60396039603958</v>
      </c>
      <c r="I69" s="32">
        <f>main1!AX133</f>
        <v>0</v>
      </c>
      <c r="J69" s="32">
        <f>main1!AY133</f>
        <v>0</v>
      </c>
      <c r="K69" s="32" t="str">
        <f>main1!AZ133</f>
        <v xml:space="preserve"> </v>
      </c>
    </row>
    <row r="70" spans="1:11" ht="30" hidden="1">
      <c r="A70" s="153" t="s">
        <v>98</v>
      </c>
      <c r="B70" s="164" t="s">
        <v>95</v>
      </c>
      <c r="C70" s="432">
        <f>main1!AR134</f>
        <v>0</v>
      </c>
      <c r="D70" s="432">
        <f>main1!AS134</f>
        <v>0</v>
      </c>
      <c r="E70" s="432">
        <f>main1!AT134</f>
        <v>0</v>
      </c>
      <c r="F70" s="432">
        <f>main1!AU134</f>
        <v>0</v>
      </c>
      <c r="G70" s="432">
        <f>main1!AV134</f>
        <v>0</v>
      </c>
      <c r="H70" s="432" t="str">
        <f>main1!AW134</f>
        <v xml:space="preserve"> </v>
      </c>
      <c r="I70" s="33">
        <f>main1!AX134</f>
        <v>0</v>
      </c>
      <c r="J70" s="33">
        <f>main1!AY134</f>
        <v>0</v>
      </c>
      <c r="K70" s="33" t="str">
        <f>main1!AZ134</f>
        <v xml:space="preserve"> </v>
      </c>
    </row>
    <row r="71" spans="1:11" hidden="1">
      <c r="A71" s="153" t="s">
        <v>99</v>
      </c>
      <c r="B71" s="164" t="s">
        <v>96</v>
      </c>
      <c r="C71" s="432">
        <f>main1!AR135</f>
        <v>0</v>
      </c>
      <c r="D71" s="432">
        <f>main1!AS135</f>
        <v>0</v>
      </c>
      <c r="E71" s="432">
        <f>main1!AT135</f>
        <v>0</v>
      </c>
      <c r="F71" s="432">
        <f>main1!AU135</f>
        <v>0</v>
      </c>
      <c r="G71" s="432">
        <f>main1!AV135</f>
        <v>0</v>
      </c>
      <c r="H71" s="432" t="str">
        <f>main1!AW135</f>
        <v xml:space="preserve"> </v>
      </c>
      <c r="I71" s="33">
        <f>main1!AX135</f>
        <v>0</v>
      </c>
      <c r="J71" s="33">
        <f>main1!AY135</f>
        <v>14.1</v>
      </c>
      <c r="K71" s="33" t="str">
        <f>main1!AZ135</f>
        <v xml:space="preserve"> </v>
      </c>
    </row>
    <row r="72" spans="1:11" ht="18.75" customHeight="1">
      <c r="A72" s="153" t="s">
        <v>101</v>
      </c>
      <c r="B72" s="164" t="s">
        <v>97</v>
      </c>
      <c r="C72" s="432">
        <f>main1!AR136</f>
        <v>10.1</v>
      </c>
      <c r="D72" s="432">
        <f>main1!AS136</f>
        <v>14.1</v>
      </c>
      <c r="E72" s="432">
        <f>main1!AT136</f>
        <v>14.1</v>
      </c>
      <c r="F72" s="432">
        <f>main1!AU136</f>
        <v>0</v>
      </c>
      <c r="G72" s="432">
        <f>main1!AV136</f>
        <v>4</v>
      </c>
      <c r="H72" s="432">
        <f>main1!AW136</f>
        <v>139.60396039603958</v>
      </c>
      <c r="I72" s="33">
        <f>main1!AX136</f>
        <v>0</v>
      </c>
      <c r="J72" s="33">
        <f>main1!AY136</f>
        <v>0</v>
      </c>
      <c r="K72" s="33" t="str">
        <f>main1!AZ136</f>
        <v xml:space="preserve"> </v>
      </c>
    </row>
    <row r="73" spans="1:11" hidden="1">
      <c r="A73" s="153" t="s">
        <v>102</v>
      </c>
      <c r="B73" s="164" t="s">
        <v>103</v>
      </c>
      <c r="C73" s="432">
        <f>main1!AR137</f>
        <v>0</v>
      </c>
      <c r="D73" s="432">
        <f>main1!AS137</f>
        <v>0</v>
      </c>
      <c r="E73" s="432">
        <f>main1!AT137</f>
        <v>0</v>
      </c>
      <c r="F73" s="432">
        <f>main1!AU137</f>
        <v>0</v>
      </c>
      <c r="G73" s="432">
        <f>main1!AV137</f>
        <v>0</v>
      </c>
      <c r="H73" s="432" t="str">
        <f>main1!AW137</f>
        <v xml:space="preserve"> </v>
      </c>
      <c r="I73" s="33">
        <f>main1!AX137</f>
        <v>0</v>
      </c>
      <c r="J73" s="33">
        <f>main1!AY137</f>
        <v>2.6999999999999993</v>
      </c>
      <c r="K73" s="33" t="str">
        <f>main1!AZ137</f>
        <v xml:space="preserve"> </v>
      </c>
    </row>
    <row r="74" spans="1:11">
      <c r="A74" s="173" t="s">
        <v>107</v>
      </c>
      <c r="B74" s="163" t="s">
        <v>106</v>
      </c>
      <c r="C74" s="431">
        <f>main1!AR138</f>
        <v>0</v>
      </c>
      <c r="D74" s="433">
        <f>main1!AS138</f>
        <v>2.6999999999999993</v>
      </c>
      <c r="E74" s="433">
        <f>main1!AT138</f>
        <v>-3.5527136788005009E-15</v>
      </c>
      <c r="F74" s="433">
        <f>main1!AU138</f>
        <v>2.7000000000000028</v>
      </c>
      <c r="G74" s="433">
        <f>main1!AV138</f>
        <v>2.6999999999999993</v>
      </c>
      <c r="H74" s="431" t="str">
        <f>main1!AW138</f>
        <v xml:space="preserve"> </v>
      </c>
      <c r="I74" s="32">
        <f>main1!AX138</f>
        <v>0</v>
      </c>
      <c r="J74" s="32">
        <f>main1!AY138</f>
        <v>26.4</v>
      </c>
      <c r="K74" s="32" t="str">
        <f>main1!AZ138</f>
        <v xml:space="preserve"> </v>
      </c>
    </row>
    <row r="75" spans="1:11">
      <c r="A75" s="153" t="s">
        <v>105</v>
      </c>
      <c r="B75" s="164" t="s">
        <v>287</v>
      </c>
      <c r="C75" s="432">
        <f>main1!AR139</f>
        <v>0</v>
      </c>
      <c r="D75" s="426">
        <f>main1!AS139</f>
        <v>26.4</v>
      </c>
      <c r="E75" s="426">
        <f>main1!AT139</f>
        <v>0.29999999999999716</v>
      </c>
      <c r="F75" s="426">
        <f>main1!AU139</f>
        <v>26.1</v>
      </c>
      <c r="G75" s="426">
        <f>main1!AV139</f>
        <v>26.4</v>
      </c>
      <c r="H75" s="432" t="str">
        <f>main1!AW139</f>
        <v xml:space="preserve"> </v>
      </c>
      <c r="I75" s="33">
        <f>main1!AX139</f>
        <v>0</v>
      </c>
      <c r="J75" s="33">
        <f>main1!AY139</f>
        <v>-23.7</v>
      </c>
      <c r="K75" s="33" t="str">
        <f>main1!AZ139</f>
        <v xml:space="preserve"> </v>
      </c>
    </row>
    <row r="76" spans="1:11">
      <c r="A76" s="153" t="s">
        <v>108</v>
      </c>
      <c r="B76" s="164" t="s">
        <v>288</v>
      </c>
      <c r="C76" s="432">
        <f>main1!AR140</f>
        <v>0</v>
      </c>
      <c r="D76" s="426">
        <f>main1!AS140</f>
        <v>-23.7</v>
      </c>
      <c r="E76" s="426">
        <f>main1!AT140</f>
        <v>-0.30000000000000071</v>
      </c>
      <c r="F76" s="426">
        <f>main1!AU140</f>
        <v>-23.4</v>
      </c>
      <c r="G76" s="426">
        <f>main1!AV140</f>
        <v>-23.7</v>
      </c>
      <c r="H76" s="432" t="str">
        <f>main1!AW140</f>
        <v xml:space="preserve"> </v>
      </c>
      <c r="I76" s="33">
        <f>main1!AX140</f>
        <v>0</v>
      </c>
      <c r="J76" s="33">
        <f>main1!AY140</f>
        <v>0</v>
      </c>
      <c r="K76" s="33" t="str">
        <f>main1!AZ140</f>
        <v xml:space="preserve"> </v>
      </c>
    </row>
    <row r="77" spans="1:11" ht="15.75" hidden="1" customHeight="1">
      <c r="A77" s="172" t="s">
        <v>111</v>
      </c>
      <c r="B77" s="163" t="s">
        <v>109</v>
      </c>
      <c r="C77" s="431">
        <f>main1!AR141</f>
        <v>0</v>
      </c>
      <c r="D77" s="431">
        <f>main1!AS141</f>
        <v>0</v>
      </c>
      <c r="E77" s="431">
        <f>main1!AT141</f>
        <v>0</v>
      </c>
      <c r="F77" s="431">
        <f>main1!AU141</f>
        <v>0</v>
      </c>
      <c r="G77" s="431">
        <f>main1!AV141</f>
        <v>0</v>
      </c>
      <c r="H77" s="431" t="str">
        <f>main1!AW141</f>
        <v xml:space="preserve"> </v>
      </c>
      <c r="I77" s="34">
        <f>main1!AX141</f>
        <v>0</v>
      </c>
      <c r="J77" s="34">
        <f>main1!AY141</f>
        <v>0</v>
      </c>
      <c r="K77" s="34" t="str">
        <f>main1!AZ141</f>
        <v xml:space="preserve"> </v>
      </c>
    </row>
    <row r="78" spans="1:11" ht="15.75" hidden="1" customHeight="1">
      <c r="A78" s="174" t="s">
        <v>113</v>
      </c>
      <c r="B78" s="164" t="s">
        <v>112</v>
      </c>
      <c r="C78" s="434">
        <f>main1!AR142</f>
        <v>0</v>
      </c>
      <c r="D78" s="434">
        <f>main1!AS142</f>
        <v>0</v>
      </c>
      <c r="E78" s="434">
        <f>main1!AT142</f>
        <v>0</v>
      </c>
      <c r="F78" s="434">
        <f>main1!AU142</f>
        <v>0</v>
      </c>
      <c r="G78" s="434">
        <f>main1!AV142</f>
        <v>0</v>
      </c>
      <c r="H78" s="434" t="str">
        <f>main1!AW142</f>
        <v xml:space="preserve"> </v>
      </c>
      <c r="I78" s="34">
        <f>main1!AX142</f>
        <v>0</v>
      </c>
      <c r="J78" s="34">
        <f>main1!AY142</f>
        <v>0</v>
      </c>
      <c r="K78" s="34" t="str">
        <f>main1!AZ142</f>
        <v xml:space="preserve"> </v>
      </c>
    </row>
    <row r="79" spans="1:11" ht="15.75" hidden="1" customHeight="1">
      <c r="A79" s="174" t="s">
        <v>115</v>
      </c>
      <c r="B79" s="164" t="s">
        <v>114</v>
      </c>
      <c r="C79" s="434">
        <f>main1!AR143</f>
        <v>0</v>
      </c>
      <c r="D79" s="434">
        <f>main1!AS143</f>
        <v>0</v>
      </c>
      <c r="E79" s="434">
        <f>main1!AT143</f>
        <v>0</v>
      </c>
      <c r="F79" s="434">
        <f>main1!AU143</f>
        <v>0</v>
      </c>
      <c r="G79" s="434">
        <f>main1!AV143</f>
        <v>0</v>
      </c>
      <c r="H79" s="434" t="str">
        <f>main1!AW143</f>
        <v xml:space="preserve"> </v>
      </c>
      <c r="I79" s="34">
        <f>main1!AX143</f>
        <v>0</v>
      </c>
      <c r="J79" s="34">
        <f>main1!AY143</f>
        <v>0</v>
      </c>
      <c r="K79" s="34" t="str">
        <f>main1!AZ143</f>
        <v xml:space="preserve"> </v>
      </c>
    </row>
    <row r="80" spans="1:11" ht="15.75" hidden="1" customHeight="1">
      <c r="A80" s="172" t="s">
        <v>118</v>
      </c>
      <c r="B80" s="163" t="s">
        <v>110</v>
      </c>
      <c r="C80" s="431">
        <f>main1!AR144</f>
        <v>0</v>
      </c>
      <c r="D80" s="431">
        <f>main1!AS144</f>
        <v>0</v>
      </c>
      <c r="E80" s="431">
        <f>main1!AT144</f>
        <v>0</v>
      </c>
      <c r="F80" s="431">
        <f>main1!AU144</f>
        <v>0</v>
      </c>
      <c r="G80" s="431">
        <f>main1!AV144</f>
        <v>0</v>
      </c>
      <c r="H80" s="431" t="str">
        <f>main1!AW144</f>
        <v xml:space="preserve"> </v>
      </c>
      <c r="I80" s="34">
        <f>main1!AX144</f>
        <v>0</v>
      </c>
      <c r="J80" s="34">
        <f>main1!AY144</f>
        <v>0</v>
      </c>
      <c r="K80" s="34" t="str">
        <f>main1!AZ144</f>
        <v xml:space="preserve"> </v>
      </c>
    </row>
    <row r="81" spans="1:11" ht="15.75" hidden="1" customHeight="1">
      <c r="A81" s="153" t="s">
        <v>116</v>
      </c>
      <c r="B81" s="164" t="s">
        <v>117</v>
      </c>
      <c r="C81" s="432">
        <f>main1!AR145</f>
        <v>0</v>
      </c>
      <c r="D81" s="432">
        <f>main1!AS145</f>
        <v>0</v>
      </c>
      <c r="E81" s="432">
        <f>main1!AT145</f>
        <v>0</v>
      </c>
      <c r="F81" s="432">
        <f>main1!AU145</f>
        <v>0</v>
      </c>
      <c r="G81" s="432">
        <f>main1!AV145</f>
        <v>0</v>
      </c>
      <c r="H81" s="432" t="str">
        <f>main1!AW145</f>
        <v xml:space="preserve"> </v>
      </c>
      <c r="I81" s="34">
        <f>main1!AX145</f>
        <v>0</v>
      </c>
      <c r="J81" s="34">
        <f>main1!AY145</f>
        <v>0</v>
      </c>
      <c r="K81" s="34" t="str">
        <f>main1!AZ145</f>
        <v xml:space="preserve"> </v>
      </c>
    </row>
    <row r="82" spans="1:11" ht="15.75" hidden="1" customHeight="1">
      <c r="A82" s="153" t="s">
        <v>120</v>
      </c>
      <c r="B82" s="164" t="s">
        <v>119</v>
      </c>
      <c r="C82" s="432">
        <f>main1!AR146</f>
        <v>0</v>
      </c>
      <c r="D82" s="432">
        <f>main1!AS146</f>
        <v>0</v>
      </c>
      <c r="E82" s="432">
        <f>main1!AT146</f>
        <v>0</v>
      </c>
      <c r="F82" s="432">
        <f>main1!AU146</f>
        <v>0</v>
      </c>
      <c r="G82" s="432">
        <f>main1!AV146</f>
        <v>0</v>
      </c>
      <c r="H82" s="432" t="str">
        <f>main1!AW146</f>
        <v xml:space="preserve"> </v>
      </c>
      <c r="I82" s="34">
        <f>main1!AX146</f>
        <v>0</v>
      </c>
      <c r="J82" s="34">
        <f>main1!AY146</f>
        <v>0</v>
      </c>
      <c r="K82" s="34" t="str">
        <f>main1!AZ146</f>
        <v xml:space="preserve"> </v>
      </c>
    </row>
    <row r="83" spans="1:11" ht="30" hidden="1" customHeight="1">
      <c r="A83" s="153" t="s">
        <v>121</v>
      </c>
      <c r="B83" s="164" t="s">
        <v>122</v>
      </c>
      <c r="C83" s="432">
        <f>main1!AR147</f>
        <v>0</v>
      </c>
      <c r="D83" s="432">
        <f>main1!AS147</f>
        <v>0</v>
      </c>
      <c r="E83" s="432">
        <f>main1!AT147</f>
        <v>0</v>
      </c>
      <c r="F83" s="432">
        <f>main1!AU147</f>
        <v>0</v>
      </c>
      <c r="G83" s="432">
        <f>main1!AV147</f>
        <v>0</v>
      </c>
      <c r="H83" s="432" t="str">
        <f>main1!AW147</f>
        <v xml:space="preserve"> </v>
      </c>
      <c r="I83" s="34">
        <f>main1!AX147</f>
        <v>0</v>
      </c>
      <c r="J83" s="34">
        <f>main1!AY147</f>
        <v>0</v>
      </c>
      <c r="K83" s="34" t="str">
        <f>main1!AZ147</f>
        <v xml:space="preserve"> </v>
      </c>
    </row>
    <row r="84" spans="1:11" ht="30" hidden="1" customHeight="1">
      <c r="A84" s="153" t="s">
        <v>124</v>
      </c>
      <c r="B84" s="259" t="s">
        <v>123</v>
      </c>
      <c r="C84" s="432">
        <f>main1!AR148</f>
        <v>0</v>
      </c>
      <c r="D84" s="432">
        <f>main1!AS148</f>
        <v>0</v>
      </c>
      <c r="E84" s="432">
        <f>main1!AT148</f>
        <v>0</v>
      </c>
      <c r="F84" s="432">
        <f>main1!AU148</f>
        <v>0</v>
      </c>
      <c r="G84" s="432">
        <f>main1!AV148</f>
        <v>0</v>
      </c>
      <c r="H84" s="432" t="str">
        <f>main1!AW148</f>
        <v xml:space="preserve"> </v>
      </c>
      <c r="I84" s="34">
        <f>main1!AX148</f>
        <v>0</v>
      </c>
      <c r="J84" s="34">
        <f>main1!AY148</f>
        <v>0</v>
      </c>
      <c r="K84" s="34" t="str">
        <f>main1!AZ148</f>
        <v xml:space="preserve"> </v>
      </c>
    </row>
    <row r="85" spans="1:11" ht="18" hidden="1" customHeight="1">
      <c r="A85" s="175" t="s">
        <v>129</v>
      </c>
      <c r="B85" s="162" t="s">
        <v>125</v>
      </c>
      <c r="C85" s="435">
        <f>main1!AR149</f>
        <v>0</v>
      </c>
      <c r="D85" s="435">
        <f>main1!AS149</f>
        <v>0</v>
      </c>
      <c r="E85" s="435">
        <f>main1!AT149</f>
        <v>0</v>
      </c>
      <c r="F85" s="435">
        <f>main1!AU149</f>
        <v>0</v>
      </c>
      <c r="G85" s="435">
        <f>main1!AV149</f>
        <v>0</v>
      </c>
      <c r="H85" s="435" t="str">
        <f>main1!AW149</f>
        <v xml:space="preserve"> </v>
      </c>
      <c r="I85" s="34">
        <f>main1!AX149</f>
        <v>0</v>
      </c>
      <c r="J85" s="34">
        <f>main1!AY149</f>
        <v>0</v>
      </c>
      <c r="K85" s="34" t="str">
        <f>main1!AZ149</f>
        <v xml:space="preserve"> </v>
      </c>
    </row>
    <row r="86" spans="1:11" ht="15.75" hidden="1" customHeight="1">
      <c r="A86" s="153" t="s">
        <v>126</v>
      </c>
      <c r="B86" s="164" t="s">
        <v>127</v>
      </c>
      <c r="C86" s="432">
        <f>main1!AR150</f>
        <v>0</v>
      </c>
      <c r="D86" s="432">
        <f>main1!AS150</f>
        <v>0</v>
      </c>
      <c r="E86" s="432">
        <f>main1!AT150</f>
        <v>0</v>
      </c>
      <c r="F86" s="432">
        <f>main1!AU150</f>
        <v>0</v>
      </c>
      <c r="G86" s="432">
        <f>main1!AV150</f>
        <v>0</v>
      </c>
      <c r="H86" s="432" t="str">
        <f>main1!AW150</f>
        <v xml:space="preserve"> </v>
      </c>
      <c r="I86" s="34">
        <f>main1!AX150</f>
        <v>0</v>
      </c>
      <c r="J86" s="34">
        <f>main1!AY150</f>
        <v>0</v>
      </c>
      <c r="K86" s="34" t="str">
        <f>main1!AZ150</f>
        <v xml:space="preserve"> </v>
      </c>
    </row>
    <row r="87" spans="1:11" ht="15.75" hidden="1" customHeight="1">
      <c r="A87" s="153" t="s">
        <v>128</v>
      </c>
      <c r="B87" s="164" t="s">
        <v>130</v>
      </c>
      <c r="C87" s="432">
        <f>main1!AR151</f>
        <v>0</v>
      </c>
      <c r="D87" s="432">
        <f>main1!AS151</f>
        <v>0</v>
      </c>
      <c r="E87" s="432">
        <f>main1!AT151</f>
        <v>0</v>
      </c>
      <c r="F87" s="432">
        <f>main1!AU151</f>
        <v>0</v>
      </c>
      <c r="G87" s="432">
        <f>main1!AV151</f>
        <v>0</v>
      </c>
      <c r="H87" s="432" t="str">
        <f>main1!AW151</f>
        <v xml:space="preserve"> </v>
      </c>
      <c r="I87" s="34">
        <f>main1!AX151</f>
        <v>0</v>
      </c>
      <c r="J87" s="34">
        <f>main1!AY151</f>
        <v>0</v>
      </c>
      <c r="K87" s="34" t="str">
        <f>main1!AZ151</f>
        <v xml:space="preserve"> </v>
      </c>
    </row>
    <row r="88" spans="1:11" ht="15.75" hidden="1" customHeight="1">
      <c r="A88" s="175" t="s">
        <v>134</v>
      </c>
      <c r="B88" s="162" t="s">
        <v>132</v>
      </c>
      <c r="C88" s="435">
        <f>main1!AR152</f>
        <v>0</v>
      </c>
      <c r="D88" s="435">
        <f>main1!AS152</f>
        <v>0</v>
      </c>
      <c r="E88" s="435">
        <f>main1!AT152</f>
        <v>0</v>
      </c>
      <c r="F88" s="435">
        <f>main1!AU152</f>
        <v>0</v>
      </c>
      <c r="G88" s="435">
        <f>main1!AV152</f>
        <v>0</v>
      </c>
      <c r="H88" s="435" t="str">
        <f>main1!AW152</f>
        <v xml:space="preserve"> </v>
      </c>
      <c r="I88" s="34">
        <f>main1!AX152</f>
        <v>0</v>
      </c>
      <c r="J88" s="34">
        <f>main1!AY152</f>
        <v>0</v>
      </c>
      <c r="K88" s="34" t="str">
        <f>main1!AZ152</f>
        <v xml:space="preserve"> </v>
      </c>
    </row>
    <row r="89" spans="1:11" ht="17.25" hidden="1" customHeight="1">
      <c r="A89" s="153" t="s">
        <v>131</v>
      </c>
      <c r="B89" s="164" t="s">
        <v>133</v>
      </c>
      <c r="C89" s="432">
        <f>main1!AR153</f>
        <v>0</v>
      </c>
      <c r="D89" s="432">
        <f>main1!AS153</f>
        <v>0</v>
      </c>
      <c r="E89" s="432">
        <f>main1!AT153</f>
        <v>0</v>
      </c>
      <c r="F89" s="432">
        <f>main1!AU153</f>
        <v>0</v>
      </c>
      <c r="G89" s="432">
        <f>main1!AV153</f>
        <v>0</v>
      </c>
      <c r="H89" s="432" t="str">
        <f>main1!AW153</f>
        <v xml:space="preserve"> </v>
      </c>
      <c r="I89" s="34">
        <f>main1!AX153</f>
        <v>0</v>
      </c>
      <c r="J89" s="34">
        <f>main1!AY153</f>
        <v>0</v>
      </c>
      <c r="K89" s="34" t="str">
        <f>main1!AZ153</f>
        <v xml:space="preserve"> </v>
      </c>
    </row>
    <row r="90" spans="1:11" ht="30" hidden="1" customHeight="1">
      <c r="A90" s="153" t="s">
        <v>135</v>
      </c>
      <c r="B90" s="164" t="s">
        <v>136</v>
      </c>
      <c r="C90" s="548">
        <f>main1!AR154</f>
        <v>0</v>
      </c>
      <c r="D90" s="548">
        <f>main1!AS154</f>
        <v>0</v>
      </c>
      <c r="E90" s="548">
        <f>main1!AT154</f>
        <v>0</v>
      </c>
      <c r="F90" s="548">
        <f>main1!AU154</f>
        <v>0</v>
      </c>
      <c r="G90" s="432">
        <f>main1!AV154</f>
        <v>0</v>
      </c>
      <c r="H90" s="432" t="str">
        <f>main1!AW154</f>
        <v xml:space="preserve"> </v>
      </c>
      <c r="I90" s="34">
        <f>main1!AX154</f>
        <v>0</v>
      </c>
      <c r="J90" s="34">
        <f>main1!AY154</f>
        <v>0</v>
      </c>
      <c r="K90" s="34" t="str">
        <f>main1!AZ154</f>
        <v xml:space="preserve"> </v>
      </c>
    </row>
    <row r="91" spans="1:11" ht="30" hidden="1" customHeight="1">
      <c r="A91" s="153" t="s">
        <v>137</v>
      </c>
      <c r="B91" s="164" t="s">
        <v>138</v>
      </c>
      <c r="C91" s="432">
        <f>main1!AR155</f>
        <v>0</v>
      </c>
      <c r="D91" s="432">
        <f>main1!AS155</f>
        <v>0</v>
      </c>
      <c r="E91" s="432">
        <f>main1!AT155</f>
        <v>0</v>
      </c>
      <c r="F91" s="432">
        <f>main1!AU155</f>
        <v>0</v>
      </c>
      <c r="G91" s="432">
        <f>main1!AV155</f>
        <v>0</v>
      </c>
      <c r="H91" s="432" t="str">
        <f>main1!AW155</f>
        <v xml:space="preserve"> </v>
      </c>
      <c r="I91" s="34">
        <f>main1!AX155</f>
        <v>0</v>
      </c>
      <c r="J91" s="34">
        <f>main1!AY155</f>
        <v>3.4</v>
      </c>
      <c r="K91" s="34" t="str">
        <f>main1!AZ155</f>
        <v xml:space="preserve"> </v>
      </c>
    </row>
    <row r="92" spans="1:11" ht="31.5">
      <c r="A92" s="175" t="s">
        <v>142</v>
      </c>
      <c r="B92" s="163" t="s">
        <v>140</v>
      </c>
      <c r="C92" s="435">
        <f>main1!AR156</f>
        <v>13.1</v>
      </c>
      <c r="D92" s="435">
        <f>main1!AS156</f>
        <v>3.4</v>
      </c>
      <c r="E92" s="435">
        <f>main1!AT156</f>
        <v>3.4</v>
      </c>
      <c r="F92" s="435">
        <f>main1!AU156</f>
        <v>0</v>
      </c>
      <c r="G92" s="435">
        <f>main1!AV156</f>
        <v>-9.6999999999999993</v>
      </c>
      <c r="H92" s="435">
        <f>main1!AW156</f>
        <v>25.954198473282442</v>
      </c>
      <c r="I92" s="34">
        <f>main1!AX156</f>
        <v>0</v>
      </c>
      <c r="J92" s="34">
        <f>main1!AY156</f>
        <v>3.4</v>
      </c>
      <c r="K92" s="34" t="str">
        <f>main1!AZ156</f>
        <v xml:space="preserve"> </v>
      </c>
    </row>
    <row r="93" spans="1:11" ht="15.75">
      <c r="A93" s="153" t="s">
        <v>139</v>
      </c>
      <c r="B93" s="164" t="s">
        <v>141</v>
      </c>
      <c r="C93" s="432">
        <f>main1!AR157</f>
        <v>13.1</v>
      </c>
      <c r="D93" s="432">
        <f>main1!AS157</f>
        <v>3.4</v>
      </c>
      <c r="E93" s="432">
        <f>main1!AT157</f>
        <v>3.4</v>
      </c>
      <c r="F93" s="432">
        <f>main1!AU157</f>
        <v>0</v>
      </c>
      <c r="G93" s="432">
        <f>main1!AV157</f>
        <v>-9.6999999999999993</v>
      </c>
      <c r="H93" s="432">
        <f>main1!AW157</f>
        <v>25.954198473282442</v>
      </c>
      <c r="I93" s="34">
        <f>main1!AX157</f>
        <v>0</v>
      </c>
      <c r="J93" s="34">
        <f>main1!AY157</f>
        <v>0</v>
      </c>
      <c r="K93" s="34" t="str">
        <f>main1!AZ157</f>
        <v xml:space="preserve"> </v>
      </c>
    </row>
    <row r="94" spans="1:11" ht="15.75" hidden="1" customHeight="1">
      <c r="A94" s="153" t="s">
        <v>143</v>
      </c>
      <c r="B94" s="164" t="s">
        <v>144</v>
      </c>
      <c r="C94" s="432">
        <f>main1!AR158</f>
        <v>0</v>
      </c>
      <c r="D94" s="432">
        <f>main1!AS158</f>
        <v>0</v>
      </c>
      <c r="E94" s="432">
        <f>main1!AT158</f>
        <v>0</v>
      </c>
      <c r="F94" s="432">
        <f>main1!AU158</f>
        <v>0</v>
      </c>
      <c r="G94" s="432">
        <f>main1!AV158</f>
        <v>0</v>
      </c>
      <c r="H94" s="432" t="str">
        <f>main1!AW158</f>
        <v xml:space="preserve"> </v>
      </c>
      <c r="I94" s="34">
        <f>main1!AX158</f>
        <v>0</v>
      </c>
      <c r="J94" s="34">
        <f>main1!AY158</f>
        <v>0</v>
      </c>
      <c r="K94" s="34" t="str">
        <f>main1!AZ158</f>
        <v xml:space="preserve"> </v>
      </c>
    </row>
    <row r="95" spans="1:11" ht="15.75" hidden="1" customHeight="1">
      <c r="A95" s="103" t="s">
        <v>146</v>
      </c>
      <c r="B95" s="162" t="s">
        <v>147</v>
      </c>
      <c r="C95" s="436">
        <f>main1!AR159</f>
        <v>0</v>
      </c>
      <c r="D95" s="436">
        <f>main1!AS159</f>
        <v>0</v>
      </c>
      <c r="E95" s="436">
        <f>main1!AT159</f>
        <v>0</v>
      </c>
      <c r="F95" s="436">
        <f>main1!AU159</f>
        <v>0</v>
      </c>
      <c r="G95" s="436">
        <f>main1!AV159</f>
        <v>0</v>
      </c>
      <c r="H95" s="436" t="str">
        <f>main1!AW159</f>
        <v xml:space="preserve"> </v>
      </c>
      <c r="I95" s="34">
        <f>main1!AX159</f>
        <v>0</v>
      </c>
      <c r="J95" s="34">
        <f>main1!AY159</f>
        <v>0</v>
      </c>
      <c r="K95" s="34" t="str">
        <f>main1!AZ159</f>
        <v xml:space="preserve"> </v>
      </c>
    </row>
    <row r="96" spans="1:11" ht="15.75" hidden="1" customHeight="1">
      <c r="A96" s="153" t="s">
        <v>145</v>
      </c>
      <c r="B96" s="164" t="s">
        <v>148</v>
      </c>
      <c r="C96" s="432">
        <f>main1!AR160</f>
        <v>0</v>
      </c>
      <c r="D96" s="432">
        <f>main1!AS160</f>
        <v>0</v>
      </c>
      <c r="E96" s="432">
        <f>main1!AT160</f>
        <v>0</v>
      </c>
      <c r="F96" s="432">
        <f>main1!AU160</f>
        <v>0</v>
      </c>
      <c r="G96" s="432">
        <f>main1!AV160</f>
        <v>0</v>
      </c>
      <c r="H96" s="432" t="str">
        <f>main1!AW160</f>
        <v xml:space="preserve"> </v>
      </c>
      <c r="I96" s="34">
        <f>main1!AX160</f>
        <v>0</v>
      </c>
      <c r="J96" s="34">
        <f>main1!AY160</f>
        <v>0</v>
      </c>
      <c r="K96" s="34" t="str">
        <f>main1!AZ160</f>
        <v xml:space="preserve"> </v>
      </c>
    </row>
    <row r="97" spans="1:11" ht="15.75" hidden="1" customHeight="1">
      <c r="A97" s="153" t="s">
        <v>149</v>
      </c>
      <c r="B97" s="164" t="s">
        <v>150</v>
      </c>
      <c r="C97" s="432">
        <f>main1!AR161</f>
        <v>0</v>
      </c>
      <c r="D97" s="432">
        <f>main1!AS161</f>
        <v>0</v>
      </c>
      <c r="E97" s="432">
        <f>main1!AT161</f>
        <v>0</v>
      </c>
      <c r="F97" s="432">
        <f>main1!AU161</f>
        <v>0</v>
      </c>
      <c r="G97" s="432">
        <f>main1!AV161</f>
        <v>0</v>
      </c>
      <c r="H97" s="432" t="str">
        <f>main1!AW161</f>
        <v xml:space="preserve"> </v>
      </c>
      <c r="I97" s="34">
        <f>main1!AX161</f>
        <v>0</v>
      </c>
      <c r="J97" s="34">
        <f>main1!AY161</f>
        <v>0</v>
      </c>
      <c r="K97" s="34" t="str">
        <f>main1!AZ161</f>
        <v xml:space="preserve"> </v>
      </c>
    </row>
    <row r="98" spans="1:11" ht="15.75" hidden="1" customHeight="1">
      <c r="A98" s="153" t="s">
        <v>152</v>
      </c>
      <c r="B98" s="164" t="s">
        <v>151</v>
      </c>
      <c r="C98" s="432">
        <f>main1!AR162</f>
        <v>0</v>
      </c>
      <c r="D98" s="432">
        <f>main1!AS162</f>
        <v>0</v>
      </c>
      <c r="E98" s="432">
        <f>main1!AT162</f>
        <v>0</v>
      </c>
      <c r="F98" s="432">
        <f>main1!AU162</f>
        <v>0</v>
      </c>
      <c r="G98" s="432">
        <f>main1!AV162</f>
        <v>0</v>
      </c>
      <c r="H98" s="432" t="str">
        <f>main1!AW162</f>
        <v xml:space="preserve"> </v>
      </c>
      <c r="I98" s="34">
        <f>main1!AX162</f>
        <v>0</v>
      </c>
      <c r="J98" s="34">
        <f>main1!AY162</f>
        <v>0</v>
      </c>
      <c r="K98" s="34" t="str">
        <f>main1!AZ162</f>
        <v xml:space="preserve"> </v>
      </c>
    </row>
    <row r="99" spans="1:11" ht="15.75" hidden="1" customHeight="1">
      <c r="A99" s="153" t="s">
        <v>153</v>
      </c>
      <c r="B99" s="164" t="s">
        <v>154</v>
      </c>
      <c r="C99" s="432">
        <f>main1!AR163</f>
        <v>0</v>
      </c>
      <c r="D99" s="432">
        <f>main1!AS163</f>
        <v>0</v>
      </c>
      <c r="E99" s="432">
        <f>main1!AT163</f>
        <v>0</v>
      </c>
      <c r="F99" s="432">
        <f>main1!AU163</f>
        <v>0</v>
      </c>
      <c r="G99" s="432">
        <f>main1!AV163</f>
        <v>0</v>
      </c>
      <c r="H99" s="432" t="str">
        <f>main1!AW163</f>
        <v xml:space="preserve"> </v>
      </c>
      <c r="I99" s="34">
        <f>main1!AX163</f>
        <v>0</v>
      </c>
      <c r="J99" s="34">
        <f>main1!AY163</f>
        <v>0</v>
      </c>
      <c r="K99" s="34" t="str">
        <f>main1!AZ163</f>
        <v xml:space="preserve"> </v>
      </c>
    </row>
    <row r="100" spans="1:11" ht="15.75" hidden="1" customHeight="1">
      <c r="A100" s="103" t="s">
        <v>157</v>
      </c>
      <c r="B100" s="162" t="s">
        <v>155</v>
      </c>
      <c r="C100" s="436">
        <f>main1!AR164</f>
        <v>0</v>
      </c>
      <c r="D100" s="436">
        <f>main1!AS164</f>
        <v>0</v>
      </c>
      <c r="E100" s="436">
        <f>main1!AT164</f>
        <v>0</v>
      </c>
      <c r="F100" s="436">
        <f>main1!AU164</f>
        <v>0</v>
      </c>
      <c r="G100" s="436">
        <f>main1!AV164</f>
        <v>0</v>
      </c>
      <c r="H100" s="436" t="str">
        <f>main1!AW164</f>
        <v xml:space="preserve"> </v>
      </c>
      <c r="I100" s="34">
        <f>main1!AX164</f>
        <v>0</v>
      </c>
      <c r="J100" s="34">
        <f>main1!AY164</f>
        <v>0</v>
      </c>
      <c r="K100" s="34" t="str">
        <f>main1!AZ164</f>
        <v xml:space="preserve"> </v>
      </c>
    </row>
    <row r="101" spans="1:11" ht="15.75" hidden="1" customHeight="1">
      <c r="A101" s="153" t="s">
        <v>156</v>
      </c>
      <c r="B101" s="164" t="s">
        <v>158</v>
      </c>
      <c r="C101" s="432">
        <f>main1!AR165</f>
        <v>0</v>
      </c>
      <c r="D101" s="432">
        <f>main1!AS165</f>
        <v>0</v>
      </c>
      <c r="E101" s="432">
        <f>main1!AT165</f>
        <v>0</v>
      </c>
      <c r="F101" s="432">
        <f>main1!AU165</f>
        <v>0</v>
      </c>
      <c r="G101" s="432">
        <f>main1!AV165</f>
        <v>0</v>
      </c>
      <c r="H101" s="432" t="str">
        <f>main1!AW165</f>
        <v xml:space="preserve"> </v>
      </c>
      <c r="I101" s="34">
        <f>main1!AX165</f>
        <v>0</v>
      </c>
      <c r="J101" s="34">
        <f>main1!AY165</f>
        <v>-263.40000000000003</v>
      </c>
      <c r="K101" s="34" t="str">
        <f>main1!AZ165</f>
        <v xml:space="preserve"> </v>
      </c>
    </row>
    <row r="102" spans="1:11" ht="17.25">
      <c r="A102" s="450" t="s">
        <v>159</v>
      </c>
      <c r="B102" s="451" t="s">
        <v>104</v>
      </c>
      <c r="C102" s="473">
        <f>main1!AR166</f>
        <v>49</v>
      </c>
      <c r="D102" s="473">
        <f>main1!AS166</f>
        <v>-263.40000000000003</v>
      </c>
      <c r="E102" s="473">
        <f>main1!AT166</f>
        <v>-285.20000000000005</v>
      </c>
      <c r="F102" s="473">
        <f>main1!AU166</f>
        <v>21.8</v>
      </c>
      <c r="G102" s="473">
        <f>main1!AV166</f>
        <v>-312.40000000000003</v>
      </c>
      <c r="H102" s="473" t="str">
        <f>main1!AW166</f>
        <v>&lt;0</v>
      </c>
      <c r="I102" s="31">
        <f>main1!AX166</f>
        <v>0</v>
      </c>
      <c r="J102" s="31">
        <f>main1!AY166</f>
        <v>0</v>
      </c>
      <c r="K102" s="31" t="str">
        <f>main1!AZ166</f>
        <v xml:space="preserve"> </v>
      </c>
    </row>
    <row r="103" spans="1:11" ht="15.75">
      <c r="A103" s="172" t="s">
        <v>161</v>
      </c>
      <c r="B103" s="162" t="s">
        <v>162</v>
      </c>
      <c r="C103" s="431">
        <f>main1!AR167</f>
        <v>0</v>
      </c>
      <c r="D103" s="431">
        <f>main1!AS167</f>
        <v>0</v>
      </c>
      <c r="E103" s="431">
        <f>main1!AT167</f>
        <v>0</v>
      </c>
      <c r="F103" s="431">
        <f>main1!AU167</f>
        <v>0</v>
      </c>
      <c r="G103" s="431">
        <f>main1!AV167</f>
        <v>0</v>
      </c>
      <c r="H103" s="431" t="str">
        <f>main1!AW167</f>
        <v xml:space="preserve"> </v>
      </c>
      <c r="I103" s="32">
        <f>main1!AX167</f>
        <v>0</v>
      </c>
      <c r="J103" s="32">
        <f>main1!AY167</f>
        <v>0</v>
      </c>
      <c r="K103" s="32" t="str">
        <f>main1!AZ167</f>
        <v xml:space="preserve"> </v>
      </c>
    </row>
    <row r="104" spans="1:11" hidden="1">
      <c r="A104" s="153" t="s">
        <v>160</v>
      </c>
      <c r="B104" s="164" t="s">
        <v>163</v>
      </c>
      <c r="C104" s="432">
        <f>main1!AR168</f>
        <v>0</v>
      </c>
      <c r="D104" s="432">
        <f>main1!AS168</f>
        <v>0</v>
      </c>
      <c r="E104" s="432">
        <f>main1!AT168</f>
        <v>0</v>
      </c>
      <c r="F104" s="432">
        <f>main1!AU168</f>
        <v>0</v>
      </c>
      <c r="G104" s="432">
        <f>main1!AV168</f>
        <v>0</v>
      </c>
      <c r="H104" s="432" t="str">
        <f>main1!AW168</f>
        <v xml:space="preserve"> </v>
      </c>
      <c r="I104" s="33">
        <f>main1!AX168</f>
        <v>0</v>
      </c>
      <c r="J104" s="33">
        <f>main1!AY168</f>
        <v>0</v>
      </c>
      <c r="K104" s="33" t="str">
        <f>main1!AZ168</f>
        <v xml:space="preserve"> </v>
      </c>
    </row>
    <row r="105" spans="1:11" hidden="1">
      <c r="A105" s="153" t="s">
        <v>99</v>
      </c>
      <c r="B105" s="164" t="s">
        <v>164</v>
      </c>
      <c r="C105" s="432">
        <f>main1!AR169</f>
        <v>0</v>
      </c>
      <c r="D105" s="432">
        <f>main1!AS169</f>
        <v>0</v>
      </c>
      <c r="E105" s="432">
        <f>main1!AT169</f>
        <v>0</v>
      </c>
      <c r="F105" s="432">
        <f>main1!AU169</f>
        <v>0</v>
      </c>
      <c r="G105" s="432">
        <f>main1!AV169</f>
        <v>0</v>
      </c>
      <c r="H105" s="432" t="str">
        <f>main1!AW169</f>
        <v xml:space="preserve"> </v>
      </c>
      <c r="I105" s="33">
        <f>main1!AX169</f>
        <v>0</v>
      </c>
      <c r="J105" s="33">
        <f>main1!AY169</f>
        <v>0</v>
      </c>
      <c r="K105" s="33" t="str">
        <f>main1!AZ169</f>
        <v xml:space="preserve"> </v>
      </c>
    </row>
    <row r="106" spans="1:11">
      <c r="A106" s="153" t="s">
        <v>165</v>
      </c>
      <c r="B106" s="164" t="s">
        <v>166</v>
      </c>
      <c r="C106" s="432">
        <f>main1!AR170</f>
        <v>0</v>
      </c>
      <c r="D106" s="432">
        <f>main1!AS170</f>
        <v>0</v>
      </c>
      <c r="E106" s="432">
        <f>main1!AT170</f>
        <v>0</v>
      </c>
      <c r="F106" s="432">
        <f>main1!AU170</f>
        <v>0</v>
      </c>
      <c r="G106" s="432">
        <f>main1!AV170</f>
        <v>0</v>
      </c>
      <c r="H106" s="432" t="str">
        <f>main1!AW170</f>
        <v xml:space="preserve"> </v>
      </c>
      <c r="I106" s="33">
        <f>main1!AX170</f>
        <v>0</v>
      </c>
      <c r="J106" s="33">
        <f>main1!AY170</f>
        <v>0</v>
      </c>
      <c r="K106" s="33" t="str">
        <f>main1!AZ170</f>
        <v xml:space="preserve"> </v>
      </c>
    </row>
    <row r="107" spans="1:11" ht="15.75" hidden="1">
      <c r="A107" s="176" t="s">
        <v>169</v>
      </c>
      <c r="B107" s="162" t="s">
        <v>167</v>
      </c>
      <c r="C107" s="437">
        <f>main1!AR171</f>
        <v>0</v>
      </c>
      <c r="D107" s="437">
        <f>main1!AS171</f>
        <v>0</v>
      </c>
      <c r="E107" s="437">
        <f>main1!AT171</f>
        <v>0</v>
      </c>
      <c r="F107" s="437">
        <f>main1!AU171</f>
        <v>0</v>
      </c>
      <c r="G107" s="437">
        <f>main1!AV171</f>
        <v>0</v>
      </c>
      <c r="H107" s="437" t="str">
        <f>main1!AW171</f>
        <v xml:space="preserve"> </v>
      </c>
      <c r="I107" s="33">
        <f>main1!AX171</f>
        <v>0</v>
      </c>
      <c r="J107" s="33">
        <f>main1!AY171</f>
        <v>0</v>
      </c>
      <c r="K107" s="33" t="str">
        <f>main1!AZ171</f>
        <v xml:space="preserve"> </v>
      </c>
    </row>
    <row r="108" spans="1:11" hidden="1">
      <c r="A108" s="153" t="s">
        <v>168</v>
      </c>
      <c r="B108" s="164" t="s">
        <v>170</v>
      </c>
      <c r="C108" s="432">
        <f>main1!AR172</f>
        <v>0</v>
      </c>
      <c r="D108" s="432">
        <f>main1!AS172</f>
        <v>0</v>
      </c>
      <c r="E108" s="432">
        <f>main1!AT172</f>
        <v>0</v>
      </c>
      <c r="F108" s="432">
        <f>main1!AU172</f>
        <v>0</v>
      </c>
      <c r="G108" s="432">
        <f>main1!AV172</f>
        <v>0</v>
      </c>
      <c r="H108" s="432" t="str">
        <f>main1!AW172</f>
        <v xml:space="preserve"> </v>
      </c>
      <c r="I108" s="33">
        <f>main1!AX172</f>
        <v>0</v>
      </c>
      <c r="J108" s="33">
        <f>main1!AY172</f>
        <v>0</v>
      </c>
      <c r="K108" s="33" t="str">
        <f>main1!AZ172</f>
        <v xml:space="preserve"> </v>
      </c>
    </row>
    <row r="109" spans="1:11" hidden="1">
      <c r="A109" s="153" t="s">
        <v>171</v>
      </c>
      <c r="B109" s="164" t="s">
        <v>172</v>
      </c>
      <c r="C109" s="432">
        <f>main1!AR174</f>
        <v>0</v>
      </c>
      <c r="D109" s="432">
        <f>main1!AS174</f>
        <v>0</v>
      </c>
      <c r="E109" s="432">
        <f>main1!AT174</f>
        <v>0</v>
      </c>
      <c r="F109" s="432">
        <f>main1!AU174</f>
        <v>0</v>
      </c>
      <c r="G109" s="432">
        <f>main1!AV174</f>
        <v>0</v>
      </c>
      <c r="H109" s="432" t="str">
        <f>main1!AW174</f>
        <v xml:space="preserve"> </v>
      </c>
      <c r="I109" s="33">
        <f>main1!AX174</f>
        <v>0</v>
      </c>
      <c r="J109" s="33">
        <f>main1!AY174</f>
        <v>0</v>
      </c>
      <c r="K109" s="33" t="str">
        <f>main1!AZ174</f>
        <v xml:space="preserve"> </v>
      </c>
    </row>
    <row r="110" spans="1:11" ht="30" hidden="1">
      <c r="A110" s="153" t="s">
        <v>175</v>
      </c>
      <c r="B110" s="164" t="s">
        <v>173</v>
      </c>
      <c r="C110" s="432">
        <f>main1!AR176</f>
        <v>0</v>
      </c>
      <c r="D110" s="432">
        <f>main1!AS176</f>
        <v>0</v>
      </c>
      <c r="E110" s="432">
        <f>main1!AT176</f>
        <v>0</v>
      </c>
      <c r="F110" s="432">
        <f>main1!AU176</f>
        <v>0</v>
      </c>
      <c r="G110" s="432">
        <f>main1!AV176</f>
        <v>0</v>
      </c>
      <c r="H110" s="432" t="str">
        <f>main1!AW176</f>
        <v xml:space="preserve"> </v>
      </c>
      <c r="I110" s="33">
        <f>main1!AX176</f>
        <v>0</v>
      </c>
      <c r="J110" s="33">
        <f>main1!AY176</f>
        <v>0</v>
      </c>
      <c r="K110" s="33" t="str">
        <f>main1!AZ176</f>
        <v xml:space="preserve"> </v>
      </c>
    </row>
    <row r="111" spans="1:11" ht="30" hidden="1">
      <c r="A111" s="153" t="s">
        <v>176</v>
      </c>
      <c r="B111" s="164" t="s">
        <v>174</v>
      </c>
      <c r="C111" s="432">
        <f>main1!AR177</f>
        <v>0</v>
      </c>
      <c r="D111" s="432">
        <f>main1!AS177</f>
        <v>0</v>
      </c>
      <c r="E111" s="432">
        <f>main1!AT177</f>
        <v>0</v>
      </c>
      <c r="F111" s="432">
        <f>main1!AU177</f>
        <v>0</v>
      </c>
      <c r="G111" s="432">
        <f>main1!AV177</f>
        <v>0</v>
      </c>
      <c r="H111" s="432" t="str">
        <f>main1!AW177</f>
        <v xml:space="preserve"> </v>
      </c>
      <c r="I111" s="33">
        <f>main1!AX177</f>
        <v>0</v>
      </c>
      <c r="J111" s="33">
        <f>main1!AY177</f>
        <v>-245.8</v>
      </c>
      <c r="K111" s="33" t="str">
        <f>main1!AZ177</f>
        <v xml:space="preserve"> </v>
      </c>
    </row>
    <row r="112" spans="1:11" s="30" customFormat="1" ht="28.5">
      <c r="A112" s="176" t="s">
        <v>180</v>
      </c>
      <c r="B112" s="163" t="s">
        <v>178</v>
      </c>
      <c r="C112" s="437">
        <f>main1!AR178</f>
        <v>42.5</v>
      </c>
      <c r="D112" s="437">
        <f>main1!AS178</f>
        <v>-245.8</v>
      </c>
      <c r="E112" s="437">
        <f>main1!AT178</f>
        <v>-245.8</v>
      </c>
      <c r="F112" s="437">
        <f>main1!AU178</f>
        <v>0</v>
      </c>
      <c r="G112" s="437">
        <f>main1!AV178</f>
        <v>-288.3</v>
      </c>
      <c r="H112" s="437" t="str">
        <f>main1!AW178</f>
        <v>&lt;0</v>
      </c>
      <c r="I112" s="32">
        <f>main1!AX178</f>
        <v>0</v>
      </c>
      <c r="J112" s="32">
        <f>main1!AY178</f>
        <v>0</v>
      </c>
      <c r="K112" s="32" t="str">
        <f>main1!AZ178</f>
        <v xml:space="preserve"> </v>
      </c>
    </row>
    <row r="113" spans="1:11" hidden="1">
      <c r="A113" s="153" t="s">
        <v>177</v>
      </c>
      <c r="B113" s="164" t="s">
        <v>179</v>
      </c>
      <c r="C113" s="432">
        <f>main1!AR179</f>
        <v>0</v>
      </c>
      <c r="D113" s="432">
        <f>main1!AS179</f>
        <v>0</v>
      </c>
      <c r="E113" s="432">
        <f>main1!AT179</f>
        <v>0</v>
      </c>
      <c r="F113" s="432">
        <f>main1!AU179</f>
        <v>0</v>
      </c>
      <c r="G113" s="432">
        <f>main1!AV179</f>
        <v>0</v>
      </c>
      <c r="H113" s="432" t="str">
        <f>main1!AW179</f>
        <v xml:space="preserve"> </v>
      </c>
      <c r="I113" s="33">
        <f>main1!AX179</f>
        <v>0</v>
      </c>
      <c r="J113" s="33">
        <f>main1!AY179</f>
        <v>-244.4</v>
      </c>
      <c r="K113" s="33" t="str">
        <f>main1!AZ179</f>
        <v xml:space="preserve"> </v>
      </c>
    </row>
    <row r="114" spans="1:11">
      <c r="A114" s="153" t="s">
        <v>181</v>
      </c>
      <c r="B114" s="164" t="s">
        <v>182</v>
      </c>
      <c r="C114" s="432">
        <f>main1!AR180</f>
        <v>44.1</v>
      </c>
      <c r="D114" s="432">
        <f>main1!AS180</f>
        <v>-244.4</v>
      </c>
      <c r="E114" s="432">
        <f>main1!AT180</f>
        <v>-244.4</v>
      </c>
      <c r="F114" s="432">
        <f>main1!AU180</f>
        <v>0</v>
      </c>
      <c r="G114" s="432">
        <f>main1!AV180</f>
        <v>-288.5</v>
      </c>
      <c r="H114" s="432" t="str">
        <f>main1!AW180</f>
        <v>&lt;0</v>
      </c>
      <c r="I114" s="33">
        <f>main1!AX180</f>
        <v>0</v>
      </c>
      <c r="J114" s="33">
        <f>main1!AY180</f>
        <v>0</v>
      </c>
      <c r="K114" s="33" t="str">
        <f>main1!AZ180</f>
        <v xml:space="preserve"> </v>
      </c>
    </row>
    <row r="115" spans="1:11" ht="30" hidden="1">
      <c r="A115" s="153" t="s">
        <v>183</v>
      </c>
      <c r="B115" s="164" t="s">
        <v>184</v>
      </c>
      <c r="C115" s="432">
        <f>main1!AR181</f>
        <v>0</v>
      </c>
      <c r="D115" s="432">
        <f>main1!AS181</f>
        <v>0</v>
      </c>
      <c r="E115" s="432">
        <f>main1!AT181</f>
        <v>0</v>
      </c>
      <c r="F115" s="432">
        <f>main1!AU181</f>
        <v>0</v>
      </c>
      <c r="G115" s="432">
        <f>main1!AV181</f>
        <v>0</v>
      </c>
      <c r="H115" s="432" t="str">
        <f>main1!AW181</f>
        <v xml:space="preserve"> </v>
      </c>
      <c r="I115" s="33">
        <f>main1!AX181</f>
        <v>0</v>
      </c>
      <c r="J115" s="33">
        <f>main1!AY181</f>
        <v>-1.4</v>
      </c>
      <c r="K115" s="33" t="str">
        <f>main1!AZ181</f>
        <v xml:space="preserve"> </v>
      </c>
    </row>
    <row r="116" spans="1:11">
      <c r="A116" s="153" t="s">
        <v>185</v>
      </c>
      <c r="B116" s="164" t="s">
        <v>186</v>
      </c>
      <c r="C116" s="432">
        <f>main1!AR182</f>
        <v>-1.6</v>
      </c>
      <c r="D116" s="432">
        <f>main1!AS182</f>
        <v>-1.4</v>
      </c>
      <c r="E116" s="432">
        <f>main1!AT182</f>
        <v>-1.4</v>
      </c>
      <c r="F116" s="432">
        <f>main1!AU182</f>
        <v>0</v>
      </c>
      <c r="G116" s="432">
        <f>main1!AV182</f>
        <v>0.20000000000000018</v>
      </c>
      <c r="H116" s="432">
        <f>main1!AW182</f>
        <v>87.499999999999986</v>
      </c>
      <c r="I116" s="33">
        <f>main1!AX182</f>
        <v>0</v>
      </c>
      <c r="J116" s="33">
        <f>main1!AY182</f>
        <v>0</v>
      </c>
      <c r="K116" s="33" t="str">
        <f>main1!AZ182</f>
        <v xml:space="preserve"> </v>
      </c>
    </row>
    <row r="117" spans="1:11" ht="30" hidden="1">
      <c r="A117" s="153" t="s">
        <v>187</v>
      </c>
      <c r="B117" s="164" t="s">
        <v>188</v>
      </c>
      <c r="C117" s="432">
        <f>main1!AR183</f>
        <v>0</v>
      </c>
      <c r="D117" s="432">
        <f>main1!AS183</f>
        <v>0</v>
      </c>
      <c r="E117" s="432">
        <f>main1!AT183</f>
        <v>0</v>
      </c>
      <c r="F117" s="432">
        <f>main1!AU183</f>
        <v>0</v>
      </c>
      <c r="G117" s="432">
        <f>main1!AV183</f>
        <v>0</v>
      </c>
      <c r="H117" s="432" t="str">
        <f>main1!AW183</f>
        <v xml:space="preserve"> </v>
      </c>
      <c r="I117" s="33">
        <f>main1!AX183</f>
        <v>0</v>
      </c>
      <c r="J117" s="33">
        <f>main1!AY183</f>
        <v>-14.6</v>
      </c>
      <c r="K117" s="33" t="str">
        <f>main1!AZ183</f>
        <v xml:space="preserve"> </v>
      </c>
    </row>
    <row r="118" spans="1:11">
      <c r="A118" s="744" t="s">
        <v>134</v>
      </c>
      <c r="B118" s="731" t="s">
        <v>189</v>
      </c>
      <c r="C118" s="745">
        <f>main1!AR184</f>
        <v>-40.799999999999997</v>
      </c>
      <c r="D118" s="745">
        <f>main1!AS184</f>
        <v>-14.6</v>
      </c>
      <c r="E118" s="745">
        <f>main1!AT184</f>
        <v>-14.6</v>
      </c>
      <c r="F118" s="745">
        <f>main1!AU184</f>
        <v>0</v>
      </c>
      <c r="G118" s="745">
        <f>main1!AV184</f>
        <v>26.199999999999996</v>
      </c>
      <c r="H118" s="745">
        <f>main1!AW184</f>
        <v>35.784313725490193</v>
      </c>
      <c r="I118" s="33">
        <f>main1!AX184</f>
        <v>0</v>
      </c>
      <c r="J118" s="33">
        <f>main1!AY184</f>
        <v>-14.6</v>
      </c>
      <c r="K118" s="33" t="str">
        <f>main1!AZ184</f>
        <v xml:space="preserve"> </v>
      </c>
    </row>
    <row r="119" spans="1:11" ht="16.5" customHeight="1">
      <c r="A119" s="743" t="s">
        <v>131</v>
      </c>
      <c r="B119" s="733" t="s">
        <v>190</v>
      </c>
      <c r="C119" s="746">
        <f>main1!AR185</f>
        <v>-40.799999999999997</v>
      </c>
      <c r="D119" s="746">
        <f>main1!AS185</f>
        <v>-14.6</v>
      </c>
      <c r="E119" s="746">
        <f>main1!AT185</f>
        <v>-14.6</v>
      </c>
      <c r="F119" s="746">
        <f>main1!AU185</f>
        <v>0</v>
      </c>
      <c r="G119" s="746">
        <f>main1!AV185</f>
        <v>26.199999999999996</v>
      </c>
      <c r="H119" s="746">
        <f>main1!AW185</f>
        <v>35.784313725490193</v>
      </c>
      <c r="I119" s="33">
        <f>main1!AX185</f>
        <v>0</v>
      </c>
      <c r="J119" s="33">
        <f>main1!AY185</f>
        <v>0</v>
      </c>
      <c r="K119" s="33" t="str">
        <f>main1!AZ185</f>
        <v xml:space="preserve"> </v>
      </c>
    </row>
    <row r="120" spans="1:11" ht="30" hidden="1">
      <c r="A120" s="153" t="s">
        <v>135</v>
      </c>
      <c r="B120" s="164" t="s">
        <v>191</v>
      </c>
      <c r="C120" s="548">
        <f>main1!AR186</f>
        <v>0</v>
      </c>
      <c r="D120" s="548">
        <f>main1!AS186</f>
        <v>0</v>
      </c>
      <c r="E120" s="548">
        <f>main1!AT186</f>
        <v>0</v>
      </c>
      <c r="F120" s="548">
        <f>main1!AU186</f>
        <v>0</v>
      </c>
      <c r="G120" s="432">
        <f>main1!AV186</f>
        <v>0</v>
      </c>
      <c r="H120" s="432" t="str">
        <f>main1!AW186</f>
        <v xml:space="preserve"> </v>
      </c>
      <c r="I120" s="33">
        <f>main1!AX186</f>
        <v>0</v>
      </c>
      <c r="J120" s="33">
        <f>main1!AY186</f>
        <v>0</v>
      </c>
      <c r="K120" s="33" t="str">
        <f>main1!AZ186</f>
        <v xml:space="preserve"> </v>
      </c>
    </row>
    <row r="121" spans="1:11" ht="30" hidden="1">
      <c r="A121" s="153" t="s">
        <v>137</v>
      </c>
      <c r="B121" s="164" t="s">
        <v>192</v>
      </c>
      <c r="C121" s="432">
        <f>main1!AR187</f>
        <v>0</v>
      </c>
      <c r="D121" s="432">
        <f>main1!AS187</f>
        <v>0</v>
      </c>
      <c r="E121" s="432">
        <f>main1!AT187</f>
        <v>0</v>
      </c>
      <c r="F121" s="432">
        <f>main1!AU187</f>
        <v>0</v>
      </c>
      <c r="G121" s="432">
        <f>main1!AV187</f>
        <v>0</v>
      </c>
      <c r="H121" s="432" t="str">
        <f>main1!AW187</f>
        <v xml:space="preserve"> </v>
      </c>
      <c r="I121" s="33">
        <f>main1!AX187</f>
        <v>0</v>
      </c>
      <c r="J121" s="33">
        <f>main1!AY187</f>
        <v>0</v>
      </c>
      <c r="K121" s="33" t="str">
        <f>main1!AZ187</f>
        <v xml:space="preserve"> </v>
      </c>
    </row>
    <row r="122" spans="1:11" ht="28.5" hidden="1">
      <c r="A122" s="176" t="s">
        <v>196</v>
      </c>
      <c r="B122" s="163" t="s">
        <v>194</v>
      </c>
      <c r="C122" s="437">
        <f>main1!AR188</f>
        <v>0</v>
      </c>
      <c r="D122" s="437">
        <f>main1!AS188</f>
        <v>0</v>
      </c>
      <c r="E122" s="437">
        <f>main1!AT188</f>
        <v>0</v>
      </c>
      <c r="F122" s="437">
        <f>main1!AU188</f>
        <v>0</v>
      </c>
      <c r="G122" s="437">
        <f>main1!AV188</f>
        <v>0</v>
      </c>
      <c r="H122" s="437" t="str">
        <f>main1!AW188</f>
        <v xml:space="preserve"> </v>
      </c>
      <c r="I122" s="33">
        <f>main1!AX188</f>
        <v>0</v>
      </c>
      <c r="J122" s="33">
        <f>main1!AY188</f>
        <v>0</v>
      </c>
      <c r="K122" s="33" t="str">
        <f>main1!AZ188</f>
        <v xml:space="preserve"> </v>
      </c>
    </row>
    <row r="123" spans="1:11" ht="20.25" hidden="1" customHeight="1">
      <c r="A123" s="153" t="s">
        <v>193</v>
      </c>
      <c r="B123" s="164" t="s">
        <v>195</v>
      </c>
      <c r="C123" s="432">
        <f>main1!AR189</f>
        <v>0</v>
      </c>
      <c r="D123" s="432">
        <f>main1!AS189</f>
        <v>0</v>
      </c>
      <c r="E123" s="432">
        <f>main1!AT189</f>
        <v>0</v>
      </c>
      <c r="F123" s="432">
        <f>main1!AU189</f>
        <v>0</v>
      </c>
      <c r="G123" s="432">
        <f>main1!AV189</f>
        <v>0</v>
      </c>
      <c r="H123" s="432" t="str">
        <f>main1!AW189</f>
        <v xml:space="preserve"> </v>
      </c>
      <c r="I123" s="33">
        <f>main1!AX189</f>
        <v>0</v>
      </c>
      <c r="J123" s="33">
        <f>main1!AY189</f>
        <v>0</v>
      </c>
      <c r="K123" s="33" t="str">
        <f>main1!AZ189</f>
        <v xml:space="preserve"> </v>
      </c>
    </row>
    <row r="124" spans="1:11" hidden="1">
      <c r="A124" s="153" t="s">
        <v>143</v>
      </c>
      <c r="B124" s="164" t="s">
        <v>197</v>
      </c>
      <c r="C124" s="432">
        <f>main1!AR190</f>
        <v>0</v>
      </c>
      <c r="D124" s="432">
        <f>main1!AS190</f>
        <v>0</v>
      </c>
      <c r="E124" s="432">
        <f>main1!AT190</f>
        <v>0</v>
      </c>
      <c r="F124" s="432">
        <f>main1!AU190</f>
        <v>0</v>
      </c>
      <c r="G124" s="432">
        <f>main1!AV190</f>
        <v>0</v>
      </c>
      <c r="H124" s="432" t="str">
        <f>main1!AW190</f>
        <v xml:space="preserve"> </v>
      </c>
      <c r="I124" s="33">
        <f>main1!AX190</f>
        <v>0</v>
      </c>
      <c r="J124" s="33">
        <f>main1!AY190</f>
        <v>0</v>
      </c>
      <c r="K124" s="33" t="str">
        <f>main1!AZ190</f>
        <v xml:space="preserve"> </v>
      </c>
    </row>
    <row r="125" spans="1:11" ht="15.75" hidden="1">
      <c r="A125" s="172" t="s">
        <v>199</v>
      </c>
      <c r="B125" s="162" t="s">
        <v>200</v>
      </c>
      <c r="C125" s="431">
        <f>main1!AR191</f>
        <v>0</v>
      </c>
      <c r="D125" s="431">
        <f>main1!AS191</f>
        <v>0</v>
      </c>
      <c r="E125" s="431">
        <f>main1!AT191</f>
        <v>0</v>
      </c>
      <c r="F125" s="431">
        <f>main1!AU191</f>
        <v>0</v>
      </c>
      <c r="G125" s="431">
        <f>main1!AV191</f>
        <v>0</v>
      </c>
      <c r="H125" s="431" t="str">
        <f>main1!AW191</f>
        <v xml:space="preserve"> </v>
      </c>
      <c r="I125" s="33">
        <f>main1!AX191</f>
        <v>0</v>
      </c>
      <c r="J125" s="33">
        <f>main1!AY191</f>
        <v>0</v>
      </c>
      <c r="K125" s="33" t="str">
        <f>main1!AZ191</f>
        <v xml:space="preserve"> </v>
      </c>
    </row>
    <row r="126" spans="1:11" hidden="1">
      <c r="A126" s="153" t="s">
        <v>198</v>
      </c>
      <c r="B126" s="164" t="s">
        <v>201</v>
      </c>
      <c r="C126" s="432">
        <f>main1!AR192</f>
        <v>0</v>
      </c>
      <c r="D126" s="432">
        <f>main1!AS192</f>
        <v>0</v>
      </c>
      <c r="E126" s="432">
        <f>main1!AT192</f>
        <v>0</v>
      </c>
      <c r="F126" s="432">
        <f>main1!AU192</f>
        <v>0</v>
      </c>
      <c r="G126" s="432">
        <f>main1!AV192</f>
        <v>0</v>
      </c>
      <c r="H126" s="432" t="str">
        <f>main1!AW192</f>
        <v xml:space="preserve"> </v>
      </c>
      <c r="I126" s="33">
        <f>main1!AX192</f>
        <v>0</v>
      </c>
      <c r="J126" s="33">
        <f>main1!AY192</f>
        <v>0</v>
      </c>
      <c r="K126" s="33" t="str">
        <f>main1!AZ192</f>
        <v xml:space="preserve"> </v>
      </c>
    </row>
    <row r="127" spans="1:11" hidden="1">
      <c r="A127" s="153" t="s">
        <v>202</v>
      </c>
      <c r="B127" s="164" t="s">
        <v>203</v>
      </c>
      <c r="C127" s="432">
        <f>main1!AR193</f>
        <v>0</v>
      </c>
      <c r="D127" s="432">
        <f>main1!AS193</f>
        <v>0</v>
      </c>
      <c r="E127" s="432">
        <f>main1!AT193</f>
        <v>0</v>
      </c>
      <c r="F127" s="432">
        <f>main1!AU193</f>
        <v>0</v>
      </c>
      <c r="G127" s="432">
        <f>main1!AV193</f>
        <v>0</v>
      </c>
      <c r="H127" s="432" t="str">
        <f>main1!AW193</f>
        <v xml:space="preserve"> </v>
      </c>
      <c r="I127" s="33">
        <f>main1!AX193</f>
        <v>0</v>
      </c>
      <c r="J127" s="33">
        <f>main1!AY193</f>
        <v>0</v>
      </c>
      <c r="K127" s="33" t="str">
        <f>main1!AZ193</f>
        <v xml:space="preserve"> </v>
      </c>
    </row>
    <row r="128" spans="1:11" hidden="1">
      <c r="A128" s="153" t="s">
        <v>204</v>
      </c>
      <c r="B128" s="164" t="s">
        <v>205</v>
      </c>
      <c r="C128" s="432">
        <f>main1!AR194</f>
        <v>0</v>
      </c>
      <c r="D128" s="432">
        <f>main1!AS194</f>
        <v>0</v>
      </c>
      <c r="E128" s="432">
        <f>main1!AT194</f>
        <v>0</v>
      </c>
      <c r="F128" s="432">
        <f>main1!AU194</f>
        <v>0</v>
      </c>
      <c r="G128" s="432">
        <f>main1!AV194</f>
        <v>0</v>
      </c>
      <c r="H128" s="432" t="str">
        <f>main1!AW194</f>
        <v xml:space="preserve"> </v>
      </c>
      <c r="I128" s="33">
        <f>main1!AX194</f>
        <v>0</v>
      </c>
      <c r="J128" s="33">
        <f>main1!AY194</f>
        <v>-3</v>
      </c>
      <c r="K128" s="33" t="str">
        <f>main1!AZ194</f>
        <v xml:space="preserve"> </v>
      </c>
    </row>
    <row r="129" spans="1:11" ht="15.75">
      <c r="A129" s="172" t="s">
        <v>207</v>
      </c>
      <c r="B129" s="162" t="s">
        <v>206</v>
      </c>
      <c r="C129" s="431">
        <f>main1!AR195</f>
        <v>47.3</v>
      </c>
      <c r="D129" s="431">
        <f>main1!AS195</f>
        <v>-3</v>
      </c>
      <c r="E129" s="431">
        <f>main1!AT195</f>
        <v>-24.8</v>
      </c>
      <c r="F129" s="431">
        <f>main1!AU195</f>
        <v>21.8</v>
      </c>
      <c r="G129" s="431">
        <f>main1!AV195</f>
        <v>-50.3</v>
      </c>
      <c r="H129" s="431" t="str">
        <f>main1!AW195</f>
        <v>&lt;0</v>
      </c>
      <c r="I129" s="33">
        <f>main1!AX195</f>
        <v>0</v>
      </c>
      <c r="J129" s="33">
        <f>main1!AY195</f>
        <v>-24.8</v>
      </c>
      <c r="K129" s="33" t="str">
        <f>main1!AZ195</f>
        <v xml:space="preserve"> </v>
      </c>
    </row>
    <row r="130" spans="1:11">
      <c r="A130" s="333" t="s">
        <v>290</v>
      </c>
      <c r="B130" s="362" t="s">
        <v>208</v>
      </c>
      <c r="C130" s="432">
        <f>main1!AR196</f>
        <v>133.1</v>
      </c>
      <c r="D130" s="432">
        <f>main1!AS196</f>
        <v>21.8</v>
      </c>
      <c r="E130" s="432">
        <f>main1!AT196</f>
        <v>0</v>
      </c>
      <c r="F130" s="432">
        <f>main1!AU196</f>
        <v>21.8</v>
      </c>
      <c r="G130" s="432">
        <f>main1!AV196</f>
        <v>-111.3</v>
      </c>
      <c r="H130" s="432">
        <f>main1!AW196</f>
        <v>16.378662659654395</v>
      </c>
      <c r="I130" s="142"/>
      <c r="J130" s="142"/>
      <c r="K130" s="142"/>
    </row>
    <row r="131" spans="1:11">
      <c r="A131" s="76" t="s">
        <v>291</v>
      </c>
      <c r="B131" s="362" t="s">
        <v>208</v>
      </c>
      <c r="C131" s="432">
        <f>main1!AR197</f>
        <v>-85.8</v>
      </c>
      <c r="D131" s="432">
        <f>main1!AS197</f>
        <v>-24.8</v>
      </c>
      <c r="E131" s="432">
        <f>main1!AT197</f>
        <v>-24.8</v>
      </c>
      <c r="F131" s="432">
        <f>main1!AU197</f>
        <v>0</v>
      </c>
      <c r="G131" s="432">
        <f>main1!AV197</f>
        <v>61</v>
      </c>
      <c r="H131" s="432">
        <f>main1!AW197</f>
        <v>28.904428904428908</v>
      </c>
      <c r="I131" s="33">
        <f>main1!AX197</f>
        <v>0</v>
      </c>
      <c r="J131" s="33" t="e">
        <f>main1!AY197</f>
        <v>#REF!</v>
      </c>
      <c r="K131" s="33" t="str">
        <f>main1!AZ197</f>
        <v xml:space="preserve"> </v>
      </c>
    </row>
    <row r="132" spans="1:11" ht="20.25" customHeight="1">
      <c r="A132" s="457" t="s">
        <v>212</v>
      </c>
      <c r="B132" s="465" t="s">
        <v>209</v>
      </c>
      <c r="C132" s="476">
        <f>main1!AR198</f>
        <v>481.00000000000068</v>
      </c>
      <c r="D132" s="476">
        <f>main1!AS198</f>
        <v>-554.30000000000086</v>
      </c>
      <c r="E132" s="476">
        <f>main1!AT198</f>
        <v>-566.00000000000091</v>
      </c>
      <c r="F132" s="476">
        <f>main1!AU198</f>
        <v>11.700000000000014</v>
      </c>
      <c r="G132" s="476">
        <f>main1!AV198</f>
        <v>-1035.3000000000015</v>
      </c>
      <c r="H132" s="476" t="str">
        <f>main1!AW198</f>
        <v>&lt;0</v>
      </c>
      <c r="I132" s="31">
        <f>main1!AX198</f>
        <v>0</v>
      </c>
      <c r="J132" s="31">
        <f>main1!AY198</f>
        <v>-554.30000000000086</v>
      </c>
      <c r="K132" s="31" t="str">
        <f>main1!AZ198</f>
        <v xml:space="preserve"> </v>
      </c>
    </row>
    <row r="133" spans="1:11" ht="17.25" customHeight="1">
      <c r="A133" s="460" t="s">
        <v>213</v>
      </c>
      <c r="B133" s="461" t="s">
        <v>210</v>
      </c>
      <c r="C133" s="477">
        <f>main1!AR199</f>
        <v>628.79999999999995</v>
      </c>
      <c r="D133" s="477">
        <f>main1!AS199</f>
        <v>692.5</v>
      </c>
      <c r="E133" s="477">
        <f>main1!AT199</f>
        <v>593.29999999999995</v>
      </c>
      <c r="F133" s="477">
        <f>main1!AU199</f>
        <v>99.2</v>
      </c>
      <c r="G133" s="477">
        <f>main1!AV199</f>
        <v>63.700000000000045</v>
      </c>
      <c r="H133" s="477">
        <f>main1!AW199</f>
        <v>110.13040712468194</v>
      </c>
      <c r="I133" s="35">
        <f>main1!AX199</f>
        <v>0</v>
      </c>
      <c r="J133" s="35">
        <f>main1!AY199</f>
        <v>692.5</v>
      </c>
      <c r="K133" s="35" t="str">
        <f>main1!AZ199</f>
        <v xml:space="preserve"> </v>
      </c>
    </row>
    <row r="134" spans="1:11" ht="21" customHeight="1">
      <c r="A134" s="463" t="s">
        <v>214</v>
      </c>
      <c r="B134" s="464" t="s">
        <v>211</v>
      </c>
      <c r="C134" s="478">
        <f>main1!AR200</f>
        <v>-147.79999999999927</v>
      </c>
      <c r="D134" s="478">
        <f>main1!AS200</f>
        <v>-1246.8000000000009</v>
      </c>
      <c r="E134" s="478">
        <f>main1!AT200</f>
        <v>-1159.3000000000009</v>
      </c>
      <c r="F134" s="478">
        <f>main1!AU200</f>
        <v>-87.499999999999986</v>
      </c>
      <c r="G134" s="478">
        <f>main1!AV200</f>
        <v>-1099.0000000000016</v>
      </c>
      <c r="H134" s="478" t="str">
        <f>main1!AW200</f>
        <v>&gt;200</v>
      </c>
      <c r="I134" s="35">
        <f>main1!AX200</f>
        <v>0</v>
      </c>
      <c r="J134" s="35">
        <f>main1!AY200</f>
        <v>-1246.8000000000009</v>
      </c>
      <c r="K134" s="35" t="str">
        <f>main1!AZ200</f>
        <v xml:space="preserve"> </v>
      </c>
    </row>
  </sheetData>
  <mergeCells count="11">
    <mergeCell ref="E6:F6"/>
    <mergeCell ref="A2:K2"/>
    <mergeCell ref="A3:K3"/>
    <mergeCell ref="A4:K4"/>
    <mergeCell ref="I6:I7"/>
    <mergeCell ref="J6:K6"/>
    <mergeCell ref="A6:A7"/>
    <mergeCell ref="C6:C7"/>
    <mergeCell ref="D6:D7"/>
    <mergeCell ref="G6:H6"/>
    <mergeCell ref="B6:B7"/>
  </mergeCells>
  <printOptions horizontalCentered="1"/>
  <pageMargins left="0" right="0" top="0.39370078740157483" bottom="0.19685039370078741" header="0" footer="0"/>
  <pageSetup paperSize="9" scale="77" orientation="portrait" blackAndWhite="1" r:id="rId1"/>
  <headerFooter>
    <oddFooter>&amp;C&amp;P</oddFooter>
  </headerFooter>
  <rowBreaks count="1" manualBreakCount="1">
    <brk id="67" max="7" man="1"/>
  </rowBreaks>
  <colBreaks count="1" manualBreakCount="1">
    <brk id="8" max="132" man="1"/>
  </colBreaks>
  <ignoredErrors>
    <ignoredError sqref="C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18</vt:i4>
      </vt:variant>
    </vt:vector>
  </HeadingPairs>
  <TitlesOfParts>
    <vt:vector size="33" baseType="lpstr">
      <vt:lpstr>main1</vt:lpstr>
      <vt:lpstr>main</vt:lpstr>
      <vt:lpstr>BPN</vt:lpstr>
      <vt:lpstr>BCC</vt:lpstr>
      <vt:lpstr>BS</vt:lpstr>
      <vt:lpstr>BASS</vt:lpstr>
      <vt:lpstr>FAOAM</vt:lpstr>
      <vt:lpstr>functii</vt:lpstr>
      <vt:lpstr>BL</vt:lpstr>
      <vt:lpstr>public</vt:lpstr>
      <vt:lpstr>central</vt:lpstr>
      <vt:lpstr>stat</vt:lpstr>
      <vt:lpstr>cnas</vt:lpstr>
      <vt:lpstr>cnam</vt:lpstr>
      <vt:lpstr>locale</vt:lpstr>
      <vt:lpstr>BASS!Заголовки_для_печати</vt:lpstr>
      <vt:lpstr>BCC!Заголовки_для_печати</vt:lpstr>
      <vt:lpstr>BL!Заголовки_для_печати</vt:lpstr>
      <vt:lpstr>BPN!Заголовки_для_печати</vt:lpstr>
      <vt:lpstr>BS!Заголовки_для_печати</vt:lpstr>
      <vt:lpstr>FAOAM!Заголовки_для_печати</vt:lpstr>
      <vt:lpstr>main1!Заголовки_для_печати</vt:lpstr>
      <vt:lpstr>BASS!Область_печати</vt:lpstr>
      <vt:lpstr>BCC!Область_печати</vt:lpstr>
      <vt:lpstr>BL!Область_печати</vt:lpstr>
      <vt:lpstr>BPN!Область_печати</vt:lpstr>
      <vt:lpstr>BS!Область_печати</vt:lpstr>
      <vt:lpstr>central!Область_печати</vt:lpstr>
      <vt:lpstr>FAOAM!Область_печати</vt:lpstr>
      <vt:lpstr>functii!Область_печати</vt:lpstr>
      <vt:lpstr>main1!Область_печати</vt:lpstr>
      <vt:lpstr>public!Область_печати</vt:lpstr>
      <vt:lpstr>stat!Область_печати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2016-10-04T06:02:30Z</dcterms:modified>
</cp:coreProperties>
</file>