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C40" i="1"/>
  <c r="O7" i="1" l="1"/>
  <c r="O8" i="1"/>
  <c r="C8" i="1" s="1"/>
  <c r="O9" i="1"/>
  <c r="O10" i="1"/>
  <c r="O11" i="1"/>
  <c r="O12" i="1"/>
  <c r="O13" i="1"/>
  <c r="O14" i="1"/>
  <c r="O16" i="1"/>
  <c r="C16" i="1" s="1"/>
  <c r="O17" i="1"/>
  <c r="C17" i="1" s="1"/>
  <c r="Z17" i="1" s="1"/>
  <c r="O18" i="1"/>
  <c r="O19" i="1"/>
  <c r="O20" i="1"/>
  <c r="O21" i="1"/>
  <c r="C21" i="1" s="1"/>
  <c r="O23" i="1"/>
  <c r="O24" i="1"/>
  <c r="O25" i="1"/>
  <c r="C25" i="1" s="1"/>
  <c r="O28" i="1"/>
  <c r="O29" i="1"/>
  <c r="O31" i="1"/>
  <c r="O32" i="1"/>
  <c r="O35" i="1"/>
  <c r="O36" i="1"/>
  <c r="O37" i="1"/>
  <c r="O38" i="1"/>
  <c r="O40" i="1"/>
  <c r="O6" i="1"/>
  <c r="C35" i="1"/>
  <c r="F36" i="1"/>
  <c r="F37" i="1"/>
  <c r="F38" i="1"/>
  <c r="F40" i="1"/>
  <c r="F13" i="1"/>
  <c r="F14" i="1"/>
  <c r="C14" i="1" s="1"/>
  <c r="F15" i="1"/>
  <c r="F16" i="1"/>
  <c r="F17" i="1"/>
  <c r="F18" i="1"/>
  <c r="C18" i="1" s="1"/>
  <c r="F19" i="1"/>
  <c r="F20" i="1"/>
  <c r="F21" i="1"/>
  <c r="F22" i="1"/>
  <c r="F23" i="1"/>
  <c r="F24" i="1"/>
  <c r="F25" i="1"/>
  <c r="F26" i="1"/>
  <c r="F28" i="1"/>
  <c r="F30" i="1"/>
  <c r="F31" i="1"/>
  <c r="X32" i="1"/>
  <c r="F33" i="1"/>
  <c r="F8" i="1"/>
  <c r="F9" i="1"/>
  <c r="F11" i="1"/>
  <c r="F7" i="1"/>
  <c r="C19" i="1"/>
  <c r="Z19" i="1" s="1"/>
  <c r="C20" i="1"/>
  <c r="X20" i="1" s="1"/>
  <c r="C22" i="1"/>
  <c r="Z22" i="1" s="1"/>
  <c r="C23" i="1"/>
  <c r="X23" i="1" s="1"/>
  <c r="C24" i="1"/>
  <c r="Z24" i="1" s="1"/>
  <c r="X26" i="1"/>
  <c r="Z27" i="1"/>
  <c r="C28" i="1"/>
  <c r="X28" i="1" s="1"/>
  <c r="X30" i="1"/>
  <c r="C31" i="1"/>
  <c r="Y31" i="1" s="1"/>
  <c r="Z34" i="1"/>
  <c r="C9" i="1"/>
  <c r="Y9" i="1" s="1"/>
  <c r="X10" i="1"/>
  <c r="C13" i="1"/>
  <c r="X15" i="1"/>
  <c r="Z39" i="1"/>
  <c r="C7" i="1"/>
  <c r="X7" i="1" s="1"/>
  <c r="AA7" i="1" s="1"/>
  <c r="C37" i="1"/>
  <c r="Y37" i="1" s="1"/>
  <c r="Z5" i="1"/>
  <c r="P9" i="1"/>
  <c r="P28" i="1"/>
  <c r="P29" i="1"/>
  <c r="V43" i="1"/>
  <c r="U43" i="1"/>
  <c r="T43" i="1"/>
  <c r="S43" i="1"/>
  <c r="R43" i="1"/>
  <c r="Q43" i="1"/>
  <c r="N43" i="1"/>
  <c r="M43" i="1"/>
  <c r="K43" i="1"/>
  <c r="I43" i="1"/>
  <c r="T42" i="1"/>
  <c r="R42" i="1"/>
  <c r="M42" i="1"/>
  <c r="V41" i="1"/>
  <c r="S41" i="1"/>
  <c r="Q41" i="1"/>
  <c r="U41" i="1" s="1"/>
  <c r="P41" i="1"/>
  <c r="N41" i="1"/>
  <c r="J41" i="1"/>
  <c r="I41" i="1"/>
  <c r="H41" i="1"/>
  <c r="Z40" i="1"/>
  <c r="AA40" i="1" s="1"/>
  <c r="Y40" i="1"/>
  <c r="X40" i="1"/>
  <c r="P40" i="1"/>
  <c r="P38" i="1"/>
  <c r="G38" i="1"/>
  <c r="Z37" i="1"/>
  <c r="P37" i="1"/>
  <c r="E37" i="1" s="1"/>
  <c r="G37" i="1"/>
  <c r="P36" i="1"/>
  <c r="G36" i="1"/>
  <c r="E36" i="1"/>
  <c r="P35" i="1"/>
  <c r="E35" i="1"/>
  <c r="P33" i="1"/>
  <c r="P31" i="1"/>
  <c r="G31" i="1"/>
  <c r="G30" i="1"/>
  <c r="Y28" i="1"/>
  <c r="G28" i="1"/>
  <c r="E28" i="1"/>
  <c r="X27" i="1"/>
  <c r="Z26" i="1"/>
  <c r="Y26" i="1"/>
  <c r="G26" i="1"/>
  <c r="G25" i="1"/>
  <c r="E25" i="1"/>
  <c r="G24" i="1"/>
  <c r="E24" i="1" s="1"/>
  <c r="P23" i="1"/>
  <c r="G23" i="1"/>
  <c r="E23" i="1"/>
  <c r="X22" i="1"/>
  <c r="G22" i="1"/>
  <c r="E22" i="1"/>
  <c r="G21" i="1"/>
  <c r="E21" i="1" s="1"/>
  <c r="Y20" i="1"/>
  <c r="P20" i="1"/>
  <c r="G20" i="1"/>
  <c r="E20" i="1"/>
  <c r="P19" i="1"/>
  <c r="G19" i="1"/>
  <c r="E19" i="1"/>
  <c r="P18" i="1"/>
  <c r="G18" i="1"/>
  <c r="P17" i="1"/>
  <c r="G17" i="1"/>
  <c r="P16" i="1"/>
  <c r="G16" i="1"/>
  <c r="E16" i="1"/>
  <c r="Y15" i="1"/>
  <c r="G15" i="1"/>
  <c r="P14" i="1"/>
  <c r="E14" i="1" s="1"/>
  <c r="G14" i="1"/>
  <c r="AA13" i="1"/>
  <c r="P13" i="1"/>
  <c r="E13" i="1" s="1"/>
  <c r="G13" i="1"/>
  <c r="P12" i="1"/>
  <c r="P11" i="1"/>
  <c r="G11" i="1"/>
  <c r="E11" i="1"/>
  <c r="P10" i="1"/>
  <c r="P8" i="1"/>
  <c r="E8" i="1" s="1"/>
  <c r="G8" i="1"/>
  <c r="Z7" i="1"/>
  <c r="Y7" i="1"/>
  <c r="P7" i="1"/>
  <c r="G7" i="1"/>
  <c r="E7" i="1"/>
  <c r="P6" i="1"/>
  <c r="X5" i="1"/>
  <c r="Y18" i="1" l="1"/>
  <c r="X18" i="1"/>
  <c r="C11" i="1"/>
  <c r="Y11" i="1" s="1"/>
  <c r="C36" i="1"/>
  <c r="O41" i="1"/>
  <c r="X19" i="1"/>
  <c r="Z18" i="1"/>
  <c r="F41" i="1"/>
  <c r="L41" i="1"/>
  <c r="Y33" i="1"/>
  <c r="X33" i="1"/>
  <c r="AA33" i="1" s="1"/>
  <c r="Z33" i="1"/>
  <c r="X29" i="1"/>
  <c r="Z29" i="1"/>
  <c r="AA29" i="1" s="1"/>
  <c r="Y29" i="1"/>
  <c r="X25" i="1"/>
  <c r="AA25" i="1" s="1"/>
  <c r="Z25" i="1"/>
  <c r="Y25" i="1"/>
  <c r="Z21" i="1"/>
  <c r="Y21" i="1"/>
  <c r="AA21" i="1" s="1"/>
  <c r="X21" i="1"/>
  <c r="X16" i="1"/>
  <c r="Z16" i="1"/>
  <c r="X12" i="1"/>
  <c r="AA12" i="1" s="1"/>
  <c r="Y12" i="1"/>
  <c r="Z12" i="1"/>
  <c r="Z8" i="1"/>
  <c r="X8" i="1"/>
  <c r="Z11" i="1"/>
  <c r="Z9" i="1"/>
  <c r="Y27" i="1"/>
  <c r="AA27" i="1" s="1"/>
  <c r="Z28" i="1"/>
  <c r="Z31" i="1"/>
  <c r="AA31" i="1" s="1"/>
  <c r="X39" i="1"/>
  <c r="Z30" i="1"/>
  <c r="Y24" i="1"/>
  <c r="Z32" i="1"/>
  <c r="X6" i="1"/>
  <c r="Y6" i="1"/>
  <c r="Z6" i="1"/>
  <c r="O43" i="1"/>
  <c r="Y5" i="1"/>
  <c r="AA5" i="1" s="1"/>
  <c r="Y36" i="1"/>
  <c r="Z36" i="1"/>
  <c r="Z35" i="1"/>
  <c r="Y35" i="1"/>
  <c r="X35" i="1"/>
  <c r="Y38" i="1"/>
  <c r="X38" i="1"/>
  <c r="Z38" i="1"/>
  <c r="Y39" i="1"/>
  <c r="AA39" i="1" s="1"/>
  <c r="X37" i="1"/>
  <c r="AA37" i="1" s="1"/>
  <c r="X34" i="1"/>
  <c r="AA34" i="1" s="1"/>
  <c r="Y34" i="1"/>
  <c r="Z14" i="1"/>
  <c r="Y14" i="1"/>
  <c r="X14" i="1"/>
  <c r="X17" i="1"/>
  <c r="Y16" i="1"/>
  <c r="AA16" i="1" s="1"/>
  <c r="Y17" i="1"/>
  <c r="Y19" i="1"/>
  <c r="AA19" i="1" s="1"/>
  <c r="Y22" i="1"/>
  <c r="AA22" i="1" s="1"/>
  <c r="Z23" i="1"/>
  <c r="Y30" i="1"/>
  <c r="AA30" i="1" s="1"/>
  <c r="Y23" i="1"/>
  <c r="F43" i="1"/>
  <c r="AA17" i="1"/>
  <c r="Y8" i="1"/>
  <c r="X9" i="1"/>
  <c r="AA9" i="1" s="1"/>
  <c r="Z10" i="1"/>
  <c r="Y10" i="1"/>
  <c r="Z20" i="1"/>
  <c r="AA20" i="1" s="1"/>
  <c r="X24" i="1"/>
  <c r="AA24" i="1" s="1"/>
  <c r="Z15" i="1"/>
  <c r="AA15" i="1" s="1"/>
  <c r="Y32" i="1"/>
  <c r="X36" i="1"/>
  <c r="AA28" i="1"/>
  <c r="AA26" i="1"/>
  <c r="E38" i="1"/>
  <c r="P43" i="1"/>
  <c r="E18" i="1"/>
  <c r="E17" i="1"/>
  <c r="E31" i="1"/>
  <c r="G43" i="1"/>
  <c r="G41" i="1"/>
  <c r="E41" i="1" s="1"/>
  <c r="AA18" i="1" l="1"/>
  <c r="AA8" i="1"/>
  <c r="AA6" i="1"/>
  <c r="X11" i="1"/>
  <c r="AA11" i="1" s="1"/>
  <c r="C41" i="1"/>
  <c r="X41" i="1" s="1"/>
  <c r="AA32" i="1"/>
  <c r="AA10" i="1"/>
  <c r="AA23" i="1"/>
  <c r="AA38" i="1"/>
  <c r="AA35" i="1"/>
  <c r="AA36" i="1"/>
  <c r="AA14" i="1"/>
  <c r="Z41" i="1"/>
  <c r="E43" i="1"/>
  <c r="Y41" i="1" l="1"/>
  <c r="AA41" i="1"/>
  <c r="W43" i="1"/>
  <c r="W21" i="1"/>
  <c r="W42" i="1"/>
</calcChain>
</file>

<file path=xl/sharedStrings.xml><?xml version="1.0" encoding="utf-8"?>
<sst xmlns="http://schemas.openxmlformats.org/spreadsheetml/2006/main" count="98" uniqueCount="59">
  <si>
    <t xml:space="preserve">IFS teritoriale </t>
  </si>
  <si>
    <t>Total</t>
  </si>
  <si>
    <t>Impotriva IFS</t>
  </si>
  <si>
    <t>impotriva contribuabililor</t>
  </si>
  <si>
    <t>%total</t>
  </si>
  <si>
    <t xml:space="preserve">% total </t>
  </si>
  <si>
    <t>materialele</t>
  </si>
  <si>
    <t xml:space="preserve">suma mii </t>
  </si>
  <si>
    <t>total</t>
  </si>
  <si>
    <t>suma mii</t>
  </si>
  <si>
    <t>cîstig</t>
  </si>
  <si>
    <t>pierdute</t>
  </si>
  <si>
    <t>finisate</t>
  </si>
  <si>
    <t>în proces de exam</t>
  </si>
  <si>
    <t>în pr. de ex.</t>
  </si>
  <si>
    <t>pierdut</t>
  </si>
  <si>
    <t>cîştigat</t>
  </si>
  <si>
    <t>examinat</t>
  </si>
  <si>
    <t>m. Chişinău</t>
  </si>
  <si>
    <t>mun. Bălţi</t>
  </si>
  <si>
    <t>rl.Cahul</t>
  </si>
  <si>
    <t>rl.Taraclia</t>
  </si>
  <si>
    <t>rl.Criuleni</t>
  </si>
  <si>
    <t>rl. Edineţ</t>
  </si>
  <si>
    <t>rl. Orhei</t>
  </si>
  <si>
    <t xml:space="preserve">rl.Hînceşti </t>
  </si>
  <si>
    <t>rl.Glodeni</t>
  </si>
  <si>
    <t>rl. Soroca</t>
  </si>
  <si>
    <t>rl.Căuşeni</t>
  </si>
  <si>
    <t>rl.Ungheni</t>
  </si>
  <si>
    <t>rl. Anenii-Noi</t>
  </si>
  <si>
    <t>rl.Basarabeasca</t>
  </si>
  <si>
    <t>rl.Briceni</t>
  </si>
  <si>
    <t>rl.Cantemir</t>
  </si>
  <si>
    <t>rl.Călăraşi</t>
  </si>
  <si>
    <t>rl.Cimişlia</t>
  </si>
  <si>
    <t>rl.Donduşeni</t>
  </si>
  <si>
    <t>rl.Drochia</t>
  </si>
  <si>
    <t>rl Dubăsari</t>
  </si>
  <si>
    <t>rl.Floreşti</t>
  </si>
  <si>
    <t>rl.Ialoveni</t>
  </si>
  <si>
    <t>rl.Leova</t>
  </si>
  <si>
    <t>rl.Ocniţa</t>
  </si>
  <si>
    <t>rl.Rezina</t>
  </si>
  <si>
    <t>rl.Sîngerei</t>
  </si>
  <si>
    <t>rl.Străşeni</t>
  </si>
  <si>
    <t>rl.Rîşcani</t>
  </si>
  <si>
    <t>rl.Şoldaneşti</t>
  </si>
  <si>
    <t>rl.Nisporeni</t>
  </si>
  <si>
    <t>rl Ştefan-Vodă</t>
  </si>
  <si>
    <t>rl.Teleneşti</t>
  </si>
  <si>
    <t>rl Făleşti</t>
  </si>
  <si>
    <t>UTA Gagauzia</t>
  </si>
  <si>
    <t>IFPS (exc. DGAMC)</t>
  </si>
  <si>
    <t>TOTAL</t>
  </si>
  <si>
    <t xml:space="preserve">    N.Ciobanu</t>
  </si>
  <si>
    <t>.</t>
  </si>
  <si>
    <t>Ex: N.Ciobanu    Tel: 82-33-86</t>
  </si>
  <si>
    <t xml:space="preserve">  Informaţia privind examinarea dosarelor în instanţa de judecată pentru luna august anul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</si>
</sst>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0.0;[Red]0.0"/>
    <numFmt numFmtId="166" formatCode="0;[Red]0"/>
    <numFmt numFmtId="167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 CE"/>
      <family val="1"/>
      <charset val="238"/>
    </font>
    <font>
      <sz val="12"/>
      <name val="Book Antiqua"/>
      <family val="1"/>
      <charset val="204"/>
    </font>
    <font>
      <b/>
      <sz val="10"/>
      <name val="Times New Roman CE"/>
      <family val="1"/>
      <charset val="238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 CE"/>
      <charset val="204"/>
    </font>
    <font>
      <b/>
      <sz val="10"/>
      <color rgb="FFFF0000"/>
      <name val="Times New Roman CE"/>
      <charset val="204"/>
    </font>
    <font>
      <i/>
      <sz val="12"/>
      <name val="Book Antiqua"/>
      <family val="1"/>
      <charset val="204"/>
    </font>
    <font>
      <b/>
      <sz val="10"/>
      <color indexed="8"/>
      <name val="Times New Roman CE"/>
      <charset val="204"/>
    </font>
    <font>
      <b/>
      <sz val="11"/>
      <name val="Times New Roman CE"/>
      <family val="1"/>
      <charset val="238"/>
    </font>
    <font>
      <sz val="11"/>
      <name val="Arial"/>
      <family val="2"/>
      <charset val="204"/>
    </font>
    <font>
      <b/>
      <sz val="11"/>
      <name val="Times New Roman CE"/>
      <charset val="238"/>
    </font>
    <font>
      <b/>
      <sz val="11"/>
      <name val="Times New Roman CE"/>
      <charset val="204"/>
    </font>
    <font>
      <b/>
      <sz val="11"/>
      <color rgb="FFFF0000"/>
      <name val="Times New Roman CE"/>
      <charset val="204"/>
    </font>
    <font>
      <sz val="11"/>
      <name val="Book Antiqua"/>
      <family val="1"/>
      <charset val="204"/>
    </font>
    <font>
      <b/>
      <i/>
      <sz val="11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/>
    <xf numFmtId="0" fontId="5" fillId="0" borderId="2" xfId="0" applyFont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165" fontId="7" fillId="0" borderId="7" xfId="0" applyNumberFormat="1" applyFont="1" applyBorder="1" applyAlignment="1">
      <alignment wrapText="1"/>
    </xf>
    <xf numFmtId="164" fontId="7" fillId="0" borderId="7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9" fontId="7" fillId="0" borderId="7" xfId="1" applyNumberFormat="1" applyFont="1" applyBorder="1" applyAlignment="1">
      <alignment wrapText="1"/>
    </xf>
    <xf numFmtId="9" fontId="8" fillId="0" borderId="7" xfId="1" applyNumberFormat="1" applyFont="1" applyBorder="1" applyAlignment="1">
      <alignment horizontal="center" wrapText="1"/>
    </xf>
    <xf numFmtId="9" fontId="7" fillId="0" borderId="11" xfId="1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wrapText="1"/>
    </xf>
    <xf numFmtId="0" fontId="5" fillId="0" borderId="12" xfId="0" applyFont="1" applyBorder="1"/>
    <xf numFmtId="0" fontId="7" fillId="0" borderId="1" xfId="0" applyFont="1" applyBorder="1" applyAlignment="1"/>
    <xf numFmtId="167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/>
    <xf numFmtId="164" fontId="7" fillId="0" borderId="1" xfId="0" applyNumberFormat="1" applyFont="1" applyBorder="1" applyAlignment="1">
      <alignment wrapText="1"/>
    </xf>
    <xf numFmtId="0" fontId="7" fillId="0" borderId="1" xfId="0" applyFont="1" applyBorder="1"/>
    <xf numFmtId="0" fontId="10" fillId="0" borderId="1" xfId="0" applyFont="1" applyBorder="1" applyAlignment="1"/>
    <xf numFmtId="165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/>
    <xf numFmtId="164" fontId="10" fillId="0" borderId="1" xfId="0" applyNumberFormat="1" applyFont="1" applyBorder="1" applyAlignment="1">
      <alignment wrapText="1"/>
    </xf>
    <xf numFmtId="0" fontId="10" fillId="0" borderId="1" xfId="0" applyFont="1" applyBorder="1"/>
    <xf numFmtId="0" fontId="10" fillId="0" borderId="7" xfId="0" applyFont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wrapText="1"/>
    </xf>
    <xf numFmtId="3" fontId="7" fillId="0" borderId="7" xfId="0" applyNumberFormat="1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2" xfId="0" applyFont="1" applyBorder="1"/>
    <xf numFmtId="0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/>
    <xf numFmtId="167" fontId="13" fillId="0" borderId="1" xfId="0" applyNumberFormat="1" applyFont="1" applyBorder="1" applyAlignment="1">
      <alignment wrapText="1"/>
    </xf>
    <xf numFmtId="165" fontId="13" fillId="0" borderId="1" xfId="0" applyNumberFormat="1" applyFont="1" applyBorder="1" applyAlignment="1">
      <alignment wrapText="1"/>
    </xf>
    <xf numFmtId="0" fontId="13" fillId="0" borderId="1" xfId="0" applyFont="1" applyBorder="1"/>
    <xf numFmtId="165" fontId="13" fillId="0" borderId="1" xfId="0" applyNumberFormat="1" applyFont="1" applyBorder="1"/>
    <xf numFmtId="0" fontId="13" fillId="0" borderId="1" xfId="0" applyFont="1" applyBorder="1" applyAlignment="1">
      <alignment wrapText="1"/>
    </xf>
    <xf numFmtId="164" fontId="13" fillId="0" borderId="1" xfId="0" applyNumberFormat="1" applyFont="1" applyBorder="1" applyAlignment="1">
      <alignment wrapText="1"/>
    </xf>
    <xf numFmtId="0" fontId="13" fillId="0" borderId="7" xfId="0" applyFont="1" applyBorder="1" applyAlignment="1">
      <alignment wrapText="1"/>
    </xf>
    <xf numFmtId="9" fontId="14" fillId="0" borderId="7" xfId="1" applyNumberFormat="1" applyFont="1" applyBorder="1" applyAlignment="1"/>
    <xf numFmtId="9" fontId="15" fillId="0" borderId="7" xfId="1" applyNumberFormat="1" applyFont="1" applyBorder="1" applyAlignment="1">
      <alignment horizontal="center"/>
    </xf>
    <xf numFmtId="9" fontId="14" fillId="0" borderId="11" xfId="1" applyNumberFormat="1" applyFont="1" applyBorder="1" applyAlignment="1">
      <alignment horizontal="center"/>
    </xf>
    <xf numFmtId="0" fontId="16" fillId="0" borderId="4" xfId="0" applyFont="1" applyBorder="1" applyAlignment="1"/>
    <xf numFmtId="0" fontId="17" fillId="0" borderId="0" xfId="0" applyFont="1" applyAlignment="1">
      <alignment horizontal="left"/>
    </xf>
    <xf numFmtId="0" fontId="16" fillId="0" borderId="0" xfId="0" applyFont="1" applyAlignment="1"/>
    <xf numFmtId="166" fontId="16" fillId="0" borderId="0" xfId="0" applyNumberFormat="1" applyFont="1" applyAlignment="1">
      <alignment wrapText="1"/>
    </xf>
    <xf numFmtId="166" fontId="16" fillId="0" borderId="0" xfId="0" applyNumberFormat="1" applyFont="1" applyAlignment="1"/>
    <xf numFmtId="0" fontId="16" fillId="0" borderId="0" xfId="0" applyFont="1" applyAlignment="1">
      <alignment wrapText="1"/>
    </xf>
    <xf numFmtId="0" fontId="16" fillId="0" borderId="0" xfId="0" applyFont="1"/>
    <xf numFmtId="0" fontId="3" fillId="0" borderId="1" xfId="0" applyFont="1" applyBorder="1" applyAlignment="1"/>
    <xf numFmtId="164" fontId="3" fillId="0" borderId="1" xfId="0" applyNumberFormat="1" applyFont="1" applyBorder="1" applyAlignment="1"/>
    <xf numFmtId="166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/>
    <xf numFmtId="0" fontId="3" fillId="0" borderId="13" xfId="0" applyFont="1" applyBorder="1"/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4" fillId="0" borderId="7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106" zoomScaleNormal="106" workbookViewId="0">
      <pane xSplit="1" ySplit="4" topLeftCell="C17" activePane="bottomRight" state="frozen"/>
      <selection pane="topRight" activeCell="B1" sqref="B1"/>
      <selection pane="bottomLeft" activeCell="A5" sqref="A5"/>
      <selection pane="bottomRight" activeCell="Z41" sqref="Z41"/>
    </sheetView>
  </sheetViews>
  <sheetFormatPr defaultRowHeight="15"/>
  <cols>
    <col min="5" max="5" width="10.42578125" customWidth="1"/>
    <col min="7" max="7" width="10.140625" customWidth="1"/>
    <col min="9" max="9" width="10.5703125" customWidth="1"/>
    <col min="14" max="14" width="11.140625" customWidth="1"/>
  </cols>
  <sheetData>
    <row r="1" spans="1:28" ht="15.75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1"/>
    </row>
    <row r="2" spans="1:28" ht="15.75">
      <c r="A2" s="73" t="s">
        <v>0</v>
      </c>
      <c r="B2" s="2"/>
      <c r="C2" s="73" t="s">
        <v>1</v>
      </c>
      <c r="D2" s="73"/>
      <c r="E2" s="73"/>
      <c r="F2" s="73" t="s">
        <v>2</v>
      </c>
      <c r="G2" s="73"/>
      <c r="H2" s="73"/>
      <c r="I2" s="73"/>
      <c r="J2" s="73"/>
      <c r="K2" s="73"/>
      <c r="L2" s="73"/>
      <c r="M2" s="73"/>
      <c r="N2" s="73"/>
      <c r="O2" s="79" t="s">
        <v>3</v>
      </c>
      <c r="P2" s="80"/>
      <c r="Q2" s="80"/>
      <c r="R2" s="80"/>
      <c r="S2" s="80"/>
      <c r="T2" s="80"/>
      <c r="U2" s="80"/>
      <c r="V2" s="80"/>
      <c r="W2" s="80"/>
      <c r="X2" s="3" t="s">
        <v>4</v>
      </c>
      <c r="Y2" s="4" t="s">
        <v>5</v>
      </c>
      <c r="Z2" s="5" t="s">
        <v>5</v>
      </c>
      <c r="AA2" s="6"/>
    </row>
    <row r="3" spans="1:28" ht="15.75">
      <c r="A3" s="73"/>
      <c r="B3" s="7"/>
      <c r="C3" s="72" t="s">
        <v>6</v>
      </c>
      <c r="D3" s="8"/>
      <c r="E3" s="81" t="s">
        <v>7</v>
      </c>
      <c r="F3" s="72" t="s">
        <v>8</v>
      </c>
      <c r="G3" s="72" t="s">
        <v>9</v>
      </c>
      <c r="H3" s="72" t="s">
        <v>10</v>
      </c>
      <c r="I3" s="74" t="s">
        <v>9</v>
      </c>
      <c r="J3" s="72" t="s">
        <v>11</v>
      </c>
      <c r="K3" s="76" t="s">
        <v>9</v>
      </c>
      <c r="L3" s="72" t="s">
        <v>12</v>
      </c>
      <c r="M3" s="72" t="s">
        <v>13</v>
      </c>
      <c r="N3" s="72" t="s">
        <v>9</v>
      </c>
      <c r="O3" s="72" t="s">
        <v>8</v>
      </c>
      <c r="P3" s="72" t="s">
        <v>7</v>
      </c>
      <c r="Q3" s="72" t="s">
        <v>10</v>
      </c>
      <c r="R3" s="72" t="s">
        <v>9</v>
      </c>
      <c r="S3" s="72" t="s">
        <v>11</v>
      </c>
      <c r="T3" s="72" t="s">
        <v>9</v>
      </c>
      <c r="U3" s="72" t="s">
        <v>12</v>
      </c>
      <c r="V3" s="72" t="s">
        <v>14</v>
      </c>
      <c r="W3" s="72" t="s">
        <v>9</v>
      </c>
      <c r="X3" s="9" t="s">
        <v>15</v>
      </c>
      <c r="Y3" s="9" t="s">
        <v>16</v>
      </c>
      <c r="Z3" s="10" t="s">
        <v>17</v>
      </c>
      <c r="AA3" s="6"/>
    </row>
    <row r="4" spans="1:28" ht="15.75">
      <c r="A4" s="73"/>
      <c r="B4" s="11"/>
      <c r="C4" s="73"/>
      <c r="D4" s="12"/>
      <c r="E4" s="82"/>
      <c r="F4" s="73"/>
      <c r="G4" s="73"/>
      <c r="H4" s="73"/>
      <c r="I4" s="75"/>
      <c r="J4" s="73"/>
      <c r="K4" s="77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13"/>
      <c r="Y4" s="13"/>
      <c r="Z4" s="14"/>
      <c r="AA4" s="6"/>
    </row>
    <row r="5" spans="1:28" ht="26.25">
      <c r="A5" s="40" t="s">
        <v>18</v>
      </c>
      <c r="B5" s="15"/>
      <c r="C5" s="16">
        <v>402</v>
      </c>
      <c r="D5" s="15"/>
      <c r="E5" s="17">
        <v>426171.07</v>
      </c>
      <c r="F5" s="18">
        <v>341</v>
      </c>
      <c r="G5" s="28">
        <v>417285.7</v>
      </c>
      <c r="H5" s="18">
        <v>92</v>
      </c>
      <c r="I5" s="19">
        <v>73150.7</v>
      </c>
      <c r="J5" s="18">
        <v>12</v>
      </c>
      <c r="K5" s="19">
        <v>10418.1</v>
      </c>
      <c r="L5" s="18">
        <v>104</v>
      </c>
      <c r="M5" s="18">
        <v>237</v>
      </c>
      <c r="N5" s="20">
        <v>312279.59999999998</v>
      </c>
      <c r="O5" s="18">
        <v>61</v>
      </c>
      <c r="P5" s="21">
        <v>8885.1</v>
      </c>
      <c r="Q5" s="18">
        <v>3</v>
      </c>
      <c r="R5" s="18">
        <v>5941.3</v>
      </c>
      <c r="S5" s="18">
        <v>1</v>
      </c>
      <c r="T5" s="18">
        <v>157.4</v>
      </c>
      <c r="U5" s="18">
        <f>Q5+S5</f>
        <v>4</v>
      </c>
      <c r="V5" s="18">
        <v>57</v>
      </c>
      <c r="W5" s="18">
        <v>2786</v>
      </c>
      <c r="X5" s="22">
        <f t="shared" ref="X5:X12" si="0">(J5+S5)/(C5)</f>
        <v>3.2338308457711441E-2</v>
      </c>
      <c r="Y5" s="23">
        <f>(H5+Q5)/(C5)</f>
        <v>0.23631840796019901</v>
      </c>
      <c r="Z5" s="24">
        <f t="shared" ref="Z5:Z12" si="1">(M5+V5)/C5</f>
        <v>0.73134328358208955</v>
      </c>
      <c r="AA5" s="25">
        <f>SUM(X5:Z5)</f>
        <v>1</v>
      </c>
      <c r="AB5" t="s">
        <v>56</v>
      </c>
    </row>
    <row r="6" spans="1:28" ht="15.75">
      <c r="A6" s="69" t="s">
        <v>19</v>
      </c>
      <c r="B6" s="26"/>
      <c r="C6" s="16">
        <v>24</v>
      </c>
      <c r="D6" s="26"/>
      <c r="E6" s="17">
        <v>20768.599999999999</v>
      </c>
      <c r="F6" s="18">
        <v>22</v>
      </c>
      <c r="G6" s="28">
        <v>20768.599999999999</v>
      </c>
      <c r="H6" s="27">
        <v>9</v>
      </c>
      <c r="I6" s="29">
        <v>17269.7</v>
      </c>
      <c r="J6" s="27">
        <v>4</v>
      </c>
      <c r="K6" s="30">
        <v>771.5</v>
      </c>
      <c r="L6" s="18">
        <f t="shared" ref="L6:L41" si="2">H6+J6</f>
        <v>13</v>
      </c>
      <c r="M6" s="27">
        <v>9</v>
      </c>
      <c r="N6" s="31">
        <v>2727.7</v>
      </c>
      <c r="O6" s="18">
        <f>(Q6+S6+V6)</f>
        <v>2</v>
      </c>
      <c r="P6" s="21">
        <f>SUM(R6)+T6+W6</f>
        <v>0</v>
      </c>
      <c r="Q6" s="32">
        <v>2</v>
      </c>
      <c r="R6" s="32">
        <v>0</v>
      </c>
      <c r="S6" s="32">
        <v>0</v>
      </c>
      <c r="T6" s="32">
        <v>0</v>
      </c>
      <c r="U6" s="18">
        <f t="shared" ref="U6:U41" si="3">Q6+S6</f>
        <v>2</v>
      </c>
      <c r="V6" s="32">
        <v>0</v>
      </c>
      <c r="W6" s="18">
        <v>0</v>
      </c>
      <c r="X6" s="22">
        <f t="shared" si="0"/>
        <v>0.16666666666666666</v>
      </c>
      <c r="Y6" s="23">
        <f t="shared" ref="Y6:Y37" si="4">(H6+Q6)/(C6)</f>
        <v>0.45833333333333331</v>
      </c>
      <c r="Z6" s="24">
        <f t="shared" si="1"/>
        <v>0.375</v>
      </c>
      <c r="AA6" s="25">
        <f t="shared" ref="AA6:AA41" si="5">SUM(X6:Z6)</f>
        <v>1</v>
      </c>
      <c r="AB6" t="s">
        <v>56</v>
      </c>
    </row>
    <row r="7" spans="1:28" ht="15.75">
      <c r="A7" s="70" t="s">
        <v>20</v>
      </c>
      <c r="B7" s="26"/>
      <c r="C7" s="16">
        <f t="shared" ref="C7:C41" si="6">(F7+O7)</f>
        <v>41</v>
      </c>
      <c r="D7" s="26"/>
      <c r="E7" s="17">
        <f t="shared" ref="E7:E25" si="7">SUM(G7)+P7</f>
        <v>2486.4</v>
      </c>
      <c r="F7" s="18">
        <f>(H7+J7+M7)</f>
        <v>41</v>
      </c>
      <c r="G7" s="28">
        <f t="shared" ref="G7:G11" si="8">SUM(I7)+K7+N7</f>
        <v>2480.4</v>
      </c>
      <c r="H7" s="33">
        <v>29</v>
      </c>
      <c r="I7" s="34">
        <v>1911.3</v>
      </c>
      <c r="J7" s="33">
        <v>0</v>
      </c>
      <c r="K7" s="35">
        <v>0</v>
      </c>
      <c r="L7" s="18">
        <f t="shared" si="2"/>
        <v>29</v>
      </c>
      <c r="M7" s="33">
        <v>12</v>
      </c>
      <c r="N7" s="36">
        <v>569.1</v>
      </c>
      <c r="O7" s="18">
        <f t="shared" ref="O7:O41" si="9">(Q7+S7+V7)</f>
        <v>0</v>
      </c>
      <c r="P7" s="21">
        <f t="shared" ref="P7:P9" si="10">SUM(R7)+T7+W7</f>
        <v>6</v>
      </c>
      <c r="Q7" s="37">
        <v>0</v>
      </c>
      <c r="R7" s="37">
        <v>0</v>
      </c>
      <c r="S7" s="37">
        <v>0</v>
      </c>
      <c r="T7" s="37">
        <v>0</v>
      </c>
      <c r="U7" s="18">
        <f t="shared" si="3"/>
        <v>0</v>
      </c>
      <c r="V7" s="37">
        <v>0</v>
      </c>
      <c r="W7" s="38">
        <v>6</v>
      </c>
      <c r="X7" s="22">
        <f t="shared" si="0"/>
        <v>0</v>
      </c>
      <c r="Y7" s="23">
        <f t="shared" si="4"/>
        <v>0.70731707317073167</v>
      </c>
      <c r="Z7" s="24">
        <f t="shared" si="1"/>
        <v>0.29268292682926828</v>
      </c>
      <c r="AA7" s="25">
        <f t="shared" si="5"/>
        <v>1</v>
      </c>
    </row>
    <row r="8" spans="1:28" ht="15.75">
      <c r="A8" s="69" t="s">
        <v>21</v>
      </c>
      <c r="B8" s="26"/>
      <c r="C8" s="16">
        <f t="shared" si="6"/>
        <v>3</v>
      </c>
      <c r="D8" s="26"/>
      <c r="E8" s="17">
        <f t="shared" si="7"/>
        <v>770</v>
      </c>
      <c r="F8" s="18">
        <f t="shared" ref="F8:F33" si="11">(H8+J8+M8)</f>
        <v>2</v>
      </c>
      <c r="G8" s="28">
        <f t="shared" si="8"/>
        <v>455.7</v>
      </c>
      <c r="H8" s="27">
        <v>0</v>
      </c>
      <c r="I8" s="29">
        <v>0</v>
      </c>
      <c r="J8" s="27">
        <v>0</v>
      </c>
      <c r="K8" s="30">
        <v>0</v>
      </c>
      <c r="L8" s="18">
        <f t="shared" si="2"/>
        <v>0</v>
      </c>
      <c r="M8" s="27">
        <v>2</v>
      </c>
      <c r="N8" s="31">
        <v>455.7</v>
      </c>
      <c r="O8" s="18">
        <f t="shared" si="9"/>
        <v>1</v>
      </c>
      <c r="P8" s="21">
        <f t="shared" si="10"/>
        <v>314.3</v>
      </c>
      <c r="Q8" s="32">
        <v>1</v>
      </c>
      <c r="R8" s="32">
        <v>314.3</v>
      </c>
      <c r="S8" s="32">
        <v>0</v>
      </c>
      <c r="T8" s="32">
        <v>0</v>
      </c>
      <c r="U8" s="18">
        <f t="shared" si="3"/>
        <v>1</v>
      </c>
      <c r="V8" s="32">
        <v>0</v>
      </c>
      <c r="W8" s="18">
        <v>0</v>
      </c>
      <c r="X8" s="22">
        <f t="shared" si="0"/>
        <v>0</v>
      </c>
      <c r="Y8" s="23">
        <f t="shared" si="4"/>
        <v>0.33333333333333331</v>
      </c>
      <c r="Z8" s="24">
        <f t="shared" si="1"/>
        <v>0.66666666666666663</v>
      </c>
      <c r="AA8" s="25">
        <f t="shared" si="5"/>
        <v>1</v>
      </c>
      <c r="AB8" t="s">
        <v>56</v>
      </c>
    </row>
    <row r="9" spans="1:28" ht="15.75">
      <c r="A9" s="69" t="s">
        <v>22</v>
      </c>
      <c r="B9" s="26"/>
      <c r="C9" s="16">
        <f t="shared" si="6"/>
        <v>21</v>
      </c>
      <c r="D9" s="26"/>
      <c r="E9" s="17">
        <v>4726.1000000000004</v>
      </c>
      <c r="F9" s="18">
        <f t="shared" si="11"/>
        <v>9</v>
      </c>
      <c r="G9" s="28">
        <v>4717.8999999999996</v>
      </c>
      <c r="H9" s="27">
        <v>3</v>
      </c>
      <c r="I9" s="29">
        <v>99.7</v>
      </c>
      <c r="J9" s="27">
        <v>3</v>
      </c>
      <c r="K9" s="30">
        <v>3175.9</v>
      </c>
      <c r="L9" s="18">
        <f t="shared" si="2"/>
        <v>6</v>
      </c>
      <c r="M9" s="27">
        <v>3</v>
      </c>
      <c r="N9" s="31">
        <v>1692.78</v>
      </c>
      <c r="O9" s="18">
        <f t="shared" si="9"/>
        <v>12</v>
      </c>
      <c r="P9" s="21">
        <f t="shared" si="10"/>
        <v>8.1999999999999993</v>
      </c>
      <c r="Q9" s="32">
        <v>4</v>
      </c>
      <c r="R9" s="32">
        <v>2.7</v>
      </c>
      <c r="S9" s="32">
        <v>0</v>
      </c>
      <c r="T9" s="32">
        <v>0</v>
      </c>
      <c r="U9" s="18">
        <f t="shared" si="3"/>
        <v>4</v>
      </c>
      <c r="V9" s="32">
        <v>8</v>
      </c>
      <c r="W9" s="18">
        <v>5.5</v>
      </c>
      <c r="X9" s="22">
        <f t="shared" si="0"/>
        <v>0.14285714285714285</v>
      </c>
      <c r="Y9" s="23">
        <f t="shared" si="4"/>
        <v>0.33333333333333331</v>
      </c>
      <c r="Z9" s="24">
        <f t="shared" si="1"/>
        <v>0.52380952380952384</v>
      </c>
      <c r="AA9" s="25">
        <f t="shared" si="5"/>
        <v>1</v>
      </c>
      <c r="AB9" t="s">
        <v>56</v>
      </c>
    </row>
    <row r="10" spans="1:28" ht="15.75">
      <c r="A10" s="69" t="s">
        <v>23</v>
      </c>
      <c r="B10" s="26"/>
      <c r="C10" s="16">
        <v>15</v>
      </c>
      <c r="D10" s="26"/>
      <c r="E10" s="17">
        <v>1353.5</v>
      </c>
      <c r="F10" s="18">
        <v>15</v>
      </c>
      <c r="G10" s="28">
        <v>1353.5</v>
      </c>
      <c r="H10" s="27">
        <v>4</v>
      </c>
      <c r="I10" s="29">
        <v>691.8</v>
      </c>
      <c r="J10" s="27">
        <v>0</v>
      </c>
      <c r="K10" s="30">
        <v>0</v>
      </c>
      <c r="L10" s="18">
        <f t="shared" si="2"/>
        <v>4</v>
      </c>
      <c r="M10" s="27">
        <v>8</v>
      </c>
      <c r="N10" s="31">
        <v>1179.5</v>
      </c>
      <c r="O10" s="18">
        <f t="shared" si="9"/>
        <v>0</v>
      </c>
      <c r="P10" s="21">
        <f>SUM(R10)+T10+W10</f>
        <v>0</v>
      </c>
      <c r="Q10" s="32">
        <v>0</v>
      </c>
      <c r="R10" s="32">
        <v>0</v>
      </c>
      <c r="S10" s="32">
        <v>0</v>
      </c>
      <c r="T10" s="32">
        <v>0</v>
      </c>
      <c r="U10" s="18">
        <f t="shared" si="3"/>
        <v>0</v>
      </c>
      <c r="V10" s="32">
        <v>0</v>
      </c>
      <c r="W10" s="18">
        <v>0</v>
      </c>
      <c r="X10" s="22">
        <f t="shared" si="0"/>
        <v>0</v>
      </c>
      <c r="Y10" s="23">
        <f t="shared" si="4"/>
        <v>0.26666666666666666</v>
      </c>
      <c r="Z10" s="24">
        <f t="shared" si="1"/>
        <v>0.53333333333333333</v>
      </c>
      <c r="AA10" s="25">
        <f t="shared" si="5"/>
        <v>0.8</v>
      </c>
      <c r="AB10" t="s">
        <v>56</v>
      </c>
    </row>
    <row r="11" spans="1:28" ht="15.75">
      <c r="A11" s="69" t="s">
        <v>24</v>
      </c>
      <c r="B11" s="26"/>
      <c r="C11" s="16">
        <f t="shared" si="6"/>
        <v>23</v>
      </c>
      <c r="D11" s="26"/>
      <c r="E11" s="17">
        <f t="shared" si="7"/>
        <v>4268.1900000000005</v>
      </c>
      <c r="F11" s="18">
        <f t="shared" si="11"/>
        <v>22</v>
      </c>
      <c r="G11" s="28">
        <f t="shared" si="8"/>
        <v>4266.8900000000003</v>
      </c>
      <c r="H11" s="27">
        <v>5</v>
      </c>
      <c r="I11" s="29">
        <v>506.89</v>
      </c>
      <c r="J11" s="27">
        <v>1</v>
      </c>
      <c r="K11" s="30">
        <v>50</v>
      </c>
      <c r="L11" s="18">
        <f t="shared" si="2"/>
        <v>6</v>
      </c>
      <c r="M11" s="27">
        <v>16</v>
      </c>
      <c r="N11" s="31">
        <v>3710</v>
      </c>
      <c r="O11" s="18">
        <f t="shared" si="9"/>
        <v>1</v>
      </c>
      <c r="P11" s="21">
        <f>SUM(R11)+T11+W11</f>
        <v>1.3</v>
      </c>
      <c r="Q11" s="32">
        <v>1</v>
      </c>
      <c r="R11" s="32">
        <v>1.3</v>
      </c>
      <c r="S11" s="32">
        <v>0</v>
      </c>
      <c r="T11" s="32">
        <v>0</v>
      </c>
      <c r="U11" s="18">
        <f t="shared" si="3"/>
        <v>1</v>
      </c>
      <c r="V11" s="32">
        <v>0</v>
      </c>
      <c r="W11" s="18">
        <v>0</v>
      </c>
      <c r="X11" s="22">
        <f t="shared" si="0"/>
        <v>4.3478260869565216E-2</v>
      </c>
      <c r="Y11" s="23">
        <f t="shared" si="4"/>
        <v>0.2608695652173913</v>
      </c>
      <c r="Z11" s="24">
        <f t="shared" si="1"/>
        <v>0.69565217391304346</v>
      </c>
      <c r="AA11" s="25">
        <f t="shared" si="5"/>
        <v>1</v>
      </c>
      <c r="AB11" t="s">
        <v>56</v>
      </c>
    </row>
    <row r="12" spans="1:28" ht="15.75">
      <c r="A12" s="69" t="s">
        <v>25</v>
      </c>
      <c r="B12" s="26"/>
      <c r="C12" s="16">
        <v>16</v>
      </c>
      <c r="D12" s="26"/>
      <c r="E12" s="17">
        <v>3722.6</v>
      </c>
      <c r="F12" s="18">
        <v>16</v>
      </c>
      <c r="G12" s="28">
        <v>3722.6</v>
      </c>
      <c r="H12" s="27">
        <v>8</v>
      </c>
      <c r="I12" s="29">
        <v>451.75</v>
      </c>
      <c r="J12" s="27">
        <v>1</v>
      </c>
      <c r="K12" s="30">
        <v>0.5</v>
      </c>
      <c r="L12" s="18">
        <f t="shared" si="2"/>
        <v>9</v>
      </c>
      <c r="M12" s="27">
        <v>6</v>
      </c>
      <c r="N12" s="31">
        <v>3270.3</v>
      </c>
      <c r="O12" s="18">
        <f t="shared" si="9"/>
        <v>0</v>
      </c>
      <c r="P12" s="21">
        <f t="shared" ref="P12" si="12">SUM(R12)+T12+W12</f>
        <v>0</v>
      </c>
      <c r="Q12" s="32">
        <v>0</v>
      </c>
      <c r="R12" s="32">
        <v>0</v>
      </c>
      <c r="S12" s="32">
        <v>0</v>
      </c>
      <c r="T12" s="32">
        <v>0</v>
      </c>
      <c r="U12" s="18">
        <f t="shared" si="3"/>
        <v>0</v>
      </c>
      <c r="V12" s="32">
        <v>0</v>
      </c>
      <c r="W12" s="18">
        <v>0</v>
      </c>
      <c r="X12" s="22">
        <f t="shared" si="0"/>
        <v>6.25E-2</v>
      </c>
      <c r="Y12" s="23">
        <f t="shared" si="4"/>
        <v>0.5</v>
      </c>
      <c r="Z12" s="24">
        <f t="shared" si="1"/>
        <v>0.375</v>
      </c>
      <c r="AA12" s="25">
        <f t="shared" si="5"/>
        <v>0.9375</v>
      </c>
      <c r="AB12" t="s">
        <v>56</v>
      </c>
    </row>
    <row r="13" spans="1:28" ht="15.75">
      <c r="A13" s="69" t="s">
        <v>26</v>
      </c>
      <c r="B13" s="26"/>
      <c r="C13" s="16">
        <f t="shared" si="6"/>
        <v>0</v>
      </c>
      <c r="D13" s="26"/>
      <c r="E13" s="17">
        <f t="shared" si="7"/>
        <v>0</v>
      </c>
      <c r="F13" s="18">
        <f t="shared" si="11"/>
        <v>0</v>
      </c>
      <c r="G13" s="28">
        <f>SUM(I13)+K13+N13</f>
        <v>0</v>
      </c>
      <c r="H13" s="27">
        <v>0</v>
      </c>
      <c r="I13" s="29">
        <v>0</v>
      </c>
      <c r="J13" s="27">
        <v>0</v>
      </c>
      <c r="K13" s="30">
        <v>0</v>
      </c>
      <c r="L13" s="18">
        <f t="shared" si="2"/>
        <v>0</v>
      </c>
      <c r="M13" s="27">
        <v>0</v>
      </c>
      <c r="N13" s="31">
        <v>0</v>
      </c>
      <c r="O13" s="18">
        <f t="shared" si="9"/>
        <v>0</v>
      </c>
      <c r="P13" s="21">
        <f>SUM(R13)+T13+W13</f>
        <v>0</v>
      </c>
      <c r="Q13" s="32">
        <v>0</v>
      </c>
      <c r="R13" s="32">
        <v>0</v>
      </c>
      <c r="S13" s="32">
        <v>0</v>
      </c>
      <c r="T13" s="32">
        <v>0</v>
      </c>
      <c r="U13" s="18">
        <f t="shared" si="3"/>
        <v>0</v>
      </c>
      <c r="V13" s="32">
        <v>0</v>
      </c>
      <c r="W13" s="18">
        <v>0</v>
      </c>
      <c r="X13" s="22">
        <v>0</v>
      </c>
      <c r="Y13" s="23">
        <v>0</v>
      </c>
      <c r="Z13" s="24">
        <v>0</v>
      </c>
      <c r="AA13" s="25">
        <f t="shared" si="5"/>
        <v>0</v>
      </c>
      <c r="AB13" t="s">
        <v>56</v>
      </c>
    </row>
    <row r="14" spans="1:28" ht="15.75">
      <c r="A14" s="69" t="s">
        <v>27</v>
      </c>
      <c r="B14" s="26"/>
      <c r="C14" s="16">
        <f t="shared" si="6"/>
        <v>2</v>
      </c>
      <c r="D14" s="26"/>
      <c r="E14" s="17">
        <f t="shared" si="7"/>
        <v>260.2</v>
      </c>
      <c r="F14" s="18">
        <f t="shared" si="11"/>
        <v>2</v>
      </c>
      <c r="G14" s="28">
        <f t="shared" ref="G14:G38" si="13">SUM(I14)+K14+N14</f>
        <v>260.2</v>
      </c>
      <c r="H14" s="27">
        <v>2</v>
      </c>
      <c r="I14" s="29">
        <v>260.2</v>
      </c>
      <c r="J14" s="27">
        <v>0</v>
      </c>
      <c r="K14" s="30">
        <v>0</v>
      </c>
      <c r="L14" s="18">
        <f t="shared" si="2"/>
        <v>2</v>
      </c>
      <c r="M14" s="27">
        <v>0</v>
      </c>
      <c r="N14" s="31">
        <v>0</v>
      </c>
      <c r="O14" s="18">
        <f t="shared" si="9"/>
        <v>0</v>
      </c>
      <c r="P14" s="21">
        <f t="shared" ref="P14:P19" si="14">SUM(R14)+T14+W14</f>
        <v>0</v>
      </c>
      <c r="Q14" s="32">
        <v>0</v>
      </c>
      <c r="R14" s="32">
        <v>0</v>
      </c>
      <c r="S14" s="32">
        <v>0</v>
      </c>
      <c r="T14" s="32">
        <v>0</v>
      </c>
      <c r="U14" s="18">
        <f t="shared" si="3"/>
        <v>0</v>
      </c>
      <c r="V14" s="32">
        <v>0</v>
      </c>
      <c r="W14" s="18">
        <v>0</v>
      </c>
      <c r="X14" s="22">
        <f t="shared" ref="X14:X30" si="15">(J14+S14)/(C14)</f>
        <v>0</v>
      </c>
      <c r="Y14" s="23">
        <f t="shared" si="4"/>
        <v>1</v>
      </c>
      <c r="Z14" s="24">
        <f t="shared" ref="Z14:Z41" si="16">(M14+V14)/C14</f>
        <v>0</v>
      </c>
      <c r="AA14" s="25">
        <f t="shared" si="5"/>
        <v>1</v>
      </c>
      <c r="AB14" t="s">
        <v>56</v>
      </c>
    </row>
    <row r="15" spans="1:28" ht="15.75">
      <c r="A15" s="69" t="s">
        <v>28</v>
      </c>
      <c r="B15" s="26"/>
      <c r="C15" s="16">
        <v>58</v>
      </c>
      <c r="D15" s="26"/>
      <c r="E15" s="17">
        <v>360.7</v>
      </c>
      <c r="F15" s="18">
        <f t="shared" si="11"/>
        <v>2</v>
      </c>
      <c r="G15" s="28">
        <f t="shared" si="13"/>
        <v>262.89999999999998</v>
      </c>
      <c r="H15" s="27">
        <v>2</v>
      </c>
      <c r="I15" s="29">
        <v>262.89999999999998</v>
      </c>
      <c r="J15" s="27">
        <v>0</v>
      </c>
      <c r="K15" s="30">
        <v>0</v>
      </c>
      <c r="L15" s="18">
        <f t="shared" si="2"/>
        <v>2</v>
      </c>
      <c r="M15" s="27">
        <v>0</v>
      </c>
      <c r="N15" s="31">
        <v>0</v>
      </c>
      <c r="O15" s="18">
        <v>56</v>
      </c>
      <c r="P15" s="21">
        <v>97.8</v>
      </c>
      <c r="Q15" s="32">
        <v>56</v>
      </c>
      <c r="R15" s="32">
        <v>97.8</v>
      </c>
      <c r="S15" s="32">
        <v>0</v>
      </c>
      <c r="T15" s="32">
        <v>0</v>
      </c>
      <c r="U15" s="18">
        <f t="shared" si="3"/>
        <v>56</v>
      </c>
      <c r="V15" s="32">
        <v>0</v>
      </c>
      <c r="W15" s="18">
        <v>0</v>
      </c>
      <c r="X15" s="22">
        <f t="shared" si="15"/>
        <v>0</v>
      </c>
      <c r="Y15" s="23">
        <f t="shared" si="4"/>
        <v>1</v>
      </c>
      <c r="Z15" s="24">
        <f t="shared" si="16"/>
        <v>0</v>
      </c>
      <c r="AA15" s="25">
        <f t="shared" si="5"/>
        <v>1</v>
      </c>
      <c r="AB15" t="s">
        <v>56</v>
      </c>
    </row>
    <row r="16" spans="1:28" ht="15.75">
      <c r="A16" s="69" t="s">
        <v>29</v>
      </c>
      <c r="B16" s="26"/>
      <c r="C16" s="16">
        <f t="shared" si="6"/>
        <v>2</v>
      </c>
      <c r="D16" s="26"/>
      <c r="E16" s="17">
        <f t="shared" si="7"/>
        <v>8305.7000000000007</v>
      </c>
      <c r="F16" s="18">
        <f t="shared" si="11"/>
        <v>2</v>
      </c>
      <c r="G16" s="28">
        <f t="shared" si="13"/>
        <v>8305.7000000000007</v>
      </c>
      <c r="H16" s="27">
        <v>2</v>
      </c>
      <c r="I16" s="29">
        <v>8305.7000000000007</v>
      </c>
      <c r="J16" s="27">
        <v>0</v>
      </c>
      <c r="K16" s="30">
        <v>0</v>
      </c>
      <c r="L16" s="18">
        <f t="shared" si="2"/>
        <v>2</v>
      </c>
      <c r="M16" s="27">
        <v>0</v>
      </c>
      <c r="N16" s="31">
        <v>0</v>
      </c>
      <c r="O16" s="18">
        <f t="shared" si="9"/>
        <v>0</v>
      </c>
      <c r="P16" s="21">
        <f t="shared" si="14"/>
        <v>0</v>
      </c>
      <c r="Q16" s="27">
        <v>0</v>
      </c>
      <c r="R16" s="27">
        <v>0</v>
      </c>
      <c r="S16" s="27">
        <v>0</v>
      </c>
      <c r="T16" s="27">
        <v>0</v>
      </c>
      <c r="U16" s="18">
        <f t="shared" si="3"/>
        <v>0</v>
      </c>
      <c r="V16" s="27">
        <v>0</v>
      </c>
      <c r="W16" s="18">
        <v>0</v>
      </c>
      <c r="X16" s="22">
        <f t="shared" si="15"/>
        <v>0</v>
      </c>
      <c r="Y16" s="23">
        <f t="shared" si="4"/>
        <v>1</v>
      </c>
      <c r="Z16" s="24">
        <f t="shared" si="16"/>
        <v>0</v>
      </c>
      <c r="AA16" s="25">
        <f t="shared" si="5"/>
        <v>1</v>
      </c>
      <c r="AB16" t="s">
        <v>56</v>
      </c>
    </row>
    <row r="17" spans="1:28" ht="15.75">
      <c r="A17" s="69" t="s">
        <v>30</v>
      </c>
      <c r="B17" s="26"/>
      <c r="C17" s="16">
        <f t="shared" si="6"/>
        <v>9</v>
      </c>
      <c r="D17" s="26"/>
      <c r="E17" s="17">
        <f t="shared" si="7"/>
        <v>3832.3900000000003</v>
      </c>
      <c r="F17" s="18">
        <f t="shared" si="11"/>
        <v>7</v>
      </c>
      <c r="G17" s="28">
        <f t="shared" si="13"/>
        <v>3581.36</v>
      </c>
      <c r="H17" s="27">
        <v>3</v>
      </c>
      <c r="I17" s="29">
        <v>8</v>
      </c>
      <c r="J17" s="27">
        <v>1</v>
      </c>
      <c r="K17" s="30">
        <v>7</v>
      </c>
      <c r="L17" s="18">
        <f t="shared" si="2"/>
        <v>4</v>
      </c>
      <c r="M17" s="27">
        <v>3</v>
      </c>
      <c r="N17" s="31">
        <v>3566.36</v>
      </c>
      <c r="O17" s="18">
        <f t="shared" si="9"/>
        <v>2</v>
      </c>
      <c r="P17" s="21">
        <f t="shared" si="14"/>
        <v>251.03</v>
      </c>
      <c r="Q17" s="27">
        <v>1</v>
      </c>
      <c r="R17" s="27">
        <v>230</v>
      </c>
      <c r="S17" s="27">
        <v>0</v>
      </c>
      <c r="T17" s="27">
        <v>0</v>
      </c>
      <c r="U17" s="18">
        <f t="shared" si="3"/>
        <v>1</v>
      </c>
      <c r="V17" s="27">
        <v>1</v>
      </c>
      <c r="W17" s="18">
        <v>21.03</v>
      </c>
      <c r="X17" s="22">
        <f t="shared" si="15"/>
        <v>0.1111111111111111</v>
      </c>
      <c r="Y17" s="23">
        <f t="shared" si="4"/>
        <v>0.44444444444444442</v>
      </c>
      <c r="Z17" s="24">
        <f t="shared" si="16"/>
        <v>0.44444444444444442</v>
      </c>
      <c r="AA17" s="25">
        <f t="shared" si="5"/>
        <v>1</v>
      </c>
      <c r="AB17" t="s">
        <v>56</v>
      </c>
    </row>
    <row r="18" spans="1:28" ht="15.75">
      <c r="A18" s="69" t="s">
        <v>31</v>
      </c>
      <c r="B18" s="26"/>
      <c r="C18" s="16">
        <f t="shared" si="6"/>
        <v>7</v>
      </c>
      <c r="D18" s="26"/>
      <c r="E18" s="17">
        <f t="shared" si="7"/>
        <v>32684.2</v>
      </c>
      <c r="F18" s="18">
        <f t="shared" si="11"/>
        <v>6</v>
      </c>
      <c r="G18" s="28">
        <f t="shared" si="13"/>
        <v>32632.3</v>
      </c>
      <c r="H18" s="27">
        <v>4</v>
      </c>
      <c r="I18" s="29">
        <v>9129</v>
      </c>
      <c r="J18" s="27">
        <v>0</v>
      </c>
      <c r="K18" s="30">
        <v>0</v>
      </c>
      <c r="L18" s="18">
        <f t="shared" si="2"/>
        <v>4</v>
      </c>
      <c r="M18" s="27">
        <v>2</v>
      </c>
      <c r="N18" s="31">
        <v>23503.3</v>
      </c>
      <c r="O18" s="18">
        <f t="shared" si="9"/>
        <v>1</v>
      </c>
      <c r="P18" s="21">
        <f t="shared" si="14"/>
        <v>51.9</v>
      </c>
      <c r="Q18" s="27">
        <v>1</v>
      </c>
      <c r="R18" s="27">
        <v>51.9</v>
      </c>
      <c r="S18" s="27">
        <v>0</v>
      </c>
      <c r="T18" s="27">
        <v>0</v>
      </c>
      <c r="U18" s="18">
        <f t="shared" si="3"/>
        <v>1</v>
      </c>
      <c r="V18" s="27">
        <v>0</v>
      </c>
      <c r="W18" s="18">
        <v>0</v>
      </c>
      <c r="X18" s="22">
        <f t="shared" si="15"/>
        <v>0</v>
      </c>
      <c r="Y18" s="23">
        <f t="shared" si="4"/>
        <v>0.7142857142857143</v>
      </c>
      <c r="Z18" s="24">
        <f t="shared" si="16"/>
        <v>0.2857142857142857</v>
      </c>
      <c r="AA18" s="25">
        <f t="shared" si="5"/>
        <v>1</v>
      </c>
      <c r="AB18" t="s">
        <v>56</v>
      </c>
    </row>
    <row r="19" spans="1:28" ht="15.75">
      <c r="A19" s="69" t="s">
        <v>32</v>
      </c>
      <c r="B19" s="26"/>
      <c r="C19" s="16">
        <f t="shared" si="6"/>
        <v>11</v>
      </c>
      <c r="D19" s="26"/>
      <c r="E19" s="17">
        <f t="shared" si="7"/>
        <v>23778</v>
      </c>
      <c r="F19" s="18">
        <f t="shared" si="11"/>
        <v>8</v>
      </c>
      <c r="G19" s="28">
        <f t="shared" si="13"/>
        <v>23154.5</v>
      </c>
      <c r="H19" s="27">
        <v>5</v>
      </c>
      <c r="I19" s="29">
        <v>628.79999999999995</v>
      </c>
      <c r="J19" s="27">
        <v>0</v>
      </c>
      <c r="K19" s="30">
        <v>0</v>
      </c>
      <c r="L19" s="18">
        <f t="shared" si="2"/>
        <v>5</v>
      </c>
      <c r="M19" s="27">
        <v>3</v>
      </c>
      <c r="N19" s="31">
        <v>22525.7</v>
      </c>
      <c r="O19" s="18">
        <f t="shared" si="9"/>
        <v>3</v>
      </c>
      <c r="P19" s="21">
        <f t="shared" si="14"/>
        <v>623.5</v>
      </c>
      <c r="Q19" s="27">
        <v>2</v>
      </c>
      <c r="R19" s="27">
        <v>109.7</v>
      </c>
      <c r="S19" s="27">
        <v>0</v>
      </c>
      <c r="T19" s="27">
        <v>0</v>
      </c>
      <c r="U19" s="18">
        <v>2</v>
      </c>
      <c r="V19" s="27">
        <v>1</v>
      </c>
      <c r="W19" s="18">
        <v>513.79999999999995</v>
      </c>
      <c r="X19" s="22">
        <f t="shared" si="15"/>
        <v>0</v>
      </c>
      <c r="Y19" s="23">
        <f t="shared" si="4"/>
        <v>0.63636363636363635</v>
      </c>
      <c r="Z19" s="24">
        <f t="shared" si="16"/>
        <v>0.36363636363636365</v>
      </c>
      <c r="AA19" s="25">
        <f t="shared" si="5"/>
        <v>1</v>
      </c>
    </row>
    <row r="20" spans="1:28" ht="15.75">
      <c r="A20" s="69" t="s">
        <v>33</v>
      </c>
      <c r="B20" s="26"/>
      <c r="C20" s="16">
        <f t="shared" si="6"/>
        <v>17</v>
      </c>
      <c r="D20" s="26"/>
      <c r="E20" s="17">
        <f t="shared" si="7"/>
        <v>1115</v>
      </c>
      <c r="F20" s="18">
        <f t="shared" si="11"/>
        <v>12</v>
      </c>
      <c r="G20" s="28">
        <f t="shared" si="13"/>
        <v>1000</v>
      </c>
      <c r="H20" s="27">
        <v>0</v>
      </c>
      <c r="I20" s="29">
        <v>0</v>
      </c>
      <c r="J20" s="27">
        <v>3</v>
      </c>
      <c r="K20" s="30">
        <v>15</v>
      </c>
      <c r="L20" s="18">
        <f t="shared" si="2"/>
        <v>3</v>
      </c>
      <c r="M20" s="27">
        <v>9</v>
      </c>
      <c r="N20" s="31">
        <v>985</v>
      </c>
      <c r="O20" s="18">
        <f t="shared" si="9"/>
        <v>5</v>
      </c>
      <c r="P20" s="21">
        <f>SUM(R20)+T20+W20</f>
        <v>115</v>
      </c>
      <c r="Q20" s="27">
        <v>0</v>
      </c>
      <c r="R20" s="27">
        <v>0</v>
      </c>
      <c r="S20" s="27">
        <v>0</v>
      </c>
      <c r="T20" s="27">
        <v>0</v>
      </c>
      <c r="U20" s="18">
        <f t="shared" si="3"/>
        <v>0</v>
      </c>
      <c r="V20" s="27">
        <v>5</v>
      </c>
      <c r="W20" s="18">
        <v>115</v>
      </c>
      <c r="X20" s="22">
        <f t="shared" si="15"/>
        <v>0.17647058823529413</v>
      </c>
      <c r="Y20" s="23">
        <f t="shared" si="4"/>
        <v>0</v>
      </c>
      <c r="Z20" s="24">
        <f t="shared" si="16"/>
        <v>0.82352941176470584</v>
      </c>
      <c r="AA20" s="25">
        <f t="shared" si="5"/>
        <v>1</v>
      </c>
    </row>
    <row r="21" spans="1:28" ht="15.75">
      <c r="A21" s="69" t="s">
        <v>34</v>
      </c>
      <c r="B21" s="26"/>
      <c r="C21" s="16">
        <f t="shared" si="6"/>
        <v>7</v>
      </c>
      <c r="D21" s="26"/>
      <c r="E21" s="17">
        <f t="shared" si="7"/>
        <v>88.9</v>
      </c>
      <c r="F21" s="18">
        <f t="shared" si="11"/>
        <v>6</v>
      </c>
      <c r="G21" s="28">
        <f t="shared" si="13"/>
        <v>88.9</v>
      </c>
      <c r="H21" s="27">
        <v>0</v>
      </c>
      <c r="I21" s="29">
        <v>0</v>
      </c>
      <c r="J21" s="27">
        <v>1</v>
      </c>
      <c r="K21" s="30">
        <v>3</v>
      </c>
      <c r="L21" s="18">
        <f t="shared" si="2"/>
        <v>1</v>
      </c>
      <c r="M21" s="27">
        <v>5</v>
      </c>
      <c r="N21" s="31">
        <v>85.9</v>
      </c>
      <c r="O21" s="18">
        <f t="shared" si="9"/>
        <v>1</v>
      </c>
      <c r="P21" s="21">
        <v>0</v>
      </c>
      <c r="Q21" s="27">
        <v>1</v>
      </c>
      <c r="R21" s="27">
        <v>0</v>
      </c>
      <c r="S21" s="27">
        <v>0</v>
      </c>
      <c r="T21" s="27">
        <v>0</v>
      </c>
      <c r="U21" s="18">
        <f t="shared" si="3"/>
        <v>1</v>
      </c>
      <c r="V21" s="27">
        <v>0</v>
      </c>
      <c r="W21" s="19">
        <f ca="1">-E21:W21</f>
        <v>0</v>
      </c>
      <c r="X21" s="22">
        <f t="shared" si="15"/>
        <v>0.14285714285714285</v>
      </c>
      <c r="Y21" s="23">
        <f t="shared" si="4"/>
        <v>0.14285714285714285</v>
      </c>
      <c r="Z21" s="24">
        <f t="shared" si="16"/>
        <v>0.7142857142857143</v>
      </c>
      <c r="AA21" s="25">
        <f t="shared" si="5"/>
        <v>1</v>
      </c>
      <c r="AB21" t="s">
        <v>56</v>
      </c>
    </row>
    <row r="22" spans="1:28" ht="15.75">
      <c r="A22" s="69" t="s">
        <v>35</v>
      </c>
      <c r="B22" s="26"/>
      <c r="C22" s="16">
        <f t="shared" si="6"/>
        <v>17</v>
      </c>
      <c r="D22" s="26"/>
      <c r="E22" s="17">
        <f t="shared" si="7"/>
        <v>96.399999999999991</v>
      </c>
      <c r="F22" s="18">
        <f t="shared" si="11"/>
        <v>2</v>
      </c>
      <c r="G22" s="28">
        <f t="shared" si="13"/>
        <v>92.6</v>
      </c>
      <c r="H22" s="27">
        <v>1</v>
      </c>
      <c r="I22" s="29">
        <v>2.2999999999999998</v>
      </c>
      <c r="J22" s="27">
        <v>0</v>
      </c>
      <c r="K22" s="30">
        <v>0</v>
      </c>
      <c r="L22" s="18">
        <f t="shared" si="2"/>
        <v>1</v>
      </c>
      <c r="M22" s="27">
        <v>1</v>
      </c>
      <c r="N22" s="31">
        <v>90.3</v>
      </c>
      <c r="O22" s="18">
        <v>15</v>
      </c>
      <c r="P22" s="21">
        <v>3.8</v>
      </c>
      <c r="Q22" s="27">
        <v>13</v>
      </c>
      <c r="R22" s="27">
        <v>3.5</v>
      </c>
      <c r="S22" s="27">
        <v>1</v>
      </c>
      <c r="T22" s="27">
        <v>0.2</v>
      </c>
      <c r="U22" s="18">
        <f t="shared" si="3"/>
        <v>14</v>
      </c>
      <c r="V22" s="27">
        <v>1</v>
      </c>
      <c r="W22" s="18">
        <v>0.1</v>
      </c>
      <c r="X22" s="22">
        <f t="shared" si="15"/>
        <v>5.8823529411764705E-2</v>
      </c>
      <c r="Y22" s="23">
        <f t="shared" si="4"/>
        <v>0.82352941176470584</v>
      </c>
      <c r="Z22" s="24">
        <f t="shared" si="16"/>
        <v>0.11764705882352941</v>
      </c>
      <c r="AA22" s="25">
        <f t="shared" si="5"/>
        <v>1</v>
      </c>
    </row>
    <row r="23" spans="1:28" ht="15.75">
      <c r="A23" s="69" t="s">
        <v>36</v>
      </c>
      <c r="B23" s="26"/>
      <c r="C23" s="16">
        <f t="shared" si="6"/>
        <v>1</v>
      </c>
      <c r="D23" s="26"/>
      <c r="E23" s="17">
        <f t="shared" si="7"/>
        <v>223</v>
      </c>
      <c r="F23" s="18">
        <f t="shared" si="11"/>
        <v>1</v>
      </c>
      <c r="G23" s="28">
        <f t="shared" si="13"/>
        <v>223</v>
      </c>
      <c r="H23" s="27">
        <v>1</v>
      </c>
      <c r="I23" s="29">
        <v>223</v>
      </c>
      <c r="J23" s="27">
        <v>0</v>
      </c>
      <c r="K23" s="30">
        <v>0</v>
      </c>
      <c r="L23" s="18">
        <f t="shared" si="2"/>
        <v>1</v>
      </c>
      <c r="M23" s="27">
        <v>0</v>
      </c>
      <c r="N23" s="31">
        <v>0</v>
      </c>
      <c r="O23" s="18">
        <f t="shared" si="9"/>
        <v>0</v>
      </c>
      <c r="P23" s="21">
        <f>SUM(R23)+T23+W23</f>
        <v>0</v>
      </c>
      <c r="Q23" s="27">
        <v>0</v>
      </c>
      <c r="R23" s="27">
        <v>0</v>
      </c>
      <c r="S23" s="27">
        <v>0</v>
      </c>
      <c r="T23" s="27">
        <v>0</v>
      </c>
      <c r="U23" s="18">
        <f t="shared" si="3"/>
        <v>0</v>
      </c>
      <c r="V23" s="27">
        <v>0</v>
      </c>
      <c r="W23" s="18">
        <v>0</v>
      </c>
      <c r="X23" s="22">
        <f t="shared" si="15"/>
        <v>0</v>
      </c>
      <c r="Y23" s="23">
        <f t="shared" si="4"/>
        <v>1</v>
      </c>
      <c r="Z23" s="24">
        <f t="shared" si="16"/>
        <v>0</v>
      </c>
      <c r="AA23" s="25">
        <f t="shared" si="5"/>
        <v>1</v>
      </c>
    </row>
    <row r="24" spans="1:28" ht="15.75">
      <c r="A24" s="69" t="s">
        <v>37</v>
      </c>
      <c r="B24" s="26"/>
      <c r="C24" s="16">
        <f t="shared" si="6"/>
        <v>5</v>
      </c>
      <c r="D24" s="26"/>
      <c r="E24" s="17">
        <f t="shared" si="7"/>
        <v>206.7</v>
      </c>
      <c r="F24" s="18">
        <f t="shared" si="11"/>
        <v>5</v>
      </c>
      <c r="G24" s="28">
        <f t="shared" si="13"/>
        <v>206.7</v>
      </c>
      <c r="H24" s="27">
        <v>4</v>
      </c>
      <c r="I24" s="29">
        <v>19</v>
      </c>
      <c r="J24" s="27">
        <v>0</v>
      </c>
      <c r="K24" s="30">
        <v>0</v>
      </c>
      <c r="L24" s="18">
        <f t="shared" si="2"/>
        <v>4</v>
      </c>
      <c r="M24" s="27">
        <v>1</v>
      </c>
      <c r="N24" s="31">
        <v>187.7</v>
      </c>
      <c r="O24" s="18">
        <f t="shared" si="9"/>
        <v>0</v>
      </c>
      <c r="P24" s="21">
        <v>0</v>
      </c>
      <c r="Q24" s="27">
        <v>0</v>
      </c>
      <c r="R24" s="27">
        <v>0</v>
      </c>
      <c r="S24" s="27">
        <v>0</v>
      </c>
      <c r="T24" s="27">
        <v>0</v>
      </c>
      <c r="U24" s="18">
        <f t="shared" si="3"/>
        <v>0</v>
      </c>
      <c r="V24" s="27">
        <v>0</v>
      </c>
      <c r="W24" s="18">
        <v>0</v>
      </c>
      <c r="X24" s="22">
        <f t="shared" si="15"/>
        <v>0</v>
      </c>
      <c r="Y24" s="23">
        <f t="shared" si="4"/>
        <v>0.8</v>
      </c>
      <c r="Z24" s="24">
        <f t="shared" si="16"/>
        <v>0.2</v>
      </c>
      <c r="AA24" s="25">
        <f t="shared" si="5"/>
        <v>1</v>
      </c>
      <c r="AB24" t="s">
        <v>56</v>
      </c>
    </row>
    <row r="25" spans="1:28" ht="15.75">
      <c r="A25" s="69" t="s">
        <v>38</v>
      </c>
      <c r="B25" s="26"/>
      <c r="C25" s="16">
        <f t="shared" si="6"/>
        <v>2</v>
      </c>
      <c r="D25" s="26"/>
      <c r="E25" s="17">
        <f t="shared" si="7"/>
        <v>7234</v>
      </c>
      <c r="F25" s="18">
        <f t="shared" si="11"/>
        <v>2</v>
      </c>
      <c r="G25" s="28">
        <f t="shared" si="13"/>
        <v>7234</v>
      </c>
      <c r="H25" s="27">
        <v>1</v>
      </c>
      <c r="I25" s="29">
        <v>12</v>
      </c>
      <c r="J25" s="27">
        <v>0</v>
      </c>
      <c r="K25" s="30">
        <v>0</v>
      </c>
      <c r="L25" s="18">
        <f t="shared" si="2"/>
        <v>1</v>
      </c>
      <c r="M25" s="27">
        <v>1</v>
      </c>
      <c r="N25" s="31">
        <v>7222</v>
      </c>
      <c r="O25" s="18">
        <f t="shared" si="9"/>
        <v>0</v>
      </c>
      <c r="P25" s="21">
        <v>0</v>
      </c>
      <c r="Q25" s="27">
        <v>0</v>
      </c>
      <c r="R25" s="27">
        <v>0</v>
      </c>
      <c r="S25" s="27">
        <v>0</v>
      </c>
      <c r="T25" s="27">
        <v>0</v>
      </c>
      <c r="U25" s="18">
        <f t="shared" si="3"/>
        <v>0</v>
      </c>
      <c r="V25" s="27">
        <v>0</v>
      </c>
      <c r="W25" s="18">
        <v>0</v>
      </c>
      <c r="X25" s="22">
        <f t="shared" si="15"/>
        <v>0</v>
      </c>
      <c r="Y25" s="23">
        <f t="shared" si="4"/>
        <v>0.5</v>
      </c>
      <c r="Z25" s="24">
        <f t="shared" si="16"/>
        <v>0.5</v>
      </c>
      <c r="AA25" s="25">
        <f t="shared" si="5"/>
        <v>1</v>
      </c>
      <c r="AB25" t="s">
        <v>56</v>
      </c>
    </row>
    <row r="26" spans="1:28" ht="15.75">
      <c r="A26" s="69" t="s">
        <v>39</v>
      </c>
      <c r="B26" s="26"/>
      <c r="C26" s="16">
        <v>41</v>
      </c>
      <c r="D26" s="26"/>
      <c r="E26" s="17">
        <v>760.48</v>
      </c>
      <c r="F26" s="18">
        <f t="shared" si="11"/>
        <v>2</v>
      </c>
      <c r="G26" s="28">
        <f t="shared" si="13"/>
        <v>120.4</v>
      </c>
      <c r="H26" s="27">
        <v>0</v>
      </c>
      <c r="I26" s="29">
        <v>0</v>
      </c>
      <c r="J26" s="27">
        <v>0</v>
      </c>
      <c r="K26" s="30">
        <v>0</v>
      </c>
      <c r="L26" s="18">
        <f t="shared" si="2"/>
        <v>0</v>
      </c>
      <c r="M26" s="27">
        <v>2</v>
      </c>
      <c r="N26" s="31">
        <v>120.4</v>
      </c>
      <c r="O26" s="18">
        <v>39</v>
      </c>
      <c r="P26" s="21">
        <v>640</v>
      </c>
      <c r="Q26" s="27">
        <v>24</v>
      </c>
      <c r="R26" s="27">
        <v>640</v>
      </c>
      <c r="S26" s="27">
        <v>0</v>
      </c>
      <c r="T26" s="27">
        <v>0</v>
      </c>
      <c r="U26" s="18">
        <f t="shared" si="3"/>
        <v>24</v>
      </c>
      <c r="V26" s="27">
        <v>15</v>
      </c>
      <c r="W26" s="18">
        <v>0</v>
      </c>
      <c r="X26" s="22">
        <f t="shared" si="15"/>
        <v>0</v>
      </c>
      <c r="Y26" s="23">
        <f t="shared" si="4"/>
        <v>0.58536585365853655</v>
      </c>
      <c r="Z26" s="24">
        <f t="shared" si="16"/>
        <v>0.41463414634146339</v>
      </c>
      <c r="AA26" s="25">
        <f t="shared" si="5"/>
        <v>1</v>
      </c>
      <c r="AB26" t="s">
        <v>56</v>
      </c>
    </row>
    <row r="27" spans="1:28" ht="15.75">
      <c r="A27" s="69" t="s">
        <v>40</v>
      </c>
      <c r="B27" s="26"/>
      <c r="C27" s="16">
        <v>22</v>
      </c>
      <c r="D27" s="26"/>
      <c r="E27" s="17">
        <v>458.9</v>
      </c>
      <c r="F27" s="18">
        <v>21</v>
      </c>
      <c r="G27" s="28">
        <v>456.2</v>
      </c>
      <c r="H27" s="27">
        <v>10</v>
      </c>
      <c r="I27" s="29">
        <v>432.9</v>
      </c>
      <c r="J27" s="27">
        <v>1</v>
      </c>
      <c r="K27" s="30">
        <v>3</v>
      </c>
      <c r="L27" s="18">
        <f t="shared" si="2"/>
        <v>11</v>
      </c>
      <c r="M27" s="27">
        <v>10</v>
      </c>
      <c r="N27" s="31">
        <v>20.3</v>
      </c>
      <c r="O27" s="18">
        <v>1</v>
      </c>
      <c r="P27" s="21">
        <v>2.7</v>
      </c>
      <c r="Q27" s="27">
        <v>0</v>
      </c>
      <c r="R27" s="27">
        <v>0</v>
      </c>
      <c r="S27" s="27">
        <v>0</v>
      </c>
      <c r="T27" s="27">
        <v>0</v>
      </c>
      <c r="U27" s="18">
        <f t="shared" si="3"/>
        <v>0</v>
      </c>
      <c r="V27" s="27">
        <v>1</v>
      </c>
      <c r="W27" s="18">
        <v>2.7</v>
      </c>
      <c r="X27" s="22">
        <f t="shared" si="15"/>
        <v>4.5454545454545456E-2</v>
      </c>
      <c r="Y27" s="23">
        <f t="shared" si="4"/>
        <v>0.45454545454545453</v>
      </c>
      <c r="Z27" s="24">
        <f t="shared" si="16"/>
        <v>0.5</v>
      </c>
      <c r="AA27" s="25">
        <f t="shared" si="5"/>
        <v>1</v>
      </c>
    </row>
    <row r="28" spans="1:28" ht="15.75">
      <c r="A28" s="69" t="s">
        <v>41</v>
      </c>
      <c r="B28" s="26"/>
      <c r="C28" s="16">
        <f t="shared" si="6"/>
        <v>9</v>
      </c>
      <c r="D28" s="26"/>
      <c r="E28" s="17">
        <f t="shared" ref="E28:E38" si="17">SUM(G28)+P28</f>
        <v>2459</v>
      </c>
      <c r="F28" s="18">
        <f t="shared" si="11"/>
        <v>9</v>
      </c>
      <c r="G28" s="28">
        <f t="shared" si="13"/>
        <v>2459</v>
      </c>
      <c r="H28" s="27">
        <v>0</v>
      </c>
      <c r="I28" s="29">
        <v>0</v>
      </c>
      <c r="J28" s="27">
        <v>0</v>
      </c>
      <c r="K28" s="30">
        <v>0</v>
      </c>
      <c r="L28" s="18">
        <f t="shared" si="2"/>
        <v>0</v>
      </c>
      <c r="M28" s="27">
        <v>9</v>
      </c>
      <c r="N28" s="31">
        <v>2459</v>
      </c>
      <c r="O28" s="18">
        <f t="shared" si="9"/>
        <v>0</v>
      </c>
      <c r="P28" s="21">
        <f t="shared" ref="P28:P29" si="18">SUM(R28)+T28+W28</f>
        <v>0</v>
      </c>
      <c r="Q28" s="27">
        <v>0</v>
      </c>
      <c r="R28" s="27">
        <v>0</v>
      </c>
      <c r="S28" s="27">
        <v>0</v>
      </c>
      <c r="T28" s="27">
        <v>0</v>
      </c>
      <c r="U28" s="18">
        <f t="shared" si="3"/>
        <v>0</v>
      </c>
      <c r="V28" s="27">
        <v>0</v>
      </c>
      <c r="W28" s="18">
        <v>0</v>
      </c>
      <c r="X28" s="22">
        <f t="shared" si="15"/>
        <v>0</v>
      </c>
      <c r="Y28" s="23">
        <f t="shared" si="4"/>
        <v>0</v>
      </c>
      <c r="Z28" s="24">
        <f t="shared" si="16"/>
        <v>1</v>
      </c>
      <c r="AA28" s="25">
        <f t="shared" si="5"/>
        <v>1</v>
      </c>
      <c r="AB28" t="s">
        <v>56</v>
      </c>
    </row>
    <row r="29" spans="1:28" ht="15.75">
      <c r="A29" s="69" t="s">
        <v>42</v>
      </c>
      <c r="B29" s="26"/>
      <c r="C29" s="16">
        <v>3</v>
      </c>
      <c r="D29" s="26"/>
      <c r="E29" s="17">
        <v>44524.4</v>
      </c>
      <c r="F29" s="18">
        <v>3</v>
      </c>
      <c r="G29" s="28">
        <v>44524.4</v>
      </c>
      <c r="H29" s="27">
        <v>2</v>
      </c>
      <c r="I29" s="29">
        <v>73.7</v>
      </c>
      <c r="J29" s="27">
        <v>0</v>
      </c>
      <c r="K29" s="30">
        <v>0</v>
      </c>
      <c r="L29" s="18">
        <f t="shared" si="2"/>
        <v>2</v>
      </c>
      <c r="M29" s="27">
        <v>1</v>
      </c>
      <c r="N29" s="31">
        <v>44450.7</v>
      </c>
      <c r="O29" s="18">
        <f t="shared" si="9"/>
        <v>0</v>
      </c>
      <c r="P29" s="21">
        <f t="shared" si="18"/>
        <v>0</v>
      </c>
      <c r="Q29" s="27">
        <v>0</v>
      </c>
      <c r="R29" s="27">
        <v>0</v>
      </c>
      <c r="S29" s="27">
        <v>0</v>
      </c>
      <c r="T29" s="27">
        <v>0</v>
      </c>
      <c r="U29" s="18">
        <f t="shared" si="3"/>
        <v>0</v>
      </c>
      <c r="V29" s="27">
        <v>0</v>
      </c>
      <c r="W29" s="18">
        <v>0</v>
      </c>
      <c r="X29" s="22">
        <f t="shared" si="15"/>
        <v>0</v>
      </c>
      <c r="Y29" s="23">
        <f t="shared" si="4"/>
        <v>0.66666666666666663</v>
      </c>
      <c r="Z29" s="24">
        <f t="shared" si="16"/>
        <v>0.33333333333333331</v>
      </c>
      <c r="AA29" s="25">
        <f t="shared" si="5"/>
        <v>1</v>
      </c>
      <c r="AB29" t="s">
        <v>56</v>
      </c>
    </row>
    <row r="30" spans="1:28" ht="15.75">
      <c r="A30" s="69" t="s">
        <v>43</v>
      </c>
      <c r="B30" s="26"/>
      <c r="C30" s="16">
        <v>20</v>
      </c>
      <c r="D30" s="26"/>
      <c r="E30" s="17">
        <v>2580.3000000000002</v>
      </c>
      <c r="F30" s="18">
        <f t="shared" si="11"/>
        <v>6</v>
      </c>
      <c r="G30" s="28">
        <f t="shared" si="13"/>
        <v>1557.2</v>
      </c>
      <c r="H30" s="27">
        <v>3</v>
      </c>
      <c r="I30" s="29">
        <v>69</v>
      </c>
      <c r="J30" s="27">
        <v>0</v>
      </c>
      <c r="K30" s="30">
        <v>0</v>
      </c>
      <c r="L30" s="18">
        <f t="shared" si="2"/>
        <v>3</v>
      </c>
      <c r="M30" s="27">
        <v>3</v>
      </c>
      <c r="N30" s="31">
        <v>1488.2</v>
      </c>
      <c r="O30" s="18">
        <v>14</v>
      </c>
      <c r="P30" s="21">
        <v>1023</v>
      </c>
      <c r="Q30" s="27">
        <v>6</v>
      </c>
      <c r="R30" s="27">
        <v>106.74</v>
      </c>
      <c r="S30" s="27">
        <v>0</v>
      </c>
      <c r="T30" s="27">
        <v>0</v>
      </c>
      <c r="U30" s="18">
        <f t="shared" si="3"/>
        <v>6</v>
      </c>
      <c r="V30" s="27">
        <v>8</v>
      </c>
      <c r="W30" s="18">
        <v>916.2</v>
      </c>
      <c r="X30" s="22">
        <f t="shared" si="15"/>
        <v>0</v>
      </c>
      <c r="Y30" s="23">
        <f t="shared" si="4"/>
        <v>0.45</v>
      </c>
      <c r="Z30" s="24">
        <f t="shared" si="16"/>
        <v>0.55000000000000004</v>
      </c>
      <c r="AA30" s="25">
        <f t="shared" si="5"/>
        <v>1</v>
      </c>
      <c r="AB30" t="s">
        <v>56</v>
      </c>
    </row>
    <row r="31" spans="1:28" ht="15.75">
      <c r="A31" s="69" t="s">
        <v>44</v>
      </c>
      <c r="B31" s="26"/>
      <c r="C31" s="16">
        <f t="shared" si="6"/>
        <v>3</v>
      </c>
      <c r="D31" s="26"/>
      <c r="E31" s="17">
        <f t="shared" si="17"/>
        <v>931</v>
      </c>
      <c r="F31" s="18">
        <f t="shared" si="11"/>
        <v>3</v>
      </c>
      <c r="G31" s="28">
        <f t="shared" si="13"/>
        <v>931</v>
      </c>
      <c r="H31" s="27">
        <v>0</v>
      </c>
      <c r="I31" s="29">
        <v>0</v>
      </c>
      <c r="J31" s="27">
        <v>1</v>
      </c>
      <c r="K31" s="30">
        <v>3</v>
      </c>
      <c r="L31" s="18">
        <f t="shared" si="2"/>
        <v>1</v>
      </c>
      <c r="M31" s="27">
        <v>2</v>
      </c>
      <c r="N31" s="31">
        <v>928</v>
      </c>
      <c r="O31" s="18">
        <f t="shared" si="9"/>
        <v>0</v>
      </c>
      <c r="P31" s="21">
        <f>SUM(R31)+T31+W31</f>
        <v>0</v>
      </c>
      <c r="Q31" s="27">
        <v>0</v>
      </c>
      <c r="R31" s="27">
        <v>0</v>
      </c>
      <c r="S31" s="27">
        <v>0</v>
      </c>
      <c r="T31" s="27">
        <v>0</v>
      </c>
      <c r="U31" s="18">
        <f t="shared" si="3"/>
        <v>0</v>
      </c>
      <c r="V31" s="27">
        <v>0</v>
      </c>
      <c r="W31" s="18">
        <v>0</v>
      </c>
      <c r="X31" s="22">
        <v>0</v>
      </c>
      <c r="Y31" s="23">
        <f t="shared" si="4"/>
        <v>0</v>
      </c>
      <c r="Z31" s="24">
        <f t="shared" si="16"/>
        <v>0.66666666666666663</v>
      </c>
      <c r="AA31" s="25">
        <f t="shared" si="5"/>
        <v>0.66666666666666663</v>
      </c>
      <c r="AB31" t="s">
        <v>56</v>
      </c>
    </row>
    <row r="32" spans="1:28" ht="15.75">
      <c r="A32" s="69" t="s">
        <v>45</v>
      </c>
      <c r="B32" s="26"/>
      <c r="C32" s="16">
        <v>9</v>
      </c>
      <c r="D32" s="26"/>
      <c r="E32" s="17">
        <v>3664.9</v>
      </c>
      <c r="F32" s="18">
        <v>9</v>
      </c>
      <c r="G32" s="28">
        <v>3666.9</v>
      </c>
      <c r="H32" s="27">
        <v>5</v>
      </c>
      <c r="I32" s="29">
        <v>1753.5</v>
      </c>
      <c r="J32" s="27">
        <v>1</v>
      </c>
      <c r="K32" s="30">
        <v>213.5</v>
      </c>
      <c r="L32" s="18">
        <f t="shared" si="2"/>
        <v>6</v>
      </c>
      <c r="M32" s="27">
        <v>3</v>
      </c>
      <c r="N32" s="31">
        <v>1715.9</v>
      </c>
      <c r="O32" s="18">
        <f t="shared" si="9"/>
        <v>0</v>
      </c>
      <c r="P32" s="21">
        <v>0</v>
      </c>
      <c r="Q32" s="27">
        <v>0</v>
      </c>
      <c r="R32" s="27">
        <v>0</v>
      </c>
      <c r="S32" s="27">
        <v>0</v>
      </c>
      <c r="T32" s="27">
        <v>0</v>
      </c>
      <c r="U32" s="18">
        <f t="shared" si="3"/>
        <v>0</v>
      </c>
      <c r="V32" s="27">
        <v>0</v>
      </c>
      <c r="W32" s="18">
        <v>0</v>
      </c>
      <c r="X32" s="22">
        <f t="shared" ref="X32:X41" si="19">(J32+S32)/(C32)</f>
        <v>0.1111111111111111</v>
      </c>
      <c r="Y32" s="23">
        <f t="shared" si="4"/>
        <v>0.55555555555555558</v>
      </c>
      <c r="Z32" s="24">
        <f t="shared" si="16"/>
        <v>0.33333333333333331</v>
      </c>
      <c r="AA32" s="25">
        <f t="shared" si="5"/>
        <v>1</v>
      </c>
    </row>
    <row r="33" spans="1:28" ht="15.75">
      <c r="A33" s="69" t="s">
        <v>46</v>
      </c>
      <c r="B33" s="26"/>
      <c r="C33" s="16">
        <v>11</v>
      </c>
      <c r="D33" s="26"/>
      <c r="E33" s="17">
        <v>136.5</v>
      </c>
      <c r="F33" s="18">
        <f t="shared" si="11"/>
        <v>2</v>
      </c>
      <c r="G33" s="28">
        <v>136.5</v>
      </c>
      <c r="H33" s="27">
        <v>2</v>
      </c>
      <c r="I33" s="29">
        <v>136.5</v>
      </c>
      <c r="J33" s="27">
        <v>0</v>
      </c>
      <c r="K33" s="30">
        <v>0</v>
      </c>
      <c r="L33" s="18">
        <f t="shared" si="2"/>
        <v>2</v>
      </c>
      <c r="M33" s="27">
        <v>0</v>
      </c>
      <c r="N33" s="31">
        <v>0</v>
      </c>
      <c r="O33" s="18">
        <v>9</v>
      </c>
      <c r="P33" s="21">
        <f>SUM(R33)+T33+W33</f>
        <v>0</v>
      </c>
      <c r="Q33" s="27">
        <v>9</v>
      </c>
      <c r="R33" s="27">
        <v>0</v>
      </c>
      <c r="S33" s="27">
        <v>0</v>
      </c>
      <c r="T33" s="27">
        <v>0</v>
      </c>
      <c r="U33" s="18">
        <f t="shared" si="3"/>
        <v>9</v>
      </c>
      <c r="V33" s="27">
        <v>2</v>
      </c>
      <c r="W33" s="18">
        <v>0</v>
      </c>
      <c r="X33" s="22">
        <f t="shared" si="19"/>
        <v>0</v>
      </c>
      <c r="Y33" s="23">
        <f t="shared" si="4"/>
        <v>1</v>
      </c>
      <c r="Z33" s="24">
        <f t="shared" si="16"/>
        <v>0.18181818181818182</v>
      </c>
      <c r="AA33" s="25">
        <f t="shared" si="5"/>
        <v>1.1818181818181819</v>
      </c>
      <c r="AB33" t="s">
        <v>56</v>
      </c>
    </row>
    <row r="34" spans="1:28" ht="15.75">
      <c r="A34" s="69" t="s">
        <v>47</v>
      </c>
      <c r="B34" s="26"/>
      <c r="C34" s="16">
        <v>32</v>
      </c>
      <c r="D34" s="26"/>
      <c r="E34" s="17">
        <v>1036.2</v>
      </c>
      <c r="F34" s="18">
        <v>22</v>
      </c>
      <c r="G34" s="28">
        <v>1003.3</v>
      </c>
      <c r="H34" s="27">
        <v>2</v>
      </c>
      <c r="I34" s="29">
        <v>53</v>
      </c>
      <c r="J34" s="27">
        <v>1</v>
      </c>
      <c r="K34" s="30">
        <v>12</v>
      </c>
      <c r="L34" s="18">
        <f t="shared" si="2"/>
        <v>3</v>
      </c>
      <c r="M34" s="27">
        <v>19</v>
      </c>
      <c r="N34" s="31">
        <v>938.3</v>
      </c>
      <c r="O34" s="18">
        <v>10</v>
      </c>
      <c r="P34" s="21">
        <v>59.9</v>
      </c>
      <c r="Q34" s="27">
        <v>5</v>
      </c>
      <c r="R34" s="27">
        <v>18.7</v>
      </c>
      <c r="S34" s="27">
        <v>1</v>
      </c>
      <c r="T34" s="27">
        <v>30</v>
      </c>
      <c r="U34" s="18">
        <f t="shared" si="3"/>
        <v>6</v>
      </c>
      <c r="V34" s="27">
        <v>4</v>
      </c>
      <c r="W34" s="18">
        <v>11.2</v>
      </c>
      <c r="X34" s="22">
        <f t="shared" si="19"/>
        <v>6.25E-2</v>
      </c>
      <c r="Y34" s="23">
        <f t="shared" si="4"/>
        <v>0.21875</v>
      </c>
      <c r="Z34" s="24">
        <f t="shared" si="16"/>
        <v>0.71875</v>
      </c>
      <c r="AA34" s="25">
        <f t="shared" si="5"/>
        <v>1</v>
      </c>
      <c r="AB34" t="s">
        <v>56</v>
      </c>
    </row>
    <row r="35" spans="1:28" ht="15.75">
      <c r="A35" s="69" t="s">
        <v>48</v>
      </c>
      <c r="B35" s="26"/>
      <c r="C35" s="16">
        <f t="shared" si="6"/>
        <v>19</v>
      </c>
      <c r="D35" s="26"/>
      <c r="E35" s="17">
        <f t="shared" si="17"/>
        <v>1987</v>
      </c>
      <c r="F35" s="18">
        <v>13</v>
      </c>
      <c r="G35" s="28">
        <v>1981.9</v>
      </c>
      <c r="H35" s="27">
        <v>7</v>
      </c>
      <c r="I35" s="29">
        <v>1976.8</v>
      </c>
      <c r="J35" s="27">
        <v>1</v>
      </c>
      <c r="K35" s="30">
        <v>170</v>
      </c>
      <c r="L35" s="18">
        <f t="shared" si="2"/>
        <v>8</v>
      </c>
      <c r="M35" s="27">
        <v>6</v>
      </c>
      <c r="N35" s="31">
        <v>1806.81</v>
      </c>
      <c r="O35" s="18">
        <f t="shared" si="9"/>
        <v>6</v>
      </c>
      <c r="P35" s="21">
        <f>SUM(R35)+T35+W35</f>
        <v>5.0999999999999996</v>
      </c>
      <c r="Q35" s="27">
        <v>6</v>
      </c>
      <c r="R35" s="27">
        <v>5.0999999999999996</v>
      </c>
      <c r="S35" s="27">
        <v>0</v>
      </c>
      <c r="T35" s="27">
        <v>0</v>
      </c>
      <c r="U35" s="18">
        <f t="shared" si="3"/>
        <v>6</v>
      </c>
      <c r="V35" s="27">
        <v>0</v>
      </c>
      <c r="W35" s="18">
        <v>0</v>
      </c>
      <c r="X35" s="22">
        <f t="shared" si="19"/>
        <v>5.2631578947368418E-2</v>
      </c>
      <c r="Y35" s="23">
        <f t="shared" si="4"/>
        <v>0.68421052631578949</v>
      </c>
      <c r="Z35" s="24">
        <f t="shared" si="16"/>
        <v>0.31578947368421051</v>
      </c>
      <c r="AA35" s="25">
        <f t="shared" si="5"/>
        <v>1.0526315789473686</v>
      </c>
      <c r="AB35" t="s">
        <v>56</v>
      </c>
    </row>
    <row r="36" spans="1:28" ht="15.75">
      <c r="A36" s="69" t="s">
        <v>49</v>
      </c>
      <c r="B36" s="26"/>
      <c r="C36" s="16">
        <f t="shared" si="6"/>
        <v>15</v>
      </c>
      <c r="D36" s="26"/>
      <c r="E36" s="17">
        <f t="shared" si="17"/>
        <v>556.9</v>
      </c>
      <c r="F36" s="18">
        <f>(H36+J36+M36)</f>
        <v>1</v>
      </c>
      <c r="G36" s="28">
        <f t="shared" si="13"/>
        <v>174.4</v>
      </c>
      <c r="H36" s="27">
        <v>0</v>
      </c>
      <c r="I36" s="29">
        <v>0</v>
      </c>
      <c r="J36" s="27">
        <v>0</v>
      </c>
      <c r="K36" s="30">
        <v>0</v>
      </c>
      <c r="L36" s="18">
        <f t="shared" si="2"/>
        <v>0</v>
      </c>
      <c r="M36" s="27">
        <v>1</v>
      </c>
      <c r="N36" s="31">
        <v>174.4</v>
      </c>
      <c r="O36" s="18">
        <f t="shared" si="9"/>
        <v>14</v>
      </c>
      <c r="P36" s="21">
        <f>SUM(R36)+T36+W36</f>
        <v>382.5</v>
      </c>
      <c r="Q36" s="27">
        <v>9</v>
      </c>
      <c r="R36" s="27">
        <v>153.9</v>
      </c>
      <c r="S36" s="27">
        <v>0</v>
      </c>
      <c r="T36" s="27">
        <v>0</v>
      </c>
      <c r="U36" s="18">
        <f t="shared" si="3"/>
        <v>9</v>
      </c>
      <c r="V36" s="27">
        <v>5</v>
      </c>
      <c r="W36" s="18">
        <v>228.6</v>
      </c>
      <c r="X36" s="22">
        <f t="shared" si="19"/>
        <v>0</v>
      </c>
      <c r="Y36" s="23">
        <f t="shared" si="4"/>
        <v>0.6</v>
      </c>
      <c r="Z36" s="24">
        <f t="shared" si="16"/>
        <v>0.4</v>
      </c>
      <c r="AA36" s="25">
        <f t="shared" si="5"/>
        <v>1</v>
      </c>
      <c r="AB36" t="s">
        <v>56</v>
      </c>
    </row>
    <row r="37" spans="1:28" ht="15.75">
      <c r="A37" s="69" t="s">
        <v>50</v>
      </c>
      <c r="B37" s="26"/>
      <c r="C37" s="16">
        <f t="shared" si="6"/>
        <v>1</v>
      </c>
      <c r="D37" s="26"/>
      <c r="E37" s="17">
        <f t="shared" si="17"/>
        <v>758.6</v>
      </c>
      <c r="F37" s="18">
        <f t="shared" ref="F37:F41" si="20">(H37+J37+M37)</f>
        <v>1</v>
      </c>
      <c r="G37" s="28">
        <f t="shared" si="13"/>
        <v>758.6</v>
      </c>
      <c r="H37" s="27">
        <v>0</v>
      </c>
      <c r="I37" s="29">
        <v>0</v>
      </c>
      <c r="J37" s="27">
        <v>0</v>
      </c>
      <c r="K37" s="30">
        <v>0</v>
      </c>
      <c r="L37" s="18">
        <f t="shared" si="2"/>
        <v>0</v>
      </c>
      <c r="M37" s="27">
        <v>1</v>
      </c>
      <c r="N37" s="31">
        <v>758.6</v>
      </c>
      <c r="O37" s="18">
        <f t="shared" si="9"/>
        <v>0</v>
      </c>
      <c r="P37" s="21">
        <f>SUM(R37)+T37+W37</f>
        <v>0</v>
      </c>
      <c r="Q37" s="27">
        <v>0</v>
      </c>
      <c r="R37" s="27">
        <v>0</v>
      </c>
      <c r="S37" s="27">
        <v>0</v>
      </c>
      <c r="T37" s="27">
        <v>0</v>
      </c>
      <c r="U37" s="18">
        <f t="shared" si="3"/>
        <v>0</v>
      </c>
      <c r="V37" s="27">
        <v>0</v>
      </c>
      <c r="W37" s="18">
        <v>0</v>
      </c>
      <c r="X37" s="22">
        <f t="shared" si="19"/>
        <v>0</v>
      </c>
      <c r="Y37" s="23">
        <f t="shared" si="4"/>
        <v>0</v>
      </c>
      <c r="Z37" s="24">
        <f t="shared" si="16"/>
        <v>1</v>
      </c>
      <c r="AA37" s="25">
        <f t="shared" si="5"/>
        <v>1</v>
      </c>
      <c r="AB37" t="s">
        <v>56</v>
      </c>
    </row>
    <row r="38" spans="1:28" ht="15.75">
      <c r="A38" s="69" t="s">
        <v>51</v>
      </c>
      <c r="B38" s="26"/>
      <c r="C38" s="16">
        <v>3</v>
      </c>
      <c r="D38" s="26"/>
      <c r="E38" s="17">
        <f t="shared" si="17"/>
        <v>266</v>
      </c>
      <c r="F38" s="18">
        <f t="shared" si="20"/>
        <v>3</v>
      </c>
      <c r="G38" s="28">
        <f t="shared" si="13"/>
        <v>266</v>
      </c>
      <c r="H38" s="27">
        <v>2</v>
      </c>
      <c r="I38" s="29">
        <v>137</v>
      </c>
      <c r="J38" s="27">
        <v>0</v>
      </c>
      <c r="K38" s="30">
        <v>0</v>
      </c>
      <c r="L38" s="18">
        <f t="shared" si="2"/>
        <v>2</v>
      </c>
      <c r="M38" s="27">
        <v>1</v>
      </c>
      <c r="N38" s="31">
        <v>129</v>
      </c>
      <c r="O38" s="18">
        <f t="shared" si="9"/>
        <v>0</v>
      </c>
      <c r="P38" s="21">
        <f t="shared" ref="P38" si="21">SUM(R38)+T38+W38</f>
        <v>0</v>
      </c>
      <c r="Q38" s="27">
        <v>0</v>
      </c>
      <c r="R38" s="27">
        <v>0</v>
      </c>
      <c r="S38" s="27">
        <v>0</v>
      </c>
      <c r="T38" s="27">
        <v>0</v>
      </c>
      <c r="U38" s="18">
        <f t="shared" si="3"/>
        <v>0</v>
      </c>
      <c r="V38" s="27">
        <v>0</v>
      </c>
      <c r="W38" s="18">
        <v>0</v>
      </c>
      <c r="X38" s="22">
        <f t="shared" si="19"/>
        <v>0</v>
      </c>
      <c r="Y38" s="23">
        <f>(H38+Q38)/(C38)</f>
        <v>0.66666666666666663</v>
      </c>
      <c r="Z38" s="24">
        <f t="shared" si="16"/>
        <v>0.33333333333333331</v>
      </c>
      <c r="AA38" s="25">
        <f t="shared" si="5"/>
        <v>1</v>
      </c>
      <c r="AB38" t="s">
        <v>56</v>
      </c>
    </row>
    <row r="39" spans="1:28" ht="15.75">
      <c r="A39" s="69" t="s">
        <v>52</v>
      </c>
      <c r="B39" s="26"/>
      <c r="C39" s="16">
        <v>42</v>
      </c>
      <c r="D39" s="26"/>
      <c r="E39" s="17">
        <v>17813.8</v>
      </c>
      <c r="F39" s="18">
        <v>18</v>
      </c>
      <c r="G39" s="28">
        <v>15171.3</v>
      </c>
      <c r="H39" s="27">
        <v>1</v>
      </c>
      <c r="I39" s="29">
        <v>43.2</v>
      </c>
      <c r="J39" s="27">
        <v>1</v>
      </c>
      <c r="K39" s="30">
        <v>245.7</v>
      </c>
      <c r="L39" s="18">
        <f t="shared" si="2"/>
        <v>2</v>
      </c>
      <c r="M39" s="27">
        <v>16</v>
      </c>
      <c r="N39" s="39">
        <v>14882.4</v>
      </c>
      <c r="O39" s="18">
        <v>24</v>
      </c>
      <c r="P39" s="21">
        <v>2642.5</v>
      </c>
      <c r="Q39" s="32">
        <v>14</v>
      </c>
      <c r="R39" s="32">
        <v>2011.8</v>
      </c>
      <c r="S39" s="32">
        <v>1</v>
      </c>
      <c r="T39" s="32">
        <v>0</v>
      </c>
      <c r="U39" s="18">
        <f t="shared" si="3"/>
        <v>15</v>
      </c>
      <c r="V39" s="32">
        <v>9</v>
      </c>
      <c r="W39" s="18">
        <v>630.70000000000005</v>
      </c>
      <c r="X39" s="22">
        <f t="shared" si="19"/>
        <v>4.7619047619047616E-2</v>
      </c>
      <c r="Y39" s="23">
        <f>(H39+Q39)/(C39)</f>
        <v>0.35714285714285715</v>
      </c>
      <c r="Z39" s="24">
        <f t="shared" si="16"/>
        <v>0.59523809523809523</v>
      </c>
      <c r="AA39" s="25">
        <f t="shared" si="5"/>
        <v>1</v>
      </c>
      <c r="AB39" t="s">
        <v>56</v>
      </c>
    </row>
    <row r="40" spans="1:28" ht="26.25">
      <c r="A40" s="40" t="s">
        <v>53</v>
      </c>
      <c r="B40" s="26"/>
      <c r="C40" s="16">
        <f t="shared" si="6"/>
        <v>151</v>
      </c>
      <c r="D40" s="26"/>
      <c r="E40" s="17">
        <v>211034.8</v>
      </c>
      <c r="F40" s="18">
        <f t="shared" si="20"/>
        <v>151</v>
      </c>
      <c r="G40" s="28">
        <v>211034.8</v>
      </c>
      <c r="H40" s="27">
        <v>32</v>
      </c>
      <c r="I40" s="29">
        <v>11202.2</v>
      </c>
      <c r="J40" s="27">
        <v>6</v>
      </c>
      <c r="K40" s="30">
        <v>126.2</v>
      </c>
      <c r="L40" s="18">
        <f t="shared" si="2"/>
        <v>38</v>
      </c>
      <c r="M40" s="27">
        <v>113</v>
      </c>
      <c r="N40" s="31">
        <v>198531.8</v>
      </c>
      <c r="O40" s="18">
        <f t="shared" si="9"/>
        <v>0</v>
      </c>
      <c r="P40" s="41">
        <f>SUM(R40)+T40+W40</f>
        <v>0</v>
      </c>
      <c r="Q40" s="32">
        <v>0</v>
      </c>
      <c r="R40" s="32">
        <v>0</v>
      </c>
      <c r="S40" s="32">
        <v>0</v>
      </c>
      <c r="T40" s="32">
        <v>0</v>
      </c>
      <c r="U40" s="18">
        <f t="shared" si="3"/>
        <v>0</v>
      </c>
      <c r="V40" s="32">
        <v>0</v>
      </c>
      <c r="W40" s="42">
        <v>0</v>
      </c>
      <c r="X40" s="22">
        <f t="shared" si="19"/>
        <v>3.9735099337748346E-2</v>
      </c>
      <c r="Y40" s="23">
        <f>(H40+Q40)/(C40)</f>
        <v>0.2119205298013245</v>
      </c>
      <c r="Z40" s="24">
        <f t="shared" si="16"/>
        <v>0.7483443708609272</v>
      </c>
      <c r="AA40" s="25">
        <f t="shared" si="5"/>
        <v>1</v>
      </c>
    </row>
    <row r="41" spans="1:28" ht="15.75">
      <c r="A41" s="43" t="s">
        <v>54</v>
      </c>
      <c r="B41" s="44"/>
      <c r="C41" s="16">
        <f t="shared" si="6"/>
        <v>1077</v>
      </c>
      <c r="D41" s="44"/>
      <c r="E41" s="45">
        <f>SUM(G41)+P41</f>
        <v>826415.15000000014</v>
      </c>
      <c r="F41" s="18">
        <f t="shared" si="20"/>
        <v>798</v>
      </c>
      <c r="G41" s="47">
        <f>SUM(G5:G40)</f>
        <v>816335.35000000009</v>
      </c>
      <c r="H41" s="46">
        <f t="shared" ref="H41:V41" si="22">SUM(H5:H40)</f>
        <v>241</v>
      </c>
      <c r="I41" s="48">
        <f>SUM(I5:I40)</f>
        <v>128810.53999999998</v>
      </c>
      <c r="J41" s="49">
        <f t="shared" si="22"/>
        <v>38</v>
      </c>
      <c r="K41" s="50">
        <v>13618</v>
      </c>
      <c r="L41" s="18">
        <f t="shared" si="2"/>
        <v>279</v>
      </c>
      <c r="M41" s="46">
        <v>519</v>
      </c>
      <c r="N41" s="52">
        <f>SUM(N5:N40)</f>
        <v>652454.75</v>
      </c>
      <c r="O41" s="18">
        <f t="shared" si="9"/>
        <v>279</v>
      </c>
      <c r="P41" s="51">
        <f>SUM(R41)+T41+W41</f>
        <v>10079.799999999999</v>
      </c>
      <c r="Q41" s="49">
        <f t="shared" si="22"/>
        <v>158</v>
      </c>
      <c r="R41" s="49">
        <v>356.7</v>
      </c>
      <c r="S41" s="49">
        <f t="shared" si="22"/>
        <v>4</v>
      </c>
      <c r="T41" s="49">
        <v>192.6</v>
      </c>
      <c r="U41" s="18">
        <f t="shared" si="3"/>
        <v>162</v>
      </c>
      <c r="V41" s="49">
        <f t="shared" si="22"/>
        <v>117</v>
      </c>
      <c r="W41" s="53">
        <v>9530.5</v>
      </c>
      <c r="X41" s="54">
        <f t="shared" si="19"/>
        <v>3.8997214484679667E-2</v>
      </c>
      <c r="Y41" s="55">
        <f>(H41+Q41)/(C41)</f>
        <v>0.37047353760445684</v>
      </c>
      <c r="Z41" s="56">
        <f t="shared" si="16"/>
        <v>0.59052924791086348</v>
      </c>
      <c r="AA41" s="25">
        <f t="shared" si="5"/>
        <v>1</v>
      </c>
    </row>
    <row r="42" spans="1:28" ht="16.5">
      <c r="A42" s="57"/>
      <c r="B42" s="58" t="s">
        <v>55</v>
      </c>
      <c r="C42" s="71" t="s">
        <v>57</v>
      </c>
      <c r="D42" s="71"/>
      <c r="E42" s="71"/>
      <c r="F42" s="71"/>
      <c r="G42" s="71"/>
      <c r="H42" s="59"/>
      <c r="I42" s="60"/>
      <c r="J42" s="59"/>
      <c r="K42" s="61"/>
      <c r="L42" s="62"/>
      <c r="M42" s="59">
        <f>SUM(M5:M40)</f>
        <v>505</v>
      </c>
      <c r="N42" s="59"/>
      <c r="O42" s="59"/>
      <c r="P42" s="62"/>
      <c r="Q42" s="63"/>
      <c r="R42" s="63">
        <f>SUM(R5:R40)</f>
        <v>9688.74</v>
      </c>
      <c r="S42" s="63"/>
      <c r="T42" s="63">
        <f>SUM(T5:T40)</f>
        <v>187.6</v>
      </c>
      <c r="U42" s="63"/>
      <c r="V42" s="63"/>
      <c r="W42" s="62">
        <f ca="1">SUM(W5:W40)</f>
        <v>0</v>
      </c>
      <c r="X42" s="63"/>
      <c r="Y42" s="63"/>
      <c r="Z42" s="63"/>
      <c r="AA42" s="1"/>
    </row>
    <row r="43" spans="1:28" ht="15.75">
      <c r="A43" s="64"/>
      <c r="B43" s="64"/>
      <c r="C43" s="64"/>
      <c r="D43" s="64"/>
      <c r="E43" s="65">
        <f>SUM(E5:E40)</f>
        <v>831420.43000000017</v>
      </c>
      <c r="F43" s="64">
        <f>SUM(F5:F40)</f>
        <v>787</v>
      </c>
      <c r="G43" s="6">
        <f>SUM(G6:G40)</f>
        <v>399049.64999999997</v>
      </c>
      <c r="H43" s="64"/>
      <c r="I43" s="66">
        <f>SUM(I5:I40)</f>
        <v>128810.53999999998</v>
      </c>
      <c r="J43" s="64"/>
      <c r="K43" s="67">
        <f>SUM(K5:K40)</f>
        <v>15214.400000000001</v>
      </c>
      <c r="L43" s="6"/>
      <c r="M43" s="64">
        <f>SUM(M5:M40)</f>
        <v>505</v>
      </c>
      <c r="N43" s="64">
        <f>SUM(N6:N40)</f>
        <v>340175.14999999997</v>
      </c>
      <c r="O43" s="64">
        <f>SUM(O5:O40)</f>
        <v>277</v>
      </c>
      <c r="P43" s="6">
        <f>SUM(P6:P40)</f>
        <v>6228.53</v>
      </c>
      <c r="Q43" s="1">
        <f t="shared" ref="Q43:V43" si="23">SUM(Q5:Q40)</f>
        <v>158</v>
      </c>
      <c r="R43" s="1">
        <f t="shared" si="23"/>
        <v>9688.74</v>
      </c>
      <c r="S43" s="1">
        <f t="shared" si="23"/>
        <v>4</v>
      </c>
      <c r="T43" s="1">
        <f t="shared" si="23"/>
        <v>187.6</v>
      </c>
      <c r="U43" s="1">
        <f t="shared" si="23"/>
        <v>162</v>
      </c>
      <c r="V43" s="1">
        <f t="shared" si="23"/>
        <v>117</v>
      </c>
      <c r="W43" s="6">
        <f ca="1">SUM(W6:W40)</f>
        <v>3378.5299999999997</v>
      </c>
      <c r="X43" s="1"/>
      <c r="Y43" s="1"/>
      <c r="Z43" s="68"/>
      <c r="AA43" s="1"/>
    </row>
  </sheetData>
  <mergeCells count="26">
    <mergeCell ref="A1:Z1"/>
    <mergeCell ref="A2:A4"/>
    <mergeCell ref="C2:E2"/>
    <mergeCell ref="F2:N2"/>
    <mergeCell ref="O2:W2"/>
    <mergeCell ref="C3:C4"/>
    <mergeCell ref="E3:E4"/>
    <mergeCell ref="F3:F4"/>
    <mergeCell ref="G3:G4"/>
    <mergeCell ref="H3:H4"/>
    <mergeCell ref="U3:U4"/>
    <mergeCell ref="V3:V4"/>
    <mergeCell ref="W3:W4"/>
    <mergeCell ref="S3:S4"/>
    <mergeCell ref="T3:T4"/>
    <mergeCell ref="C42:G42"/>
    <mergeCell ref="O3:O4"/>
    <mergeCell ref="P3:P4"/>
    <mergeCell ref="Q3:Q4"/>
    <mergeCell ref="R3:R4"/>
    <mergeCell ref="I3:I4"/>
    <mergeCell ref="J3:J4"/>
    <mergeCell ref="K3:K4"/>
    <mergeCell ref="L3:L4"/>
    <mergeCell ref="M3:M4"/>
    <mergeCell ref="N3:N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2016-09-09T09:00:29Z</dcterms:modified>
</cp:coreProperties>
</file>