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50" tabRatio="932" activeTab="12"/>
  </bookViews>
  <sheets>
    <sheet name="IANUAR 16" sheetId="1" r:id="rId1"/>
    <sheet name="FEBRUAR 16" sheetId="2" r:id="rId2"/>
    <sheet name="MARTIE 16" sheetId="3" r:id="rId3"/>
    <sheet name="APRILIE 16" sheetId="4" r:id="rId4"/>
    <sheet name="MAI 16" sheetId="5" r:id="rId5"/>
    <sheet name="IUNIE 16" sheetId="6" r:id="rId6"/>
    <sheet name="IULIE 16" sheetId="7" r:id="rId7"/>
    <sheet name="AUGUST 16" sheetId="8" r:id="rId8"/>
    <sheet name="SEPTEM 16" sheetId="9" r:id="rId9"/>
    <sheet name="OCTOM 16" sheetId="10" r:id="rId10"/>
    <sheet name="NOIEMB 16" sheetId="11" r:id="rId11"/>
    <sheet name="DECEM 16" sheetId="12" r:id="rId12"/>
    <sheet name="TOTAL 12 luni" sheetId="13" r:id="rId1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<sst xmlns="http://schemas.openxmlformats.org/spreadsheetml/2006/main" count="1131" uniqueCount="86">
  <si>
    <t>FORM A</t>
  </si>
  <si>
    <t>INTERNATIONAL CIVIL AVIATION ORGANIZATION</t>
  </si>
  <si>
    <t>AIR TRANSPORT REPORTING FORM</t>
  </si>
  <si>
    <t>TRAFFIC - COMMERCIAL AIR CARRIERS</t>
  </si>
  <si>
    <t>Contact person:</t>
  </si>
  <si>
    <t>State:</t>
  </si>
  <si>
    <t>Moldova</t>
  </si>
  <si>
    <t>Organization:</t>
  </si>
  <si>
    <t>Air Moldova</t>
  </si>
  <si>
    <t>Air carrier:</t>
  </si>
  <si>
    <t>Tel:</t>
  </si>
  <si>
    <t>Fax:</t>
  </si>
  <si>
    <t>Year:</t>
  </si>
  <si>
    <t>TOTAL ALL SERVICES</t>
  </si>
  <si>
    <t>(passenger, mail and freight</t>
  </si>
  <si>
    <t>ALL-FREIGHT SERVICES ONLY</t>
  </si>
  <si>
    <t>ICAO</t>
  </si>
  <si>
    <t>Description</t>
  </si>
  <si>
    <t>Unit</t>
  </si>
  <si>
    <t>including all-freight)</t>
  </si>
  <si>
    <t>(included in columns c and d data)</t>
  </si>
  <si>
    <t>code</t>
  </si>
  <si>
    <t>International</t>
  </si>
  <si>
    <t>Domestic</t>
  </si>
  <si>
    <t>a</t>
  </si>
  <si>
    <t>b</t>
  </si>
  <si>
    <t>c</t>
  </si>
  <si>
    <t>d</t>
  </si>
  <si>
    <t>e</t>
  </si>
  <si>
    <t>f</t>
  </si>
  <si>
    <t>SCHEDULED REVENUE FLIGHTS</t>
  </si>
  <si>
    <t>number</t>
  </si>
  <si>
    <t>%</t>
  </si>
  <si>
    <t>NON-SCHEDULED REVENUE FLIGHTS</t>
  </si>
  <si>
    <t>NON REVENUE FLIGHTS</t>
  </si>
  <si>
    <t>vrosca@airmoldova.md</t>
  </si>
  <si>
    <t>Violina Rosca</t>
  </si>
  <si>
    <t>+373 22 52 40 45</t>
  </si>
  <si>
    <t>+373 22 52 60 09</t>
  </si>
  <si>
    <t>Month (s):</t>
  </si>
  <si>
    <t>e-mail:</t>
  </si>
  <si>
    <t>.</t>
  </si>
  <si>
    <t>Clasified by flight stage</t>
  </si>
  <si>
    <t>1. Aircraft kilometres</t>
  </si>
  <si>
    <t>2. Aircraft departures</t>
  </si>
  <si>
    <t>3. Aircraft hours</t>
  </si>
  <si>
    <t>4. Passengers carried</t>
  </si>
  <si>
    <t>5. Freight tonnes carried</t>
  </si>
  <si>
    <t>6. Passenger-kilometres performed</t>
  </si>
  <si>
    <t>7. Seat-kilometres available</t>
  </si>
  <si>
    <t>8. Passenger load factor</t>
  </si>
  <si>
    <t>9. Tonne-kilometres performed</t>
  </si>
  <si>
    <t>a) passenger (incl. baggage)</t>
  </si>
  <si>
    <t>b) freight (incl.express)</t>
  </si>
  <si>
    <t>c) mail</t>
  </si>
  <si>
    <t>d) total (9a to 9c)</t>
  </si>
  <si>
    <t>10. Tonne-kilometres available</t>
  </si>
  <si>
    <t>11. Weight load factor</t>
  </si>
  <si>
    <t>12. Aircraft kilometres</t>
  </si>
  <si>
    <t>13. Aircraft departures</t>
  </si>
  <si>
    <t>14. Aircraft hours</t>
  </si>
  <si>
    <t>15. Passengers carried</t>
  </si>
  <si>
    <t>16. Freight tonnes carried</t>
  </si>
  <si>
    <t>17. Passenger-kilometres performed</t>
  </si>
  <si>
    <t>18. Seat-kilometres available</t>
  </si>
  <si>
    <t>19. Tonne-kilometres performed</t>
  </si>
  <si>
    <t>Tone-km efectuate</t>
  </si>
  <si>
    <t>b) freight and mail</t>
  </si>
  <si>
    <t>c) total (19a + 19b)</t>
  </si>
  <si>
    <t>20. Tonne-kilometres available</t>
  </si>
  <si>
    <t>21. Aircraft hours</t>
  </si>
  <si>
    <t>Remarks (including a description of any unavoidable deviation (s) from reporting instructions):</t>
  </si>
  <si>
    <t>IANUARIE</t>
  </si>
  <si>
    <t>FEBRUARIE</t>
  </si>
  <si>
    <t>Tonne-kilometres performed</t>
  </si>
  <si>
    <t>MARTIE</t>
  </si>
  <si>
    <t>APRILIE</t>
  </si>
  <si>
    <t>MAI</t>
  </si>
  <si>
    <t>IUNIE</t>
  </si>
  <si>
    <t>IULIE</t>
  </si>
  <si>
    <t>AUGUST</t>
  </si>
  <si>
    <t>OCTOMBRIE</t>
  </si>
  <si>
    <t>SEPTEMBRIE</t>
  </si>
  <si>
    <t>DECEMBRIE</t>
  </si>
  <si>
    <t>NOIEMBRIE</t>
  </si>
  <si>
    <t xml:space="preserve">12 luni </t>
  </si>
</sst>
</file>

<file path=xl/styles.xml><?xml version="1.0" encoding="utf-8"?>
<styleSheet xmlns="http://schemas.openxmlformats.org/spreadsheetml/2006/main">
  <numFmts count="48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"/>
    <numFmt numFmtId="190" formatCode="#,##0.000"/>
    <numFmt numFmtId="191" formatCode="#,##0.0"/>
    <numFmt numFmtId="192" formatCode="#,##0.0000"/>
    <numFmt numFmtId="193" formatCode="_-* #,##0.000_L_-;\-* #,##0.000_L_-;_-* &quot;-&quot;???_L_-;_-@_-"/>
    <numFmt numFmtId="194" formatCode="_-* #,##0.000_L_-;\-* #,##0.000_L_-;_-* &quot;-&quot;??_L_-;_-@_-"/>
    <numFmt numFmtId="195" formatCode="_-* #,##0.0_L_-;\-* #,##0.0_L_-;_-* &quot;-&quot;??_L_-;_-@_-"/>
    <numFmt numFmtId="196" formatCode="_-* #,##0_L_-;\-* #,##0_L_-;_-* &quot;-&quot;??_L_-;_-@_-"/>
    <numFmt numFmtId="197" formatCode="* _-#,##0&quot;L&quot;;* \-#,##0&quot;L&quot;;* _-&quot;-&quot;&quot;L&quot;;@"/>
    <numFmt numFmtId="198" formatCode="* #,##0;* \-#,##0;* &quot;-&quot;;@"/>
    <numFmt numFmtId="199" formatCode="* _-#,##0.00&quot;L&quot;;* \-#,##0.00&quot;L&quot;;* _-&quot;-&quot;??&quot;L&quot;;@"/>
    <numFmt numFmtId="200" formatCode="* #,##0.00;* \-#,##0.00;* &quot;-&quot;??;@"/>
    <numFmt numFmtId="201" formatCode="#,##0.0;[Red]\-#,##0.0"/>
    <numFmt numFmtId="202" formatCode="#,##0.000;[Red]\-#,##0.000"/>
    <numFmt numFmtId="203" formatCode="#,##0.0_ ;[Red]\-#,##0.0\ "/>
  </numFmts>
  <fonts count="42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"/>
      <name val="Tahoma"/>
      <family val="0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62" applyNumberFormat="1" applyFont="1" applyFill="1" applyAlignment="1" applyProtection="1">
      <alignment/>
      <protection/>
    </xf>
    <xf numFmtId="0" fontId="0" fillId="0" borderId="0" xfId="62" applyNumberFormat="1" applyFont="1" applyFill="1" applyAlignment="1" applyProtection="1">
      <alignment/>
      <protection/>
    </xf>
    <xf numFmtId="0" fontId="4" fillId="0" borderId="0" xfId="62" applyNumberFormat="1" applyFont="1" applyFill="1" applyAlignment="1" applyProtection="1">
      <alignment horizontal="center"/>
      <protection/>
    </xf>
    <xf numFmtId="0" fontId="5" fillId="0" borderId="0" xfId="62" applyNumberFormat="1" applyFont="1" applyFill="1" applyAlignment="1" applyProtection="1">
      <alignment horizontal="right"/>
      <protection/>
    </xf>
    <xf numFmtId="0" fontId="0" fillId="0" borderId="0" xfId="62">
      <alignment/>
      <protection/>
    </xf>
    <xf numFmtId="0" fontId="5" fillId="0" borderId="0" xfId="62" applyNumberFormat="1" applyFont="1" applyFill="1" applyAlignment="1" applyProtection="1">
      <alignment horizontal="centerContinuous"/>
      <protection/>
    </xf>
    <xf numFmtId="0" fontId="3" fillId="0" borderId="0" xfId="62" applyNumberFormat="1" applyFont="1" applyFill="1" applyAlignment="1" applyProtection="1">
      <alignment horizontal="centerContinuous"/>
      <protection/>
    </xf>
    <xf numFmtId="0" fontId="4" fillId="0" borderId="0" xfId="62" applyNumberFormat="1" applyFont="1" applyFill="1" applyAlignment="1" applyProtection="1">
      <alignment horizontal="right"/>
      <protection/>
    </xf>
    <xf numFmtId="0" fontId="4" fillId="0" borderId="0" xfId="62" applyNumberFormat="1" applyFont="1" applyFill="1" applyAlignment="1" applyProtection="1">
      <alignment horizontal="left"/>
      <protection/>
    </xf>
    <xf numFmtId="0" fontId="4" fillId="0" borderId="0" xfId="62" applyNumberFormat="1" applyFont="1" applyFill="1" applyAlignment="1" applyProtection="1">
      <alignment horizontal="centerContinuous"/>
      <protection/>
    </xf>
    <xf numFmtId="0" fontId="0" fillId="0" borderId="0" xfId="62" applyNumberFormat="1" applyFont="1" applyFill="1" applyAlignment="1" applyProtection="1">
      <alignment horizontal="centerContinuous"/>
      <protection/>
    </xf>
    <xf numFmtId="0" fontId="5" fillId="0" borderId="10" xfId="62" applyNumberFormat="1" applyFont="1" applyFill="1" applyBorder="1" applyAlignment="1" applyProtection="1">
      <alignment horizontal="centerContinuous"/>
      <protection/>
    </xf>
    <xf numFmtId="0" fontId="4" fillId="0" borderId="10" xfId="62" applyNumberFormat="1" applyFont="1" applyFill="1" applyBorder="1" applyAlignment="1" applyProtection="1">
      <alignment horizontal="centerContinuous"/>
      <protection/>
    </xf>
    <xf numFmtId="0" fontId="0" fillId="0" borderId="10" xfId="62" applyNumberFormat="1" applyFont="1" applyFill="1" applyBorder="1" applyAlignment="1" applyProtection="1">
      <alignment horizontal="centerContinuous"/>
      <protection/>
    </xf>
    <xf numFmtId="0" fontId="4" fillId="0" borderId="10" xfId="62" applyNumberFormat="1" applyFont="1" applyFill="1" applyBorder="1" applyAlignment="1" applyProtection="1">
      <alignment/>
      <protection/>
    </xf>
    <xf numFmtId="0" fontId="5" fillId="0" borderId="10" xfId="62" applyNumberFormat="1" applyFont="1" applyFill="1" applyBorder="1" applyAlignment="1" applyProtection="1">
      <alignment horizontal="right"/>
      <protection/>
    </xf>
    <xf numFmtId="0" fontId="4" fillId="33" borderId="11" xfId="62" applyNumberFormat="1" applyFont="1" applyFill="1" applyBorder="1" applyAlignment="1" applyProtection="1">
      <alignment/>
      <protection/>
    </xf>
    <xf numFmtId="0" fontId="4" fillId="33" borderId="12" xfId="62" applyNumberFormat="1" applyFont="1" applyFill="1" applyBorder="1" applyAlignment="1" applyProtection="1">
      <alignment horizontal="left"/>
      <protection/>
    </xf>
    <xf numFmtId="0" fontId="4" fillId="33" borderId="13" xfId="62" applyNumberFormat="1" applyFont="1" applyFill="1" applyBorder="1" applyAlignment="1" applyProtection="1">
      <alignment horizontal="left"/>
      <protection/>
    </xf>
    <xf numFmtId="0" fontId="4" fillId="33" borderId="12" xfId="62" applyNumberFormat="1" applyFont="1" applyFill="1" applyBorder="1" applyAlignment="1" applyProtection="1">
      <alignment horizontal="center"/>
      <protection/>
    </xf>
    <xf numFmtId="0" fontId="4" fillId="33" borderId="12" xfId="62" applyNumberFormat="1" applyFont="1" applyFill="1" applyBorder="1" applyAlignment="1" applyProtection="1">
      <alignment horizontal="centerContinuous" vertical="center"/>
      <protection/>
    </xf>
    <xf numFmtId="0" fontId="5" fillId="33" borderId="13" xfId="62" applyNumberFormat="1" applyFont="1" applyFill="1" applyBorder="1" applyAlignment="1" applyProtection="1">
      <alignment horizontal="centerContinuous" vertical="center"/>
      <protection/>
    </xf>
    <xf numFmtId="0" fontId="4" fillId="33" borderId="13" xfId="62" applyNumberFormat="1" applyFont="1" applyFill="1" applyBorder="1" applyAlignment="1" applyProtection="1">
      <alignment horizontal="centerContinuous" vertical="center"/>
      <protection/>
    </xf>
    <xf numFmtId="0" fontId="4" fillId="33" borderId="14" xfId="62" applyNumberFormat="1" applyFont="1" applyFill="1" applyBorder="1" applyAlignment="1" applyProtection="1">
      <alignment horizontal="centerContinuous" vertical="center"/>
      <protection/>
    </xf>
    <xf numFmtId="0" fontId="4" fillId="33" borderId="15" xfId="62" applyNumberFormat="1" applyFont="1" applyFill="1" applyBorder="1" applyAlignment="1" applyProtection="1">
      <alignment horizontal="center"/>
      <protection/>
    </xf>
    <xf numFmtId="0" fontId="4" fillId="33" borderId="16" xfId="62" applyNumberFormat="1" applyFont="1" applyFill="1" applyBorder="1" applyAlignment="1" applyProtection="1">
      <alignment horizontal="centerContinuous" vertical="center"/>
      <protection/>
    </xf>
    <xf numFmtId="0" fontId="4" fillId="33" borderId="0" xfId="62" applyNumberFormat="1" applyFont="1" applyFill="1" applyAlignment="1" applyProtection="1">
      <alignment horizontal="centerContinuous" vertical="center"/>
      <protection/>
    </xf>
    <xf numFmtId="0" fontId="4" fillId="33" borderId="16" xfId="62" applyNumberFormat="1" applyFont="1" applyFill="1" applyBorder="1" applyAlignment="1" applyProtection="1">
      <alignment horizontal="center" vertical="center"/>
      <protection/>
    </xf>
    <xf numFmtId="0" fontId="4" fillId="33" borderId="16" xfId="62" applyNumberFormat="1" applyFont="1" applyFill="1" applyBorder="1" applyAlignment="1" applyProtection="1">
      <alignment horizontal="centerContinuous"/>
      <protection/>
    </xf>
    <xf numFmtId="0" fontId="4" fillId="33" borderId="0" xfId="62" applyNumberFormat="1" applyFont="1" applyFill="1" applyAlignment="1" applyProtection="1">
      <alignment horizontal="centerContinuous"/>
      <protection/>
    </xf>
    <xf numFmtId="0" fontId="5" fillId="33" borderId="0" xfId="62" applyNumberFormat="1" applyFont="1" applyFill="1" applyAlignment="1" applyProtection="1">
      <alignment horizontal="centerContinuous"/>
      <protection/>
    </xf>
    <xf numFmtId="0" fontId="4" fillId="33" borderId="17" xfId="62" applyNumberFormat="1" applyFont="1" applyFill="1" applyBorder="1" applyAlignment="1" applyProtection="1">
      <alignment horizontal="centerContinuous"/>
      <protection/>
    </xf>
    <xf numFmtId="0" fontId="4" fillId="33" borderId="16" xfId="62" applyNumberFormat="1" applyFont="1" applyFill="1" applyBorder="1" applyAlignment="1" applyProtection="1">
      <alignment horizontal="centerContinuous" vertical="top"/>
      <protection/>
    </xf>
    <xf numFmtId="0" fontId="4" fillId="33" borderId="0" xfId="62" applyNumberFormat="1" applyFont="1" applyFill="1" applyAlignment="1" applyProtection="1">
      <alignment horizontal="centerContinuous" vertical="top"/>
      <protection/>
    </xf>
    <xf numFmtId="0" fontId="5" fillId="33" borderId="0" xfId="62" applyNumberFormat="1" applyFont="1" applyFill="1" applyAlignment="1" applyProtection="1">
      <alignment horizontal="centerContinuous" vertical="top"/>
      <protection/>
    </xf>
    <xf numFmtId="0" fontId="4" fillId="33" borderId="17" xfId="62" applyNumberFormat="1" applyFont="1" applyFill="1" applyBorder="1" applyAlignment="1" applyProtection="1">
      <alignment horizontal="centerContinuous" vertical="top"/>
      <protection/>
    </xf>
    <xf numFmtId="0" fontId="4" fillId="33" borderId="16" xfId="62" applyNumberFormat="1" applyFont="1" applyFill="1" applyBorder="1" applyAlignment="1" applyProtection="1">
      <alignment horizontal="left"/>
      <protection/>
    </xf>
    <xf numFmtId="0" fontId="4" fillId="33" borderId="0" xfId="62" applyNumberFormat="1" applyFont="1" applyFill="1" applyAlignment="1" applyProtection="1">
      <alignment horizontal="left"/>
      <protection/>
    </xf>
    <xf numFmtId="0" fontId="4" fillId="33" borderId="18" xfId="62" applyNumberFormat="1" applyFont="1" applyFill="1" applyBorder="1" applyAlignment="1" applyProtection="1">
      <alignment horizontal="centerContinuous" vertical="center"/>
      <protection/>
    </xf>
    <xf numFmtId="0" fontId="5" fillId="33" borderId="10" xfId="62" applyNumberFormat="1" applyFont="1" applyFill="1" applyBorder="1" applyAlignment="1" applyProtection="1">
      <alignment horizontal="centerContinuous" vertical="center"/>
      <protection/>
    </xf>
    <xf numFmtId="0" fontId="5" fillId="33" borderId="18" xfId="62" applyNumberFormat="1" applyFont="1" applyFill="1" applyBorder="1" applyAlignment="1" applyProtection="1">
      <alignment horizontal="centerContinuous" vertical="center"/>
      <protection/>
    </xf>
    <xf numFmtId="0" fontId="4" fillId="33" borderId="19" xfId="62" applyNumberFormat="1" applyFont="1" applyFill="1" applyBorder="1" applyAlignment="1" applyProtection="1">
      <alignment horizontal="centerContinuous" vertical="center"/>
      <protection/>
    </xf>
    <xf numFmtId="0" fontId="4" fillId="33" borderId="15" xfId="62" applyNumberFormat="1" applyFont="1" applyFill="1" applyBorder="1" applyAlignment="1" applyProtection="1">
      <alignment/>
      <protection/>
    </xf>
    <xf numFmtId="0" fontId="4" fillId="33" borderId="16" xfId="62" applyNumberFormat="1" applyFont="1" applyFill="1" applyBorder="1" applyAlignment="1" applyProtection="1">
      <alignment horizontal="center"/>
      <protection/>
    </xf>
    <xf numFmtId="0" fontId="5" fillId="33" borderId="20" xfId="62" applyNumberFormat="1" applyFont="1" applyFill="1" applyBorder="1" applyAlignment="1" applyProtection="1">
      <alignment horizontal="centerContinuous" vertical="center"/>
      <protection/>
    </xf>
    <xf numFmtId="0" fontId="4" fillId="33" borderId="21" xfId="62" applyNumberFormat="1" applyFont="1" applyFill="1" applyBorder="1" applyAlignment="1" applyProtection="1">
      <alignment/>
      <protection/>
    </xf>
    <xf numFmtId="0" fontId="4" fillId="33" borderId="10" xfId="62" applyNumberFormat="1" applyFont="1" applyFill="1" applyBorder="1" applyAlignment="1" applyProtection="1">
      <alignment horizontal="centerContinuous" vertical="center"/>
      <protection/>
    </xf>
    <xf numFmtId="0" fontId="4" fillId="33" borderId="18" xfId="62" applyNumberFormat="1" applyFont="1" applyFill="1" applyBorder="1" applyAlignment="1" applyProtection="1">
      <alignment horizontal="center" vertical="center"/>
      <protection/>
    </xf>
    <xf numFmtId="0" fontId="4" fillId="0" borderId="21" xfId="62" applyNumberFormat="1" applyFont="1" applyFill="1" applyBorder="1" applyAlignment="1" applyProtection="1">
      <alignment horizontal="center"/>
      <protection/>
    </xf>
    <xf numFmtId="0" fontId="5" fillId="0" borderId="18" xfId="62" applyNumberFormat="1" applyFont="1" applyFill="1" applyBorder="1" applyAlignment="1" applyProtection="1">
      <alignment/>
      <protection/>
    </xf>
    <xf numFmtId="0" fontId="5" fillId="0" borderId="10" xfId="62" applyNumberFormat="1" applyFont="1" applyFill="1" applyBorder="1" applyAlignment="1" applyProtection="1">
      <alignment/>
      <protection/>
    </xf>
    <xf numFmtId="0" fontId="5" fillId="0" borderId="18" xfId="62" applyNumberFormat="1" applyFont="1" applyFill="1" applyBorder="1" applyAlignment="1" applyProtection="1">
      <alignment horizontal="center"/>
      <protection/>
    </xf>
    <xf numFmtId="201" fontId="5" fillId="0" borderId="18" xfId="62" applyNumberFormat="1" applyFont="1" applyFill="1" applyBorder="1" applyAlignment="1" applyProtection="1">
      <alignment/>
      <protection/>
    </xf>
    <xf numFmtId="201" fontId="5" fillId="0" borderId="10" xfId="62" applyNumberFormat="1" applyFont="1" applyFill="1" applyBorder="1" applyAlignment="1" applyProtection="1">
      <alignment/>
      <protection/>
    </xf>
    <xf numFmtId="201" fontId="4" fillId="0" borderId="10" xfId="62" applyNumberFormat="1" applyFont="1" applyFill="1" applyBorder="1" applyAlignment="1" applyProtection="1">
      <alignment/>
      <protection/>
    </xf>
    <xf numFmtId="0" fontId="0" fillId="0" borderId="15" xfId="62" applyNumberFormat="1" applyFont="1" applyFill="1" applyBorder="1" applyAlignment="1" applyProtection="1">
      <alignment/>
      <protection/>
    </xf>
    <xf numFmtId="0" fontId="4" fillId="0" borderId="15" xfId="62" applyNumberFormat="1" applyFont="1" applyFill="1" applyBorder="1" applyAlignment="1" applyProtection="1">
      <alignment horizontal="center"/>
      <protection/>
    </xf>
    <xf numFmtId="0" fontId="4" fillId="0" borderId="16" xfId="62" applyNumberFormat="1" applyFont="1" applyFill="1" applyBorder="1" applyAlignment="1" applyProtection="1">
      <alignment/>
      <protection/>
    </xf>
    <xf numFmtId="0" fontId="4" fillId="0" borderId="16" xfId="62" applyNumberFormat="1" applyFont="1" applyFill="1" applyBorder="1" applyAlignment="1" applyProtection="1">
      <alignment horizontal="center"/>
      <protection/>
    </xf>
    <xf numFmtId="201" fontId="4" fillId="0" borderId="16" xfId="62" applyNumberFormat="1" applyFont="1" applyFill="1" applyBorder="1" applyAlignment="1" applyProtection="1">
      <alignment horizontal="right"/>
      <protection/>
    </xf>
    <xf numFmtId="201" fontId="4" fillId="0" borderId="0" xfId="62" applyNumberFormat="1" applyFont="1" applyFill="1" applyAlignment="1" applyProtection="1">
      <alignment horizontal="right"/>
      <protection/>
    </xf>
    <xf numFmtId="38" fontId="4" fillId="0" borderId="0" xfId="62" applyNumberFormat="1" applyFont="1" applyFill="1" applyAlignment="1" applyProtection="1">
      <alignment horizontal="right"/>
      <protection/>
    </xf>
    <xf numFmtId="9" fontId="4" fillId="0" borderId="0" xfId="62" applyNumberFormat="1" applyFont="1" applyFill="1" applyAlignment="1" applyProtection="1">
      <alignment horizontal="center"/>
      <protection/>
    </xf>
    <xf numFmtId="0" fontId="5" fillId="0" borderId="16" xfId="62" applyNumberFormat="1" applyFont="1" applyFill="1" applyBorder="1" applyAlignment="1" applyProtection="1">
      <alignment/>
      <protection/>
    </xf>
    <xf numFmtId="201" fontId="4" fillId="0" borderId="16" xfId="62" applyNumberFormat="1" applyFont="1" applyFill="1" applyBorder="1" applyAlignment="1" applyProtection="1">
      <alignment/>
      <protection/>
    </xf>
    <xf numFmtId="201" fontId="4" fillId="0" borderId="0" xfId="62" applyNumberFormat="1" applyFont="1" applyFill="1" applyAlignment="1" applyProtection="1">
      <alignment/>
      <protection/>
    </xf>
    <xf numFmtId="0" fontId="5" fillId="0" borderId="0" xfId="62" applyNumberFormat="1" applyFont="1" applyFill="1" applyAlignment="1" applyProtection="1">
      <alignment/>
      <protection/>
    </xf>
    <xf numFmtId="0" fontId="6" fillId="0" borderId="15" xfId="62" applyNumberFormat="1" applyFont="1" applyFill="1" applyBorder="1" applyAlignment="1" applyProtection="1">
      <alignment/>
      <protection/>
    </xf>
    <xf numFmtId="0" fontId="6" fillId="0" borderId="16" xfId="62" applyNumberFormat="1" applyFont="1" applyFill="1" applyBorder="1" applyAlignment="1" applyProtection="1">
      <alignment/>
      <protection/>
    </xf>
    <xf numFmtId="0" fontId="6" fillId="0" borderId="0" xfId="62" applyNumberFormat="1" applyFont="1" applyFill="1" applyAlignment="1" applyProtection="1">
      <alignment/>
      <protection/>
    </xf>
    <xf numFmtId="0" fontId="0" fillId="0" borderId="16" xfId="62" applyNumberFormat="1" applyFont="1" applyFill="1" applyBorder="1" applyAlignment="1" applyProtection="1">
      <alignment horizontal="center"/>
      <protection/>
    </xf>
    <xf numFmtId="0" fontId="0" fillId="0" borderId="16" xfId="62" applyNumberFormat="1" applyFont="1" applyFill="1" applyBorder="1" applyAlignment="1" applyProtection="1">
      <alignment/>
      <protection/>
    </xf>
    <xf numFmtId="0" fontId="7" fillId="0" borderId="21" xfId="62" applyNumberFormat="1" applyFont="1" applyFill="1" applyBorder="1" applyAlignment="1" applyProtection="1">
      <alignment horizontal="centerContinuous" vertical="top"/>
      <protection/>
    </xf>
    <xf numFmtId="0" fontId="7" fillId="0" borderId="10" xfId="62" applyNumberFormat="1" applyFont="1" applyFill="1" applyBorder="1" applyAlignment="1" applyProtection="1">
      <alignment horizontal="centerContinuous" vertical="center"/>
      <protection/>
    </xf>
    <xf numFmtId="0" fontId="4" fillId="0" borderId="10" xfId="62" applyNumberFormat="1" applyFont="1" applyFill="1" applyBorder="1" applyAlignment="1" applyProtection="1">
      <alignment horizontal="centerContinuous" vertical="center"/>
      <protection/>
    </xf>
    <xf numFmtId="0" fontId="6" fillId="0" borderId="10" xfId="62" applyNumberFormat="1" applyFont="1" applyFill="1" applyBorder="1" applyAlignment="1" applyProtection="1">
      <alignment horizontal="centerContinuous" vertical="center"/>
      <protection/>
    </xf>
    <xf numFmtId="0" fontId="0" fillId="0" borderId="10" xfId="62" applyNumberFormat="1" applyFont="1" applyFill="1" applyBorder="1" applyAlignment="1" applyProtection="1">
      <alignment horizontal="centerContinuous" vertical="center"/>
      <protection/>
    </xf>
    <xf numFmtId="0" fontId="0" fillId="0" borderId="22" xfId="62" applyNumberFormat="1" applyFont="1" applyFill="1" applyBorder="1" applyAlignment="1" applyProtection="1">
      <alignment horizontal="centerContinuous" vertical="center"/>
      <protection/>
    </xf>
    <xf numFmtId="0" fontId="6" fillId="0" borderId="13" xfId="62" applyNumberFormat="1" applyFont="1" applyFill="1" applyBorder="1" applyAlignment="1" applyProtection="1">
      <alignment/>
      <protection/>
    </xf>
    <xf numFmtId="0" fontId="4" fillId="0" borderId="13" xfId="62" applyNumberFormat="1" applyFont="1" applyFill="1" applyBorder="1" applyAlignment="1" applyProtection="1">
      <alignment/>
      <protection/>
    </xf>
    <xf numFmtId="0" fontId="0" fillId="0" borderId="13" xfId="62" applyNumberFormat="1" applyFont="1" applyFill="1" applyBorder="1" applyAlignment="1" applyProtection="1">
      <alignment horizontal="center"/>
      <protection/>
    </xf>
    <xf numFmtId="0" fontId="0" fillId="0" borderId="13" xfId="62" applyNumberFormat="1" applyFont="1" applyFill="1" applyBorder="1" applyAlignment="1" applyProtection="1">
      <alignment/>
      <protection/>
    </xf>
    <xf numFmtId="0" fontId="0" fillId="0" borderId="0" xfId="62" applyAlignment="1">
      <alignment horizontal="distributed"/>
      <protection/>
    </xf>
    <xf numFmtId="201" fontId="4" fillId="0" borderId="16" xfId="62" applyNumberFormat="1" applyFont="1" applyFill="1" applyBorder="1" applyAlignment="1" applyProtection="1">
      <alignment horizontal="right"/>
      <protection/>
    </xf>
    <xf numFmtId="201" fontId="4" fillId="0" borderId="23" xfId="62" applyNumberFormat="1" applyFont="1" applyFill="1" applyBorder="1" applyAlignment="1" applyProtection="1">
      <alignment horizontal="right"/>
      <protection/>
    </xf>
    <xf numFmtId="201" fontId="4" fillId="0" borderId="24" xfId="62" applyNumberFormat="1" applyFont="1" applyFill="1" applyBorder="1" applyAlignment="1" applyProtection="1">
      <alignment horizontal="right"/>
      <protection/>
    </xf>
    <xf numFmtId="38" fontId="4" fillId="0" borderId="16" xfId="62" applyNumberFormat="1" applyFont="1" applyFill="1" applyBorder="1" applyAlignment="1" applyProtection="1">
      <alignment horizontal="right"/>
      <protection/>
    </xf>
    <xf numFmtId="38" fontId="4" fillId="0" borderId="23" xfId="62" applyNumberFormat="1" applyFont="1" applyFill="1" applyBorder="1" applyAlignment="1" applyProtection="1">
      <alignment horizontal="right"/>
      <protection/>
    </xf>
    <xf numFmtId="38" fontId="4" fillId="0" borderId="24" xfId="62" applyNumberFormat="1" applyFont="1" applyFill="1" applyBorder="1" applyAlignment="1" applyProtection="1">
      <alignment horizontal="right"/>
      <protection/>
    </xf>
    <xf numFmtId="9" fontId="4" fillId="0" borderId="16" xfId="62" applyNumberFormat="1" applyFont="1" applyFill="1" applyBorder="1" applyAlignment="1" applyProtection="1">
      <alignment horizontal="right"/>
      <protection/>
    </xf>
    <xf numFmtId="202" fontId="4" fillId="0" borderId="16" xfId="62" applyNumberFormat="1" applyFont="1" applyFill="1" applyBorder="1" applyAlignment="1" applyProtection="1">
      <alignment horizontal="right"/>
      <protection/>
    </xf>
    <xf numFmtId="201" fontId="4" fillId="0" borderId="0" xfId="62" applyNumberFormat="1" applyFont="1" applyFill="1" applyBorder="1" applyAlignment="1" applyProtection="1">
      <alignment horizontal="right"/>
      <protection/>
    </xf>
    <xf numFmtId="201" fontId="4" fillId="0" borderId="25" xfId="62" applyNumberFormat="1" applyFont="1" applyFill="1" applyBorder="1" applyAlignment="1" applyProtection="1">
      <alignment horizontal="righ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showZeros="0" zoomScalePageLayoutView="0" workbookViewId="0" topLeftCell="A34">
      <selection activeCell="L54" sqref="L54:M54"/>
    </sheetView>
  </sheetViews>
  <sheetFormatPr defaultColWidth="9.140625" defaultRowHeight="12.75"/>
  <cols>
    <col min="1" max="1" width="12.8515625" style="5" customWidth="1"/>
    <col min="2" max="2" width="2.57421875" style="5" customWidth="1"/>
    <col min="3" max="3" width="2.7109375" style="5" customWidth="1"/>
    <col min="4" max="5" width="4.140625" style="5" customWidth="1"/>
    <col min="6" max="6" width="6.57421875" style="5" customWidth="1"/>
    <col min="7" max="7" width="7.140625" style="5" customWidth="1"/>
    <col min="8" max="8" width="6.8515625" style="5" customWidth="1"/>
    <col min="9" max="9" width="3.421875" style="5" customWidth="1"/>
    <col min="10" max="10" width="2.8515625" style="5" customWidth="1"/>
    <col min="11" max="11" width="8.421875" style="5" customWidth="1"/>
    <col min="12" max="12" width="4.8515625" style="5" customWidth="1"/>
    <col min="13" max="13" width="4.7109375" style="5" customWidth="1"/>
    <col min="14" max="14" width="1.28515625" style="5" customWidth="1"/>
    <col min="15" max="18" width="3.28125" style="5" customWidth="1"/>
    <col min="19" max="22" width="6.57421875" style="5" customWidth="1"/>
    <col min="23" max="23" width="0.71875" style="5" customWidth="1"/>
    <col min="24" max="16384" width="9.140625" style="5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</row>
    <row r="2" spans="1:22" ht="14.2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 customHeight="1">
      <c r="A3" s="6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 customHeight="1">
      <c r="A4" s="6" t="s">
        <v>3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8" t="s">
        <v>4</v>
      </c>
      <c r="B9" s="9" t="s">
        <v>36</v>
      </c>
      <c r="C9" s="10"/>
      <c r="D9" s="10"/>
      <c r="E9" s="10"/>
      <c r="F9" s="11"/>
      <c r="G9" s="10"/>
      <c r="H9" s="10"/>
      <c r="I9" s="11"/>
      <c r="J9" s="11"/>
      <c r="K9" s="3"/>
      <c r="L9" s="1"/>
      <c r="M9" s="1"/>
      <c r="N9" s="8" t="s">
        <v>5</v>
      </c>
      <c r="O9" s="10" t="s">
        <v>6</v>
      </c>
      <c r="P9" s="10"/>
      <c r="Q9" s="10"/>
      <c r="R9" s="10"/>
      <c r="S9" s="10"/>
      <c r="T9" s="10"/>
      <c r="U9" s="1"/>
      <c r="V9" s="1"/>
    </row>
    <row r="10" spans="1:22" ht="14.25" customHeight="1">
      <c r="A10" s="8" t="s">
        <v>7</v>
      </c>
      <c r="B10" s="12" t="s">
        <v>8</v>
      </c>
      <c r="C10" s="13"/>
      <c r="D10" s="13"/>
      <c r="E10" s="13"/>
      <c r="F10" s="14"/>
      <c r="G10" s="13"/>
      <c r="H10" s="13"/>
      <c r="I10" s="14"/>
      <c r="J10" s="14"/>
      <c r="K10" s="3"/>
      <c r="L10" s="1"/>
      <c r="M10" s="1"/>
      <c r="N10" s="8" t="s">
        <v>9</v>
      </c>
      <c r="O10" s="12" t="s">
        <v>8</v>
      </c>
      <c r="P10" s="13"/>
      <c r="Q10" s="13"/>
      <c r="R10" s="13"/>
      <c r="S10" s="13"/>
      <c r="T10" s="13"/>
      <c r="U10" s="1"/>
      <c r="V10" s="1"/>
    </row>
    <row r="11" spans="1:22" ht="14.25" customHeight="1">
      <c r="A11" s="8" t="s">
        <v>10</v>
      </c>
      <c r="B11" s="13" t="s">
        <v>37</v>
      </c>
      <c r="C11" s="13"/>
      <c r="D11" s="13"/>
      <c r="E11" s="13"/>
      <c r="F11" s="14"/>
      <c r="G11" s="13"/>
      <c r="H11" s="13"/>
      <c r="I11" s="14"/>
      <c r="J11" s="14"/>
      <c r="K11" s="3"/>
      <c r="L11" s="1"/>
      <c r="M11" s="1"/>
      <c r="N11" s="8"/>
      <c r="O11" s="13"/>
      <c r="P11" s="13"/>
      <c r="Q11" s="13"/>
      <c r="R11" s="13"/>
      <c r="S11" s="13"/>
      <c r="T11" s="13"/>
      <c r="U11" s="1"/>
      <c r="V11" s="1"/>
    </row>
    <row r="12" spans="1:22" ht="14.25" customHeight="1">
      <c r="A12" s="8" t="s">
        <v>11</v>
      </c>
      <c r="B12" s="13" t="s">
        <v>38</v>
      </c>
      <c r="C12" s="13"/>
      <c r="D12" s="13"/>
      <c r="E12" s="13"/>
      <c r="F12" s="14"/>
      <c r="G12" s="13"/>
      <c r="H12" s="13"/>
      <c r="I12" s="14"/>
      <c r="J12" s="14"/>
      <c r="K12" s="3"/>
      <c r="L12" s="1"/>
      <c r="M12" s="1"/>
      <c r="N12" s="8" t="s">
        <v>39</v>
      </c>
      <c r="O12" s="6" t="s">
        <v>72</v>
      </c>
      <c r="P12" s="10"/>
      <c r="Q12" s="10"/>
      <c r="R12" s="10"/>
      <c r="S12" s="10"/>
      <c r="T12" s="10"/>
      <c r="U12" s="1"/>
      <c r="V12" s="1"/>
    </row>
    <row r="13" spans="1:22" ht="14.25" customHeight="1">
      <c r="A13" s="8" t="s">
        <v>40</v>
      </c>
      <c r="B13" s="13" t="s">
        <v>35</v>
      </c>
      <c r="C13" s="13"/>
      <c r="D13" s="13"/>
      <c r="E13" s="13"/>
      <c r="F13" s="14"/>
      <c r="G13" s="13"/>
      <c r="H13" s="13"/>
      <c r="I13" s="14"/>
      <c r="J13" s="14"/>
      <c r="K13" s="3"/>
      <c r="L13" s="1"/>
      <c r="M13" s="1"/>
      <c r="N13" s="8" t="s">
        <v>12</v>
      </c>
      <c r="O13" s="12">
        <v>2016</v>
      </c>
      <c r="P13" s="13"/>
      <c r="Q13" s="13"/>
      <c r="R13" s="13"/>
      <c r="S13" s="13"/>
      <c r="T13" s="13"/>
      <c r="U13" s="1"/>
      <c r="V13" s="1"/>
    </row>
    <row r="14" spans="1:22" ht="18" customHeight="1">
      <c r="A14" s="1"/>
      <c r="B14" s="15"/>
      <c r="C14" s="15"/>
      <c r="D14" s="15"/>
      <c r="E14" s="15"/>
      <c r="F14" s="15"/>
      <c r="G14" s="15"/>
      <c r="H14" s="15"/>
      <c r="I14" s="15"/>
      <c r="J14" s="16"/>
      <c r="K14" s="3"/>
      <c r="L14" s="1"/>
      <c r="M14" s="1"/>
      <c r="N14" s="1"/>
      <c r="O14" s="15"/>
      <c r="P14" s="15"/>
      <c r="Q14" s="15"/>
      <c r="R14" s="15"/>
      <c r="S14" s="15"/>
      <c r="T14" s="15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20"/>
      <c r="L16" s="21" t="s">
        <v>13</v>
      </c>
      <c r="M16" s="22"/>
      <c r="N16" s="23"/>
      <c r="O16" s="23"/>
      <c r="P16" s="23"/>
      <c r="Q16" s="23"/>
      <c r="R16" s="23"/>
      <c r="S16" s="21" t="s">
        <v>15</v>
      </c>
      <c r="T16" s="23"/>
      <c r="U16" s="23"/>
      <c r="V16" s="24"/>
    </row>
    <row r="17" spans="1:22" ht="15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8"/>
      <c r="L17" s="29" t="s">
        <v>14</v>
      </c>
      <c r="M17" s="30"/>
      <c r="N17" s="30"/>
      <c r="O17" s="31"/>
      <c r="P17" s="31"/>
      <c r="Q17" s="30"/>
      <c r="R17" s="30"/>
      <c r="S17" s="29" t="s">
        <v>20</v>
      </c>
      <c r="T17" s="30"/>
      <c r="U17" s="30"/>
      <c r="V17" s="32"/>
    </row>
    <row r="18" spans="1:22" ht="12.75" customHeight="1">
      <c r="A18" s="25" t="s">
        <v>16</v>
      </c>
      <c r="B18" s="26" t="s">
        <v>17</v>
      </c>
      <c r="C18" s="27"/>
      <c r="D18" s="27"/>
      <c r="E18" s="27"/>
      <c r="F18" s="27"/>
      <c r="G18" s="27"/>
      <c r="H18" s="27"/>
      <c r="I18" s="27"/>
      <c r="J18" s="27"/>
      <c r="K18" s="28" t="s">
        <v>18</v>
      </c>
      <c r="L18" s="33" t="s">
        <v>19</v>
      </c>
      <c r="M18" s="34"/>
      <c r="N18" s="34"/>
      <c r="O18" s="35"/>
      <c r="P18" s="35"/>
      <c r="Q18" s="34"/>
      <c r="R18" s="34"/>
      <c r="S18" s="33" t="s">
        <v>41</v>
      </c>
      <c r="T18" s="34"/>
      <c r="U18" s="34"/>
      <c r="V18" s="36"/>
    </row>
    <row r="19" spans="1:22" ht="15" customHeight="1">
      <c r="A19" s="25" t="s">
        <v>21</v>
      </c>
      <c r="B19" s="37"/>
      <c r="C19" s="38"/>
      <c r="D19" s="38"/>
      <c r="E19" s="38"/>
      <c r="F19" s="38"/>
      <c r="G19" s="38"/>
      <c r="H19" s="38"/>
      <c r="I19" s="38"/>
      <c r="J19" s="38"/>
      <c r="K19" s="28"/>
      <c r="L19" s="39" t="s">
        <v>42</v>
      </c>
      <c r="M19" s="40"/>
      <c r="N19" s="40"/>
      <c r="O19" s="41"/>
      <c r="P19" s="40"/>
      <c r="Q19" s="40"/>
      <c r="R19" s="40"/>
      <c r="S19" s="39" t="s">
        <v>42</v>
      </c>
      <c r="T19" s="40"/>
      <c r="U19" s="40"/>
      <c r="V19" s="42"/>
    </row>
    <row r="20" spans="1:22" ht="15" customHeight="1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44"/>
      <c r="L20" s="39" t="s">
        <v>22</v>
      </c>
      <c r="M20" s="39"/>
      <c r="N20" s="39"/>
      <c r="O20" s="39" t="s">
        <v>23</v>
      </c>
      <c r="P20" s="39"/>
      <c r="Q20" s="39"/>
      <c r="R20" s="39"/>
      <c r="S20" s="39" t="s">
        <v>22</v>
      </c>
      <c r="T20" s="41"/>
      <c r="U20" s="39" t="s">
        <v>23</v>
      </c>
      <c r="V20" s="45"/>
    </row>
    <row r="21" spans="1:22" ht="12" customHeight="1">
      <c r="A21" s="46"/>
      <c r="B21" s="39" t="s">
        <v>24</v>
      </c>
      <c r="C21" s="47"/>
      <c r="D21" s="47"/>
      <c r="E21" s="47"/>
      <c r="F21" s="47"/>
      <c r="G21" s="47"/>
      <c r="H21" s="47"/>
      <c r="I21" s="47"/>
      <c r="J21" s="47"/>
      <c r="K21" s="48" t="s">
        <v>25</v>
      </c>
      <c r="L21" s="39" t="s">
        <v>26</v>
      </c>
      <c r="M21" s="47"/>
      <c r="N21" s="47"/>
      <c r="O21" s="39" t="s">
        <v>27</v>
      </c>
      <c r="P21" s="47"/>
      <c r="Q21" s="47"/>
      <c r="R21" s="47"/>
      <c r="S21" s="39" t="s">
        <v>28</v>
      </c>
      <c r="T21" s="47"/>
      <c r="U21" s="39" t="s">
        <v>29</v>
      </c>
      <c r="V21" s="42"/>
    </row>
    <row r="22" spans="1:23" ht="21.75" customHeight="1">
      <c r="A22" s="49"/>
      <c r="B22" s="50" t="s">
        <v>30</v>
      </c>
      <c r="C22" s="51"/>
      <c r="D22" s="51"/>
      <c r="E22" s="15"/>
      <c r="F22" s="15"/>
      <c r="G22" s="15"/>
      <c r="H22" s="15"/>
      <c r="I22" s="15"/>
      <c r="J22" s="51"/>
      <c r="K22" s="52"/>
      <c r="L22" s="53"/>
      <c r="M22" s="54"/>
      <c r="N22" s="54"/>
      <c r="O22" s="53"/>
      <c r="P22" s="55"/>
      <c r="Q22" s="54"/>
      <c r="R22" s="54"/>
      <c r="S22" s="53"/>
      <c r="T22" s="54"/>
      <c r="U22" s="53"/>
      <c r="V22" s="55"/>
      <c r="W22" s="56"/>
    </row>
    <row r="23" spans="1:23" ht="14.25" customHeight="1">
      <c r="A23" s="57">
        <v>1010</v>
      </c>
      <c r="B23" s="58" t="s">
        <v>43</v>
      </c>
      <c r="C23" s="1"/>
      <c r="D23" s="1"/>
      <c r="E23" s="1"/>
      <c r="F23" s="1"/>
      <c r="G23" s="1"/>
      <c r="H23" s="1"/>
      <c r="I23" s="1"/>
      <c r="J23" s="1"/>
      <c r="K23" s="59" t="str">
        <f>"000"</f>
        <v>000</v>
      </c>
      <c r="L23" s="84">
        <f>301+609.1</f>
        <v>910.1</v>
      </c>
      <c r="M23" s="84"/>
      <c r="N23" s="61"/>
      <c r="O23" s="85"/>
      <c r="P23" s="85"/>
      <c r="Q23" s="85"/>
      <c r="R23" s="84"/>
      <c r="S23" s="85"/>
      <c r="T23" s="84"/>
      <c r="U23" s="86"/>
      <c r="V23" s="84"/>
      <c r="W23" s="56"/>
    </row>
    <row r="24" spans="1:23" ht="13.5" customHeight="1">
      <c r="A24" s="57">
        <v>1020</v>
      </c>
      <c r="B24" s="58" t="s">
        <v>44</v>
      </c>
      <c r="C24" s="1"/>
      <c r="D24" s="1"/>
      <c r="E24" s="1"/>
      <c r="F24" s="1"/>
      <c r="G24" s="1"/>
      <c r="H24" s="1"/>
      <c r="I24" s="1"/>
      <c r="J24" s="1"/>
      <c r="K24" s="59" t="s">
        <v>31</v>
      </c>
      <c r="L24" s="87">
        <f>266+398</f>
        <v>664</v>
      </c>
      <c r="M24" s="87"/>
      <c r="N24" s="62"/>
      <c r="O24" s="88"/>
      <c r="P24" s="88"/>
      <c r="Q24" s="88"/>
      <c r="R24" s="87"/>
      <c r="S24" s="88"/>
      <c r="T24" s="87"/>
      <c r="U24" s="89"/>
      <c r="V24" s="87"/>
      <c r="W24" s="56"/>
    </row>
    <row r="25" spans="1:23" ht="13.5" customHeight="1">
      <c r="A25" s="57">
        <v>1030</v>
      </c>
      <c r="B25" s="58" t="s">
        <v>45</v>
      </c>
      <c r="C25" s="1"/>
      <c r="D25" s="1"/>
      <c r="E25" s="1"/>
      <c r="F25" s="1"/>
      <c r="G25" s="1"/>
      <c r="H25" s="1"/>
      <c r="I25" s="1"/>
      <c r="J25" s="1"/>
      <c r="K25" s="59" t="s">
        <v>31</v>
      </c>
      <c r="L25" s="84">
        <f>448.9+852</f>
        <v>1300.9</v>
      </c>
      <c r="M25" s="84"/>
      <c r="N25" s="61"/>
      <c r="O25" s="85"/>
      <c r="P25" s="85"/>
      <c r="Q25" s="85"/>
      <c r="R25" s="84"/>
      <c r="S25" s="85"/>
      <c r="T25" s="84"/>
      <c r="U25" s="86"/>
      <c r="V25" s="84"/>
      <c r="W25" s="56"/>
    </row>
    <row r="26" spans="1:23" ht="13.5" customHeight="1">
      <c r="A26" s="57">
        <v>1040</v>
      </c>
      <c r="B26" s="58" t="s">
        <v>46</v>
      </c>
      <c r="C26" s="1"/>
      <c r="D26" s="1"/>
      <c r="E26" s="1"/>
      <c r="F26" s="1"/>
      <c r="G26" s="1"/>
      <c r="H26" s="1"/>
      <c r="I26" s="1"/>
      <c r="J26" s="1"/>
      <c r="K26" s="59" t="s">
        <v>31</v>
      </c>
      <c r="L26" s="87">
        <f>30025+40930</f>
        <v>70955</v>
      </c>
      <c r="M26" s="87"/>
      <c r="N26" s="62"/>
      <c r="O26" s="85"/>
      <c r="P26" s="85"/>
      <c r="Q26" s="85"/>
      <c r="R26" s="84"/>
      <c r="S26" s="85"/>
      <c r="T26" s="84"/>
      <c r="U26" s="86"/>
      <c r="V26" s="84"/>
      <c r="W26" s="56"/>
    </row>
    <row r="27" spans="1:23" ht="13.5" customHeight="1">
      <c r="A27" s="57">
        <v>1050</v>
      </c>
      <c r="B27" s="58" t="s">
        <v>47</v>
      </c>
      <c r="C27" s="1"/>
      <c r="D27" s="1"/>
      <c r="E27" s="1"/>
      <c r="F27" s="1"/>
      <c r="G27" s="1"/>
      <c r="H27" s="1"/>
      <c r="I27" s="1"/>
      <c r="J27" s="1"/>
      <c r="K27" s="59" t="s">
        <v>31</v>
      </c>
      <c r="L27" s="84">
        <f>3.5+15+1.2+6.6</f>
        <v>26.299999999999997</v>
      </c>
      <c r="M27" s="84"/>
      <c r="N27" s="61"/>
      <c r="O27" s="85"/>
      <c r="P27" s="85"/>
      <c r="Q27" s="85"/>
      <c r="R27" s="84"/>
      <c r="S27" s="85"/>
      <c r="T27" s="84"/>
      <c r="U27" s="86"/>
      <c r="V27" s="84"/>
      <c r="W27" s="56"/>
    </row>
    <row r="28" spans="1:23" ht="13.5" customHeight="1">
      <c r="A28" s="57">
        <v>1060</v>
      </c>
      <c r="B28" s="58" t="s">
        <v>48</v>
      </c>
      <c r="C28" s="1"/>
      <c r="D28" s="1"/>
      <c r="E28" s="1"/>
      <c r="F28" s="1"/>
      <c r="G28" s="1"/>
      <c r="H28" s="1"/>
      <c r="I28" s="1"/>
      <c r="J28" s="1"/>
      <c r="K28" s="59" t="str">
        <f>"000"</f>
        <v>000</v>
      </c>
      <c r="L28" s="84">
        <f>35891.6+65089.6</f>
        <v>100981.2</v>
      </c>
      <c r="M28" s="84"/>
      <c r="N28" s="61"/>
      <c r="O28" s="85"/>
      <c r="P28" s="85"/>
      <c r="Q28" s="85"/>
      <c r="R28" s="84"/>
      <c r="S28" s="85"/>
      <c r="T28" s="84"/>
      <c r="U28" s="86"/>
      <c r="V28" s="84"/>
      <c r="W28" s="56"/>
    </row>
    <row r="29" spans="1:23" ht="13.5" customHeight="1">
      <c r="A29" s="57">
        <v>1070</v>
      </c>
      <c r="B29" s="58" t="s">
        <v>49</v>
      </c>
      <c r="C29" s="1"/>
      <c r="D29" s="1"/>
      <c r="E29" s="1"/>
      <c r="F29" s="1"/>
      <c r="G29" s="1"/>
      <c r="H29" s="1"/>
      <c r="I29" s="1"/>
      <c r="J29" s="1"/>
      <c r="K29" s="59" t="str">
        <f>"000"</f>
        <v>000</v>
      </c>
      <c r="L29" s="84">
        <f>49263.1+80784</f>
        <v>130047.1</v>
      </c>
      <c r="M29" s="84"/>
      <c r="N29" s="61"/>
      <c r="O29" s="85"/>
      <c r="P29" s="85"/>
      <c r="Q29" s="85"/>
      <c r="R29" s="84"/>
      <c r="S29" s="85"/>
      <c r="T29" s="84"/>
      <c r="U29" s="86"/>
      <c r="V29" s="84"/>
      <c r="W29" s="56"/>
    </row>
    <row r="30" spans="1:23" ht="13.5" customHeight="1">
      <c r="A30" s="57">
        <v>1080</v>
      </c>
      <c r="B30" s="58" t="s">
        <v>50</v>
      </c>
      <c r="C30" s="1"/>
      <c r="D30" s="1"/>
      <c r="E30" s="1"/>
      <c r="F30" s="1"/>
      <c r="G30" s="1"/>
      <c r="H30" s="1"/>
      <c r="I30" s="1"/>
      <c r="J30" s="1"/>
      <c r="K30" s="59" t="s">
        <v>32</v>
      </c>
      <c r="L30" s="90">
        <f>L28/L29</f>
        <v>0.7764971306549703</v>
      </c>
      <c r="M30" s="90"/>
      <c r="N30" s="63"/>
      <c r="O30" s="85"/>
      <c r="P30" s="85"/>
      <c r="Q30" s="85"/>
      <c r="R30" s="84"/>
      <c r="S30" s="85"/>
      <c r="T30" s="84"/>
      <c r="U30" s="86"/>
      <c r="V30" s="84"/>
      <c r="W30" s="56"/>
    </row>
    <row r="31" spans="1:23" ht="13.5" customHeight="1">
      <c r="A31" s="57"/>
      <c r="B31" s="58" t="s">
        <v>51</v>
      </c>
      <c r="C31" s="1"/>
      <c r="D31" s="1"/>
      <c r="E31" s="1"/>
      <c r="F31" s="1"/>
      <c r="G31" s="1"/>
      <c r="H31" s="1"/>
      <c r="I31" s="1"/>
      <c r="J31" s="1"/>
      <c r="K31" s="59"/>
      <c r="L31" s="60"/>
      <c r="M31" s="61"/>
      <c r="N31" s="61"/>
      <c r="O31" s="85"/>
      <c r="P31" s="85"/>
      <c r="Q31" s="85"/>
      <c r="R31" s="84"/>
      <c r="S31" s="85"/>
      <c r="T31" s="84"/>
      <c r="U31" s="86"/>
      <c r="V31" s="84"/>
      <c r="W31" s="56"/>
    </row>
    <row r="32" spans="1:23" ht="13.5" customHeight="1">
      <c r="A32" s="57">
        <v>1091</v>
      </c>
      <c r="B32" s="58"/>
      <c r="C32" s="1" t="s">
        <v>52</v>
      </c>
      <c r="D32" s="1"/>
      <c r="E32" s="1"/>
      <c r="F32" s="1"/>
      <c r="G32" s="1"/>
      <c r="H32" s="1"/>
      <c r="I32" s="1"/>
      <c r="J32" s="1"/>
      <c r="K32" s="59" t="str">
        <f>"000"</f>
        <v>000</v>
      </c>
      <c r="L32" s="84">
        <f>3200.2+5982</f>
        <v>9182.2</v>
      </c>
      <c r="M32" s="84"/>
      <c r="N32" s="61"/>
      <c r="O32" s="85"/>
      <c r="P32" s="85"/>
      <c r="Q32" s="85"/>
      <c r="R32" s="84"/>
      <c r="S32" s="85"/>
      <c r="T32" s="84"/>
      <c r="U32" s="86"/>
      <c r="V32" s="84"/>
      <c r="W32" s="56"/>
    </row>
    <row r="33" spans="1:23" ht="13.5" customHeight="1">
      <c r="A33" s="57">
        <v>1092</v>
      </c>
      <c r="B33" s="58"/>
      <c r="C33" s="1" t="s">
        <v>53</v>
      </c>
      <c r="D33" s="1"/>
      <c r="E33" s="1"/>
      <c r="F33" s="1"/>
      <c r="G33" s="1"/>
      <c r="H33" s="1"/>
      <c r="I33" s="1"/>
      <c r="J33" s="1"/>
      <c r="K33" s="59" t="str">
        <f>"000"</f>
        <v>000</v>
      </c>
      <c r="L33" s="84">
        <f>4.3+22</f>
        <v>26.3</v>
      </c>
      <c r="M33" s="84"/>
      <c r="N33" s="61"/>
      <c r="O33" s="85"/>
      <c r="P33" s="85"/>
      <c r="Q33" s="85"/>
      <c r="R33" s="84"/>
      <c r="S33" s="85"/>
      <c r="T33" s="84"/>
      <c r="U33" s="86"/>
      <c r="V33" s="84"/>
      <c r="W33" s="56"/>
    </row>
    <row r="34" spans="1:23" ht="13.5" customHeight="1">
      <c r="A34" s="57">
        <v>1093</v>
      </c>
      <c r="B34" s="58"/>
      <c r="C34" s="1" t="s">
        <v>54</v>
      </c>
      <c r="D34" s="1"/>
      <c r="E34" s="1"/>
      <c r="F34" s="1"/>
      <c r="G34" s="1"/>
      <c r="H34" s="1"/>
      <c r="I34" s="1"/>
      <c r="J34" s="1"/>
      <c r="K34" s="59" t="str">
        <f>"000"</f>
        <v>000</v>
      </c>
      <c r="L34" s="84">
        <f>1.4+8.5</f>
        <v>9.9</v>
      </c>
      <c r="M34" s="84"/>
      <c r="N34" s="61"/>
      <c r="O34" s="85"/>
      <c r="P34" s="85"/>
      <c r="Q34" s="85"/>
      <c r="R34" s="84"/>
      <c r="S34" s="85"/>
      <c r="T34" s="84"/>
      <c r="U34" s="86"/>
      <c r="V34" s="84"/>
      <c r="W34" s="56"/>
    </row>
    <row r="35" spans="1:23" ht="13.5" customHeight="1">
      <c r="A35" s="57">
        <v>1094</v>
      </c>
      <c r="B35" s="58"/>
      <c r="C35" s="1" t="s">
        <v>55</v>
      </c>
      <c r="D35" s="1"/>
      <c r="E35" s="1"/>
      <c r="F35" s="1"/>
      <c r="G35" s="1"/>
      <c r="H35" s="1"/>
      <c r="I35" s="1"/>
      <c r="J35" s="1"/>
      <c r="K35" s="59" t="str">
        <f>"000"</f>
        <v>000</v>
      </c>
      <c r="L35" s="84">
        <f>L32+L33+L34</f>
        <v>9218.4</v>
      </c>
      <c r="M35" s="84"/>
      <c r="N35" s="61"/>
      <c r="O35" s="85"/>
      <c r="P35" s="85"/>
      <c r="Q35" s="85"/>
      <c r="R35" s="84"/>
      <c r="S35" s="85"/>
      <c r="T35" s="84"/>
      <c r="U35" s="86"/>
      <c r="V35" s="84"/>
      <c r="W35" s="56"/>
    </row>
    <row r="36" spans="1:23" ht="13.5" customHeight="1">
      <c r="A36" s="57">
        <v>1100</v>
      </c>
      <c r="B36" s="58" t="s">
        <v>56</v>
      </c>
      <c r="C36" s="1"/>
      <c r="D36" s="1"/>
      <c r="E36" s="1"/>
      <c r="F36" s="1"/>
      <c r="G36" s="1"/>
      <c r="H36" s="1"/>
      <c r="I36" s="1"/>
      <c r="J36" s="1"/>
      <c r="K36" s="59" t="str">
        <f>"000"</f>
        <v>000</v>
      </c>
      <c r="L36" s="84">
        <f>5069.9+8772.2</f>
        <v>13842.1</v>
      </c>
      <c r="M36" s="84"/>
      <c r="N36" s="61"/>
      <c r="O36" s="85"/>
      <c r="P36" s="85"/>
      <c r="Q36" s="85"/>
      <c r="R36" s="84"/>
      <c r="S36" s="85"/>
      <c r="T36" s="84"/>
      <c r="U36" s="86"/>
      <c r="V36" s="84"/>
      <c r="W36" s="56"/>
    </row>
    <row r="37" spans="1:23" ht="13.5" customHeight="1">
      <c r="A37" s="57">
        <v>1110</v>
      </c>
      <c r="B37" s="58" t="s">
        <v>57</v>
      </c>
      <c r="C37" s="1"/>
      <c r="D37" s="1"/>
      <c r="E37" s="1"/>
      <c r="F37" s="1"/>
      <c r="G37" s="1"/>
      <c r="H37" s="1"/>
      <c r="I37" s="1"/>
      <c r="J37" s="1"/>
      <c r="K37" s="59" t="s">
        <v>32</v>
      </c>
      <c r="L37" s="90">
        <f>L35/L36</f>
        <v>0.6659683140563931</v>
      </c>
      <c r="M37" s="90"/>
      <c r="N37" s="63"/>
      <c r="O37" s="85"/>
      <c r="P37" s="85"/>
      <c r="Q37" s="85"/>
      <c r="R37" s="84"/>
      <c r="S37" s="85"/>
      <c r="T37" s="84"/>
      <c r="U37" s="86"/>
      <c r="V37" s="84"/>
      <c r="W37" s="56"/>
    </row>
    <row r="38" spans="1:23" ht="11.25" customHeight="1">
      <c r="A38" s="57"/>
      <c r="B38" s="58"/>
      <c r="C38" s="1"/>
      <c r="D38" s="1"/>
      <c r="E38" s="1"/>
      <c r="F38" s="1"/>
      <c r="G38" s="1"/>
      <c r="H38" s="1"/>
      <c r="I38" s="1"/>
      <c r="J38" s="1"/>
      <c r="K38" s="59"/>
      <c r="L38" s="60"/>
      <c r="M38" s="61"/>
      <c r="N38" s="61"/>
      <c r="O38" s="85"/>
      <c r="P38" s="85"/>
      <c r="Q38" s="85"/>
      <c r="R38" s="84"/>
      <c r="S38" s="85"/>
      <c r="T38" s="84"/>
      <c r="U38" s="86"/>
      <c r="V38" s="84"/>
      <c r="W38" s="56"/>
    </row>
    <row r="39" spans="1:23" ht="13.5" customHeight="1">
      <c r="A39" s="57"/>
      <c r="B39" s="64" t="s">
        <v>33</v>
      </c>
      <c r="C39" s="1"/>
      <c r="D39" s="1"/>
      <c r="E39" s="1"/>
      <c r="F39" s="1"/>
      <c r="G39" s="1"/>
      <c r="H39" s="1"/>
      <c r="I39" s="1"/>
      <c r="J39" s="1"/>
      <c r="K39" s="59"/>
      <c r="L39" s="65"/>
      <c r="M39" s="66"/>
      <c r="N39" s="66"/>
      <c r="O39" s="65"/>
      <c r="P39" s="66"/>
      <c r="Q39" s="66"/>
      <c r="R39" s="66"/>
      <c r="S39" s="65"/>
      <c r="T39" s="66"/>
      <c r="U39" s="65"/>
      <c r="V39" s="66"/>
      <c r="W39" s="56"/>
    </row>
    <row r="40" spans="1:23" ht="13.5" customHeight="1">
      <c r="A40" s="57">
        <v>2010</v>
      </c>
      <c r="B40" s="58" t="s">
        <v>58</v>
      </c>
      <c r="C40" s="1"/>
      <c r="D40" s="1"/>
      <c r="E40" s="1"/>
      <c r="F40" s="1"/>
      <c r="G40" s="1"/>
      <c r="H40" s="1"/>
      <c r="I40" s="1"/>
      <c r="J40" s="1"/>
      <c r="K40" s="59" t="str">
        <f>"000"</f>
        <v>000</v>
      </c>
      <c r="L40" s="84">
        <f>3.6+0</f>
        <v>3.6</v>
      </c>
      <c r="M40" s="84"/>
      <c r="N40" s="61"/>
      <c r="O40" s="85"/>
      <c r="P40" s="85"/>
      <c r="Q40" s="85"/>
      <c r="R40" s="84"/>
      <c r="S40" s="85"/>
      <c r="T40" s="84"/>
      <c r="U40" s="86"/>
      <c r="V40" s="84"/>
      <c r="W40" s="56"/>
    </row>
    <row r="41" spans="1:23" ht="13.5" customHeight="1">
      <c r="A41" s="57">
        <v>2020</v>
      </c>
      <c r="B41" s="58" t="s">
        <v>59</v>
      </c>
      <c r="C41" s="1"/>
      <c r="D41" s="67"/>
      <c r="E41" s="1"/>
      <c r="F41" s="1"/>
      <c r="G41" s="1"/>
      <c r="H41" s="1"/>
      <c r="I41" s="1"/>
      <c r="J41" s="1"/>
      <c r="K41" s="59" t="s">
        <v>31</v>
      </c>
      <c r="L41" s="87">
        <f>2+0</f>
        <v>2</v>
      </c>
      <c r="M41" s="87"/>
      <c r="N41" s="61"/>
      <c r="O41" s="85"/>
      <c r="P41" s="85"/>
      <c r="Q41" s="85"/>
      <c r="R41" s="84"/>
      <c r="S41" s="85"/>
      <c r="T41" s="84"/>
      <c r="U41" s="86"/>
      <c r="V41" s="84"/>
      <c r="W41" s="56"/>
    </row>
    <row r="42" spans="1:23" ht="13.5" customHeight="1">
      <c r="A42" s="57">
        <v>2030</v>
      </c>
      <c r="B42" s="58" t="s">
        <v>60</v>
      </c>
      <c r="C42" s="1"/>
      <c r="D42" s="1"/>
      <c r="E42" s="1"/>
      <c r="F42" s="1"/>
      <c r="G42" s="1"/>
      <c r="H42" s="1"/>
      <c r="I42" s="1"/>
      <c r="J42" s="1"/>
      <c r="K42" s="59" t="s">
        <v>31</v>
      </c>
      <c r="L42" s="84">
        <f>11+0</f>
        <v>11</v>
      </c>
      <c r="M42" s="84"/>
      <c r="N42" s="61"/>
      <c r="O42" s="85"/>
      <c r="P42" s="85"/>
      <c r="Q42" s="85"/>
      <c r="R42" s="84"/>
      <c r="S42" s="85"/>
      <c r="T42" s="84"/>
      <c r="U42" s="86"/>
      <c r="V42" s="84"/>
      <c r="W42" s="56"/>
    </row>
    <row r="43" spans="1:23" ht="13.5" customHeight="1">
      <c r="A43" s="57">
        <v>2040</v>
      </c>
      <c r="B43" s="58" t="s">
        <v>61</v>
      </c>
      <c r="C43" s="1"/>
      <c r="D43" s="1"/>
      <c r="E43" s="1"/>
      <c r="F43" s="1"/>
      <c r="G43" s="1"/>
      <c r="H43" s="1"/>
      <c r="I43" s="1"/>
      <c r="J43" s="1"/>
      <c r="K43" s="59" t="s">
        <v>31</v>
      </c>
      <c r="L43" s="87">
        <f>7+0</f>
        <v>7</v>
      </c>
      <c r="M43" s="87"/>
      <c r="N43" s="62"/>
      <c r="O43" s="85"/>
      <c r="P43" s="85"/>
      <c r="Q43" s="85"/>
      <c r="R43" s="84"/>
      <c r="S43" s="85"/>
      <c r="T43" s="84"/>
      <c r="U43" s="86"/>
      <c r="V43" s="84"/>
      <c r="W43" s="56"/>
    </row>
    <row r="44" spans="1:23" ht="13.5" customHeight="1">
      <c r="A44" s="57">
        <v>2050</v>
      </c>
      <c r="B44" s="58" t="s">
        <v>62</v>
      </c>
      <c r="C44" s="1"/>
      <c r="D44" s="67"/>
      <c r="E44" s="1"/>
      <c r="F44" s="1"/>
      <c r="G44" s="1"/>
      <c r="H44" s="1"/>
      <c r="I44" s="1"/>
      <c r="J44" s="1"/>
      <c r="K44" s="59" t="s">
        <v>31</v>
      </c>
      <c r="L44" s="84">
        <f>0+0+0+0</f>
        <v>0</v>
      </c>
      <c r="M44" s="84"/>
      <c r="N44" s="61"/>
      <c r="O44" s="85"/>
      <c r="P44" s="85"/>
      <c r="Q44" s="85"/>
      <c r="R44" s="84"/>
      <c r="S44" s="85"/>
      <c r="T44" s="84"/>
      <c r="U44" s="86"/>
      <c r="V44" s="84"/>
      <c r="W44" s="56"/>
    </row>
    <row r="45" spans="1:23" ht="13.5" customHeight="1">
      <c r="A45" s="57">
        <v>2060</v>
      </c>
      <c r="B45" s="58" t="s">
        <v>63</v>
      </c>
      <c r="C45" s="1"/>
      <c r="D45" s="1"/>
      <c r="E45" s="1"/>
      <c r="F45" s="1"/>
      <c r="G45" s="1"/>
      <c r="H45" s="1"/>
      <c r="I45" s="1"/>
      <c r="J45" s="1"/>
      <c r="K45" s="59" t="str">
        <f>"000"</f>
        <v>000</v>
      </c>
      <c r="L45" s="84">
        <f>12.3+0</f>
        <v>12.3</v>
      </c>
      <c r="M45" s="84"/>
      <c r="N45" s="61"/>
      <c r="O45" s="85"/>
      <c r="P45" s="85"/>
      <c r="Q45" s="85"/>
      <c r="R45" s="84"/>
      <c r="S45" s="85"/>
      <c r="T45" s="84"/>
      <c r="U45" s="86"/>
      <c r="V45" s="84"/>
      <c r="W45" s="56"/>
    </row>
    <row r="46" spans="1:23" ht="13.5" customHeight="1">
      <c r="A46" s="57">
        <v>2070</v>
      </c>
      <c r="B46" s="58" t="s">
        <v>64</v>
      </c>
      <c r="C46" s="1"/>
      <c r="D46" s="1"/>
      <c r="E46" s="1"/>
      <c r="F46" s="1"/>
      <c r="G46" s="1"/>
      <c r="H46" s="1"/>
      <c r="I46" s="1"/>
      <c r="J46" s="1"/>
      <c r="K46" s="59" t="str">
        <f>"000"</f>
        <v>000</v>
      </c>
      <c r="L46" s="84">
        <f>632.7+0</f>
        <v>632.7</v>
      </c>
      <c r="M46" s="84"/>
      <c r="N46" s="61"/>
      <c r="O46" s="85"/>
      <c r="P46" s="85"/>
      <c r="Q46" s="85"/>
      <c r="R46" s="84"/>
      <c r="S46" s="85"/>
      <c r="T46" s="84"/>
      <c r="U46" s="86"/>
      <c r="V46" s="84"/>
      <c r="W46" s="56"/>
    </row>
    <row r="47" spans="1:23" ht="13.5" customHeight="1">
      <c r="A47" s="57"/>
      <c r="B47" s="58" t="s">
        <v>65</v>
      </c>
      <c r="C47" s="1" t="s">
        <v>66</v>
      </c>
      <c r="D47" s="1"/>
      <c r="E47" s="1"/>
      <c r="F47" s="1"/>
      <c r="G47" s="1"/>
      <c r="H47" s="1"/>
      <c r="I47" s="1"/>
      <c r="J47" s="1"/>
      <c r="K47" s="59"/>
      <c r="L47" s="60"/>
      <c r="M47" s="61"/>
      <c r="N47" s="61"/>
      <c r="O47" s="85"/>
      <c r="P47" s="85"/>
      <c r="Q47" s="85"/>
      <c r="R47" s="84"/>
      <c r="S47" s="85"/>
      <c r="T47" s="84"/>
      <c r="U47" s="86"/>
      <c r="V47" s="84"/>
      <c r="W47" s="56"/>
    </row>
    <row r="48" spans="1:23" ht="13.5" customHeight="1">
      <c r="A48" s="57">
        <v>2091</v>
      </c>
      <c r="B48" s="58"/>
      <c r="C48" s="1" t="s">
        <v>52</v>
      </c>
      <c r="D48" s="1"/>
      <c r="E48" s="1"/>
      <c r="F48" s="1"/>
      <c r="G48" s="1"/>
      <c r="H48" s="1"/>
      <c r="I48" s="1"/>
      <c r="J48" s="1"/>
      <c r="K48" s="59" t="str">
        <f>"000"</f>
        <v>000</v>
      </c>
      <c r="L48" s="84">
        <f>1.6+0</f>
        <v>1.6</v>
      </c>
      <c r="M48" s="84"/>
      <c r="N48" s="61"/>
      <c r="O48" s="85"/>
      <c r="P48" s="85"/>
      <c r="Q48" s="85"/>
      <c r="R48" s="84"/>
      <c r="S48" s="85"/>
      <c r="T48" s="84"/>
      <c r="U48" s="86"/>
      <c r="V48" s="84"/>
      <c r="W48" s="56"/>
    </row>
    <row r="49" spans="1:23" ht="13.5" customHeight="1">
      <c r="A49" s="57">
        <v>2092</v>
      </c>
      <c r="B49" s="58"/>
      <c r="C49" s="1" t="s">
        <v>67</v>
      </c>
      <c r="D49" s="1"/>
      <c r="E49" s="1"/>
      <c r="F49" s="1"/>
      <c r="G49" s="1"/>
      <c r="H49" s="1"/>
      <c r="I49" s="1"/>
      <c r="J49" s="1"/>
      <c r="K49" s="59" t="str">
        <f>"000"</f>
        <v>000</v>
      </c>
      <c r="L49" s="84">
        <f>0+0+0+0</f>
        <v>0</v>
      </c>
      <c r="M49" s="84"/>
      <c r="N49" s="61"/>
      <c r="O49" s="85"/>
      <c r="P49" s="85"/>
      <c r="Q49" s="85"/>
      <c r="R49" s="84"/>
      <c r="S49" s="85"/>
      <c r="T49" s="84"/>
      <c r="U49" s="86"/>
      <c r="V49" s="84"/>
      <c r="W49" s="56"/>
    </row>
    <row r="50" spans="1:23" ht="13.5" customHeight="1">
      <c r="A50" s="57">
        <v>2094</v>
      </c>
      <c r="B50" s="58"/>
      <c r="C50" s="1" t="s">
        <v>68</v>
      </c>
      <c r="D50" s="1"/>
      <c r="E50" s="1"/>
      <c r="F50" s="1"/>
      <c r="G50" s="1"/>
      <c r="H50" s="1"/>
      <c r="I50" s="1"/>
      <c r="J50" s="1"/>
      <c r="K50" s="59" t="str">
        <f>"000"</f>
        <v>000</v>
      </c>
      <c r="L50" s="84">
        <f>L48+L49</f>
        <v>1.6</v>
      </c>
      <c r="M50" s="84"/>
      <c r="N50" s="61"/>
      <c r="O50" s="85"/>
      <c r="P50" s="85"/>
      <c r="Q50" s="85"/>
      <c r="R50" s="84"/>
      <c r="S50" s="85"/>
      <c r="T50" s="84"/>
      <c r="U50" s="86"/>
      <c r="V50" s="84"/>
      <c r="W50" s="56"/>
    </row>
    <row r="51" spans="1:23" ht="13.5" customHeight="1">
      <c r="A51" s="57">
        <v>2100</v>
      </c>
      <c r="B51" s="58" t="s">
        <v>69</v>
      </c>
      <c r="C51" s="1"/>
      <c r="D51" s="1"/>
      <c r="E51" s="1"/>
      <c r="F51" s="1"/>
      <c r="G51" s="1"/>
      <c r="H51" s="1"/>
      <c r="I51" s="1"/>
      <c r="J51" s="1"/>
      <c r="K51" s="59" t="str">
        <f>"000"</f>
        <v>000</v>
      </c>
      <c r="L51" s="84">
        <f>60.7+0</f>
        <v>60.7</v>
      </c>
      <c r="M51" s="84"/>
      <c r="N51" s="61"/>
      <c r="O51" s="85"/>
      <c r="P51" s="85"/>
      <c r="Q51" s="85"/>
      <c r="R51" s="84"/>
      <c r="S51" s="85"/>
      <c r="T51" s="84"/>
      <c r="U51" s="86"/>
      <c r="V51" s="84"/>
      <c r="W51" s="56"/>
    </row>
    <row r="52" spans="1:23" ht="10.5" customHeight="1">
      <c r="A52" s="57"/>
      <c r="B52" s="58"/>
      <c r="C52" s="1"/>
      <c r="D52" s="1"/>
      <c r="E52" s="1"/>
      <c r="F52" s="1"/>
      <c r="G52" s="1"/>
      <c r="H52" s="1"/>
      <c r="I52" s="1"/>
      <c r="J52" s="1"/>
      <c r="K52" s="59"/>
      <c r="L52" s="60"/>
      <c r="M52" s="61"/>
      <c r="N52" s="61"/>
      <c r="O52" s="85"/>
      <c r="P52" s="85"/>
      <c r="Q52" s="85"/>
      <c r="R52" s="84"/>
      <c r="S52" s="85"/>
      <c r="T52" s="84"/>
      <c r="U52" s="86"/>
      <c r="V52" s="84"/>
      <c r="W52" s="56"/>
    </row>
    <row r="53" spans="1:23" ht="13.5" customHeight="1">
      <c r="A53" s="57"/>
      <c r="B53" s="64" t="s">
        <v>34</v>
      </c>
      <c r="C53" s="1"/>
      <c r="D53" s="1"/>
      <c r="E53" s="1"/>
      <c r="F53" s="1"/>
      <c r="G53" s="1"/>
      <c r="H53" s="1"/>
      <c r="I53" s="1"/>
      <c r="J53" s="1"/>
      <c r="K53" s="59"/>
      <c r="L53" s="65"/>
      <c r="M53" s="66"/>
      <c r="N53" s="66"/>
      <c r="O53" s="65"/>
      <c r="P53" s="66"/>
      <c r="Q53" s="66"/>
      <c r="R53" s="66"/>
      <c r="S53" s="65"/>
      <c r="T53" s="66"/>
      <c r="U53" s="65"/>
      <c r="V53" s="66"/>
      <c r="W53" s="56"/>
    </row>
    <row r="54" spans="1:23" ht="13.5" customHeight="1">
      <c r="A54" s="57">
        <v>2330</v>
      </c>
      <c r="B54" s="58" t="s">
        <v>70</v>
      </c>
      <c r="C54" s="1"/>
      <c r="D54" s="1"/>
      <c r="E54" s="1"/>
      <c r="F54" s="1"/>
      <c r="G54" s="1"/>
      <c r="H54" s="1"/>
      <c r="I54" s="1"/>
      <c r="J54" s="1"/>
      <c r="K54" s="59" t="s">
        <v>31</v>
      </c>
      <c r="L54" s="84">
        <f>0+0</f>
        <v>0</v>
      </c>
      <c r="M54" s="84"/>
      <c r="N54" s="61"/>
      <c r="O54" s="85"/>
      <c r="P54" s="85"/>
      <c r="Q54" s="85"/>
      <c r="R54" s="84"/>
      <c r="S54" s="85"/>
      <c r="T54" s="84"/>
      <c r="U54" s="86"/>
      <c r="V54" s="84"/>
      <c r="W54" s="56"/>
    </row>
    <row r="55" spans="1:23" ht="10.5" customHeight="1">
      <c r="A55" s="68"/>
      <c r="B55" s="69"/>
      <c r="C55" s="70"/>
      <c r="D55" s="70"/>
      <c r="E55" s="70"/>
      <c r="F55" s="70"/>
      <c r="G55" s="70"/>
      <c r="H55" s="70"/>
      <c r="I55" s="70"/>
      <c r="J55" s="70"/>
      <c r="K55" s="71"/>
      <c r="L55" s="72"/>
      <c r="M55" s="2"/>
      <c r="N55" s="70"/>
      <c r="O55" s="69"/>
      <c r="P55" s="2"/>
      <c r="Q55" s="2"/>
      <c r="R55" s="2"/>
      <c r="S55" s="72"/>
      <c r="T55" s="2"/>
      <c r="U55" s="72"/>
      <c r="V55" s="2"/>
      <c r="W55" s="56"/>
    </row>
    <row r="56" spans="1:23" ht="24.75" customHeight="1" thickBot="1">
      <c r="A56" s="73" t="s">
        <v>71</v>
      </c>
      <c r="B56" s="74"/>
      <c r="C56" s="75"/>
      <c r="D56" s="75"/>
      <c r="E56" s="76"/>
      <c r="F56" s="76"/>
      <c r="G56" s="76"/>
      <c r="H56" s="76"/>
      <c r="I56" s="76"/>
      <c r="J56" s="76"/>
      <c r="K56" s="77"/>
      <c r="L56" s="77"/>
      <c r="M56" s="77"/>
      <c r="N56" s="76"/>
      <c r="O56" s="76"/>
      <c r="P56" s="78"/>
      <c r="Q56" s="78"/>
      <c r="R56" s="78"/>
      <c r="S56" s="78"/>
      <c r="T56" s="78"/>
      <c r="U56" s="78"/>
      <c r="V56" s="78"/>
      <c r="W56" s="56"/>
    </row>
    <row r="57" spans="1:15" ht="12.75" customHeight="1">
      <c r="A57" s="79"/>
      <c r="B57" s="80"/>
      <c r="C57" s="79"/>
      <c r="D57" s="80"/>
      <c r="E57" s="79"/>
      <c r="F57" s="79"/>
      <c r="G57" s="79"/>
      <c r="H57" s="79"/>
      <c r="I57" s="79"/>
      <c r="J57" s="79"/>
      <c r="K57" s="81"/>
      <c r="L57" s="82"/>
      <c r="M57" s="82"/>
      <c r="N57" s="79"/>
      <c r="O57" s="79"/>
    </row>
  </sheetData>
  <sheetProtection/>
  <mergeCells count="116"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L23:M23"/>
    <mergeCell ref="O23:R23"/>
    <mergeCell ref="S23:T23"/>
    <mergeCell ref="U23:V23"/>
    <mergeCell ref="L24:M24"/>
    <mergeCell ref="O24:R24"/>
    <mergeCell ref="S24:T24"/>
    <mergeCell ref="U24:V2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showZeros="0" zoomScale="90" zoomScaleNormal="90" zoomScalePageLayoutView="0" workbookViewId="0" topLeftCell="A43">
      <selection activeCell="AC81" sqref="AC81"/>
    </sheetView>
  </sheetViews>
  <sheetFormatPr defaultColWidth="9.140625" defaultRowHeight="12.75"/>
  <cols>
    <col min="1" max="1" width="12.8515625" style="5" customWidth="1"/>
    <col min="2" max="2" width="2.57421875" style="5" customWidth="1"/>
    <col min="3" max="3" width="2.7109375" style="5" customWidth="1"/>
    <col min="4" max="5" width="4.140625" style="5" customWidth="1"/>
    <col min="6" max="6" width="6.57421875" style="5" customWidth="1"/>
    <col min="7" max="7" width="7.140625" style="5" customWidth="1"/>
    <col min="8" max="8" width="6.8515625" style="5" customWidth="1"/>
    <col min="9" max="9" width="3.421875" style="5" customWidth="1"/>
    <col min="10" max="10" width="2.8515625" style="5" customWidth="1"/>
    <col min="11" max="11" width="8.421875" style="5" customWidth="1"/>
    <col min="12" max="12" width="7.28125" style="5" customWidth="1"/>
    <col min="13" max="13" width="4.7109375" style="5" customWidth="1"/>
    <col min="14" max="14" width="1.28515625" style="5" customWidth="1"/>
    <col min="15" max="18" width="3.28125" style="5" customWidth="1"/>
    <col min="19" max="22" width="6.57421875" style="5" customWidth="1"/>
    <col min="23" max="23" width="0.71875" style="5" customWidth="1"/>
    <col min="24" max="16384" width="9.140625" style="5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</row>
    <row r="2" spans="1:22" ht="14.2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 customHeight="1">
      <c r="A3" s="6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 customHeight="1">
      <c r="A4" s="6" t="s">
        <v>3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8" t="s">
        <v>4</v>
      </c>
      <c r="B9" s="9" t="s">
        <v>36</v>
      </c>
      <c r="C9" s="10"/>
      <c r="D9" s="10"/>
      <c r="E9" s="10"/>
      <c r="F9" s="11"/>
      <c r="G9" s="10"/>
      <c r="H9" s="10"/>
      <c r="I9" s="11"/>
      <c r="J9" s="11"/>
      <c r="K9" s="3"/>
      <c r="L9" s="1"/>
      <c r="M9" s="1"/>
      <c r="N9" s="8" t="s">
        <v>5</v>
      </c>
      <c r="O9" s="10" t="s">
        <v>6</v>
      </c>
      <c r="P9" s="10"/>
      <c r="Q9" s="10"/>
      <c r="R9" s="10"/>
      <c r="S9" s="10"/>
      <c r="T9" s="10"/>
      <c r="U9" s="1"/>
      <c r="V9" s="1"/>
    </row>
    <row r="10" spans="1:22" ht="14.25" customHeight="1">
      <c r="A10" s="8" t="s">
        <v>7</v>
      </c>
      <c r="B10" s="12" t="s">
        <v>8</v>
      </c>
      <c r="C10" s="13"/>
      <c r="D10" s="13"/>
      <c r="E10" s="13"/>
      <c r="F10" s="14"/>
      <c r="G10" s="13"/>
      <c r="H10" s="13"/>
      <c r="I10" s="14"/>
      <c r="J10" s="14"/>
      <c r="K10" s="3"/>
      <c r="L10" s="1"/>
      <c r="M10" s="1"/>
      <c r="N10" s="8" t="s">
        <v>9</v>
      </c>
      <c r="O10" s="12" t="s">
        <v>8</v>
      </c>
      <c r="P10" s="13"/>
      <c r="Q10" s="13"/>
      <c r="R10" s="13"/>
      <c r="S10" s="13"/>
      <c r="T10" s="13"/>
      <c r="U10" s="1"/>
      <c r="V10" s="1"/>
    </row>
    <row r="11" spans="1:22" ht="14.25" customHeight="1">
      <c r="A11" s="8" t="s">
        <v>10</v>
      </c>
      <c r="B11" s="13" t="s">
        <v>37</v>
      </c>
      <c r="C11" s="13"/>
      <c r="D11" s="13"/>
      <c r="E11" s="13"/>
      <c r="F11" s="14"/>
      <c r="G11" s="13"/>
      <c r="H11" s="13"/>
      <c r="I11" s="14"/>
      <c r="J11" s="14"/>
      <c r="K11" s="3"/>
      <c r="L11" s="1"/>
      <c r="M11" s="1"/>
      <c r="N11" s="8"/>
      <c r="O11" s="13"/>
      <c r="P11" s="13"/>
      <c r="Q11" s="13"/>
      <c r="R11" s="13"/>
      <c r="S11" s="13"/>
      <c r="T11" s="13"/>
      <c r="U11" s="1"/>
      <c r="V11" s="1"/>
    </row>
    <row r="12" spans="1:22" ht="14.25" customHeight="1">
      <c r="A12" s="8" t="s">
        <v>11</v>
      </c>
      <c r="B12" s="13" t="s">
        <v>38</v>
      </c>
      <c r="C12" s="13"/>
      <c r="D12" s="13"/>
      <c r="E12" s="13"/>
      <c r="F12" s="14"/>
      <c r="G12" s="13"/>
      <c r="H12" s="13"/>
      <c r="I12" s="14"/>
      <c r="J12" s="14"/>
      <c r="K12" s="3"/>
      <c r="L12" s="1"/>
      <c r="M12" s="1"/>
      <c r="N12" s="8" t="s">
        <v>39</v>
      </c>
      <c r="O12" s="6" t="s">
        <v>81</v>
      </c>
      <c r="P12" s="10"/>
      <c r="Q12" s="10"/>
      <c r="R12" s="10"/>
      <c r="S12" s="10"/>
      <c r="T12" s="10"/>
      <c r="U12" s="1"/>
      <c r="V12" s="1"/>
    </row>
    <row r="13" spans="1:22" ht="14.25" customHeight="1">
      <c r="A13" s="8" t="s">
        <v>40</v>
      </c>
      <c r="B13" s="13" t="s">
        <v>35</v>
      </c>
      <c r="C13" s="13"/>
      <c r="D13" s="13"/>
      <c r="E13" s="13"/>
      <c r="F13" s="14"/>
      <c r="G13" s="13"/>
      <c r="H13" s="13"/>
      <c r="I13" s="14"/>
      <c r="J13" s="14"/>
      <c r="K13" s="3"/>
      <c r="L13" s="1"/>
      <c r="M13" s="1"/>
      <c r="N13" s="8" t="s">
        <v>12</v>
      </c>
      <c r="O13" s="12">
        <v>2016</v>
      </c>
      <c r="P13" s="13"/>
      <c r="Q13" s="13"/>
      <c r="R13" s="13"/>
      <c r="S13" s="13"/>
      <c r="T13" s="13"/>
      <c r="U13" s="1"/>
      <c r="V13" s="1"/>
    </row>
    <row r="14" spans="1:22" ht="18" customHeight="1">
      <c r="A14" s="1"/>
      <c r="B14" s="15"/>
      <c r="C14" s="15"/>
      <c r="D14" s="15"/>
      <c r="E14" s="15"/>
      <c r="F14" s="15"/>
      <c r="G14" s="15"/>
      <c r="H14" s="15"/>
      <c r="I14" s="15"/>
      <c r="J14" s="16"/>
      <c r="K14" s="3"/>
      <c r="L14" s="1"/>
      <c r="M14" s="1"/>
      <c r="N14" s="1"/>
      <c r="O14" s="15"/>
      <c r="P14" s="15"/>
      <c r="Q14" s="15"/>
      <c r="R14" s="15"/>
      <c r="S14" s="15"/>
      <c r="T14" s="15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20"/>
      <c r="L16" s="21" t="s">
        <v>13</v>
      </c>
      <c r="M16" s="22"/>
      <c r="N16" s="23"/>
      <c r="O16" s="23"/>
      <c r="P16" s="23"/>
      <c r="Q16" s="23"/>
      <c r="R16" s="23"/>
      <c r="S16" s="21" t="s">
        <v>15</v>
      </c>
      <c r="T16" s="23"/>
      <c r="U16" s="23"/>
      <c r="V16" s="24"/>
    </row>
    <row r="17" spans="1:22" ht="15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8"/>
      <c r="L17" s="29" t="s">
        <v>14</v>
      </c>
      <c r="M17" s="30"/>
      <c r="N17" s="30"/>
      <c r="O17" s="31"/>
      <c r="P17" s="31"/>
      <c r="Q17" s="30"/>
      <c r="R17" s="30"/>
      <c r="S17" s="29" t="s">
        <v>20</v>
      </c>
      <c r="T17" s="30"/>
      <c r="U17" s="30"/>
      <c r="V17" s="32"/>
    </row>
    <row r="18" spans="1:22" ht="12.75" customHeight="1">
      <c r="A18" s="25" t="s">
        <v>16</v>
      </c>
      <c r="B18" s="26" t="s">
        <v>17</v>
      </c>
      <c r="C18" s="27"/>
      <c r="D18" s="27"/>
      <c r="E18" s="27"/>
      <c r="F18" s="27"/>
      <c r="G18" s="27"/>
      <c r="H18" s="27"/>
      <c r="I18" s="27"/>
      <c r="J18" s="27"/>
      <c r="K18" s="28" t="s">
        <v>18</v>
      </c>
      <c r="L18" s="33" t="s">
        <v>19</v>
      </c>
      <c r="M18" s="34"/>
      <c r="N18" s="34"/>
      <c r="O18" s="35"/>
      <c r="P18" s="35"/>
      <c r="Q18" s="34"/>
      <c r="R18" s="34"/>
      <c r="S18" s="33" t="s">
        <v>41</v>
      </c>
      <c r="T18" s="34"/>
      <c r="U18" s="34"/>
      <c r="V18" s="36"/>
    </row>
    <row r="19" spans="1:22" ht="15" customHeight="1">
      <c r="A19" s="25" t="s">
        <v>21</v>
      </c>
      <c r="B19" s="37"/>
      <c r="C19" s="38"/>
      <c r="D19" s="38"/>
      <c r="E19" s="38"/>
      <c r="F19" s="38"/>
      <c r="G19" s="38"/>
      <c r="H19" s="38"/>
      <c r="I19" s="38"/>
      <c r="J19" s="38"/>
      <c r="K19" s="28"/>
      <c r="L19" s="39" t="s">
        <v>42</v>
      </c>
      <c r="M19" s="40"/>
      <c r="N19" s="40"/>
      <c r="O19" s="41"/>
      <c r="P19" s="40"/>
      <c r="Q19" s="40"/>
      <c r="R19" s="40"/>
      <c r="S19" s="39" t="s">
        <v>42</v>
      </c>
      <c r="T19" s="40"/>
      <c r="U19" s="40"/>
      <c r="V19" s="42"/>
    </row>
    <row r="20" spans="1:22" ht="15" customHeight="1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44"/>
      <c r="L20" s="39" t="s">
        <v>22</v>
      </c>
      <c r="M20" s="39"/>
      <c r="N20" s="39"/>
      <c r="O20" s="39" t="s">
        <v>23</v>
      </c>
      <c r="P20" s="39"/>
      <c r="Q20" s="39"/>
      <c r="R20" s="39"/>
      <c r="S20" s="39" t="s">
        <v>22</v>
      </c>
      <c r="T20" s="41"/>
      <c r="U20" s="39" t="s">
        <v>23</v>
      </c>
      <c r="V20" s="45"/>
    </row>
    <row r="21" spans="1:22" ht="12" customHeight="1">
      <c r="A21" s="46"/>
      <c r="B21" s="39" t="s">
        <v>24</v>
      </c>
      <c r="C21" s="47"/>
      <c r="D21" s="47"/>
      <c r="E21" s="47"/>
      <c r="F21" s="47"/>
      <c r="G21" s="47"/>
      <c r="H21" s="47"/>
      <c r="I21" s="47"/>
      <c r="J21" s="47"/>
      <c r="K21" s="48" t="s">
        <v>25</v>
      </c>
      <c r="L21" s="39" t="s">
        <v>26</v>
      </c>
      <c r="M21" s="47"/>
      <c r="N21" s="47"/>
      <c r="O21" s="39" t="s">
        <v>27</v>
      </c>
      <c r="P21" s="47"/>
      <c r="Q21" s="47"/>
      <c r="R21" s="47"/>
      <c r="S21" s="39" t="s">
        <v>28</v>
      </c>
      <c r="T21" s="47"/>
      <c r="U21" s="39" t="s">
        <v>29</v>
      </c>
      <c r="V21" s="42"/>
    </row>
    <row r="22" spans="1:23" ht="21.75" customHeight="1">
      <c r="A22" s="49"/>
      <c r="B22" s="50" t="s">
        <v>30</v>
      </c>
      <c r="C22" s="51"/>
      <c r="D22" s="51"/>
      <c r="E22" s="15"/>
      <c r="F22" s="15"/>
      <c r="G22" s="15"/>
      <c r="H22" s="15"/>
      <c r="I22" s="15"/>
      <c r="J22" s="51"/>
      <c r="K22" s="52"/>
      <c r="L22" s="53"/>
      <c r="M22" s="54"/>
      <c r="N22" s="54"/>
      <c r="O22" s="53"/>
      <c r="P22" s="55"/>
      <c r="Q22" s="54"/>
      <c r="R22" s="54"/>
      <c r="S22" s="53"/>
      <c r="T22" s="54"/>
      <c r="U22" s="53"/>
      <c r="V22" s="55"/>
      <c r="W22" s="56"/>
    </row>
    <row r="23" spans="1:23" ht="14.25" customHeight="1">
      <c r="A23" s="57">
        <v>1010</v>
      </c>
      <c r="B23" s="58" t="s">
        <v>43</v>
      </c>
      <c r="C23" s="1"/>
      <c r="D23" s="1"/>
      <c r="E23" s="1"/>
      <c r="F23" s="1"/>
      <c r="G23" s="1"/>
      <c r="H23" s="1"/>
      <c r="I23" s="1"/>
      <c r="J23" s="1"/>
      <c r="K23" s="59" t="str">
        <f>"000"</f>
        <v>000</v>
      </c>
      <c r="L23" s="84">
        <f>289.6+824.1</f>
        <v>1113.7</v>
      </c>
      <c r="M23" s="84"/>
      <c r="N23" s="61"/>
      <c r="O23" s="85"/>
      <c r="P23" s="85"/>
      <c r="Q23" s="85"/>
      <c r="R23" s="84"/>
      <c r="S23" s="85"/>
      <c r="T23" s="84"/>
      <c r="U23" s="86"/>
      <c r="V23" s="84"/>
      <c r="W23" s="56"/>
    </row>
    <row r="24" spans="1:23" ht="13.5" customHeight="1">
      <c r="A24" s="57">
        <v>1020</v>
      </c>
      <c r="B24" s="58" t="s">
        <v>44</v>
      </c>
      <c r="C24" s="1"/>
      <c r="D24" s="1"/>
      <c r="E24" s="1"/>
      <c r="F24" s="1"/>
      <c r="G24" s="1"/>
      <c r="H24" s="1"/>
      <c r="I24" s="1"/>
      <c r="J24" s="1"/>
      <c r="K24" s="59" t="s">
        <v>31</v>
      </c>
      <c r="L24" s="87">
        <f>232+500</f>
        <v>732</v>
      </c>
      <c r="M24" s="87"/>
      <c r="N24" s="62"/>
      <c r="O24" s="88"/>
      <c r="P24" s="88"/>
      <c r="Q24" s="88"/>
      <c r="R24" s="87"/>
      <c r="S24" s="88"/>
      <c r="T24" s="87"/>
      <c r="U24" s="89"/>
      <c r="V24" s="87"/>
      <c r="W24" s="56"/>
    </row>
    <row r="25" spans="1:23" ht="13.5" customHeight="1">
      <c r="A25" s="57">
        <v>1030</v>
      </c>
      <c r="B25" s="58" t="s">
        <v>45</v>
      </c>
      <c r="C25" s="1"/>
      <c r="D25" s="1"/>
      <c r="E25" s="1"/>
      <c r="F25" s="1"/>
      <c r="G25" s="1"/>
      <c r="H25" s="1"/>
      <c r="I25" s="1"/>
      <c r="J25" s="1"/>
      <c r="K25" s="59" t="s">
        <v>31</v>
      </c>
      <c r="L25" s="84">
        <f>408.1+1117.6</f>
        <v>1525.6999999999998</v>
      </c>
      <c r="M25" s="84"/>
      <c r="N25" s="61"/>
      <c r="O25" s="85"/>
      <c r="P25" s="85"/>
      <c r="Q25" s="85"/>
      <c r="R25" s="84"/>
      <c r="S25" s="85"/>
      <c r="T25" s="84"/>
      <c r="U25" s="86"/>
      <c r="V25" s="84"/>
      <c r="W25" s="56"/>
    </row>
    <row r="26" spans="1:23" ht="13.5" customHeight="1">
      <c r="A26" s="57">
        <v>1040</v>
      </c>
      <c r="B26" s="58" t="s">
        <v>46</v>
      </c>
      <c r="C26" s="1"/>
      <c r="D26" s="1"/>
      <c r="E26" s="1"/>
      <c r="F26" s="1"/>
      <c r="G26" s="1"/>
      <c r="H26" s="1"/>
      <c r="I26" s="1"/>
      <c r="J26" s="1"/>
      <c r="K26" s="59" t="s">
        <v>31</v>
      </c>
      <c r="L26" s="87">
        <f>30711+46141</f>
        <v>76852</v>
      </c>
      <c r="M26" s="87"/>
      <c r="N26" s="62"/>
      <c r="O26" s="85"/>
      <c r="P26" s="85"/>
      <c r="Q26" s="85"/>
      <c r="R26" s="84"/>
      <c r="S26" s="85"/>
      <c r="T26" s="84"/>
      <c r="U26" s="86"/>
      <c r="V26" s="84"/>
      <c r="W26" s="56"/>
    </row>
    <row r="27" spans="1:23" ht="13.5" customHeight="1">
      <c r="A27" s="57">
        <v>1050</v>
      </c>
      <c r="B27" s="58" t="s">
        <v>47</v>
      </c>
      <c r="C27" s="1"/>
      <c r="D27" s="1"/>
      <c r="E27" s="1"/>
      <c r="F27" s="1"/>
      <c r="G27" s="1"/>
      <c r="H27" s="1"/>
      <c r="I27" s="1"/>
      <c r="J27" s="1"/>
      <c r="K27" s="59" t="s">
        <v>31</v>
      </c>
      <c r="L27" s="84">
        <f>8.277+17.401+1.9+2.5</f>
        <v>30.077999999999996</v>
      </c>
      <c r="M27" s="84"/>
      <c r="N27" s="61"/>
      <c r="O27" s="85"/>
      <c r="P27" s="85"/>
      <c r="Q27" s="85"/>
      <c r="R27" s="84"/>
      <c r="S27" s="85"/>
      <c r="T27" s="84"/>
      <c r="U27" s="86"/>
      <c r="V27" s="84"/>
      <c r="W27" s="56"/>
    </row>
    <row r="28" spans="1:23" ht="13.5" customHeight="1">
      <c r="A28" s="57">
        <v>1060</v>
      </c>
      <c r="B28" s="58" t="s">
        <v>48</v>
      </c>
      <c r="C28" s="1"/>
      <c r="D28" s="1"/>
      <c r="E28" s="1"/>
      <c r="F28" s="1"/>
      <c r="G28" s="1"/>
      <c r="H28" s="1"/>
      <c r="I28" s="1"/>
      <c r="J28" s="1"/>
      <c r="K28" s="59" t="str">
        <f>"000"</f>
        <v>000</v>
      </c>
      <c r="L28" s="84">
        <f>37593+77896.6</f>
        <v>115489.6</v>
      </c>
      <c r="M28" s="84"/>
      <c r="N28" s="61"/>
      <c r="O28" s="85"/>
      <c r="P28" s="85"/>
      <c r="Q28" s="85"/>
      <c r="R28" s="84"/>
      <c r="S28" s="85"/>
      <c r="T28" s="84"/>
      <c r="U28" s="86"/>
      <c r="V28" s="84"/>
      <c r="W28" s="56"/>
    </row>
    <row r="29" spans="1:23" ht="13.5" customHeight="1">
      <c r="A29" s="57">
        <v>1070</v>
      </c>
      <c r="B29" s="58" t="s">
        <v>49</v>
      </c>
      <c r="C29" s="1"/>
      <c r="D29" s="1"/>
      <c r="E29" s="1"/>
      <c r="F29" s="1"/>
      <c r="G29" s="1"/>
      <c r="H29" s="1"/>
      <c r="I29" s="1"/>
      <c r="J29" s="1"/>
      <c r="K29" s="59" t="str">
        <f>"000"</f>
        <v>000</v>
      </c>
      <c r="L29" s="84">
        <f>46899.8+108378.8</f>
        <v>155278.6</v>
      </c>
      <c r="M29" s="84"/>
      <c r="N29" s="61"/>
      <c r="O29" s="85"/>
      <c r="P29" s="85"/>
      <c r="Q29" s="85"/>
      <c r="R29" s="84"/>
      <c r="S29" s="85"/>
      <c r="T29" s="84"/>
      <c r="U29" s="86"/>
      <c r="V29" s="84"/>
      <c r="W29" s="56"/>
    </row>
    <row r="30" spans="1:23" ht="13.5" customHeight="1">
      <c r="A30" s="57">
        <v>1080</v>
      </c>
      <c r="B30" s="58" t="s">
        <v>50</v>
      </c>
      <c r="C30" s="1"/>
      <c r="D30" s="1"/>
      <c r="E30" s="1"/>
      <c r="F30" s="1"/>
      <c r="G30" s="1"/>
      <c r="H30" s="1"/>
      <c r="I30" s="1"/>
      <c r="J30" s="1"/>
      <c r="K30" s="59" t="s">
        <v>32</v>
      </c>
      <c r="L30" s="90">
        <f>L28/L29</f>
        <v>0.7437573496927459</v>
      </c>
      <c r="M30" s="90"/>
      <c r="N30" s="63"/>
      <c r="O30" s="85"/>
      <c r="P30" s="85"/>
      <c r="Q30" s="85"/>
      <c r="R30" s="84"/>
      <c r="S30" s="85"/>
      <c r="T30" s="84"/>
      <c r="U30" s="86"/>
      <c r="V30" s="84"/>
      <c r="W30" s="56"/>
    </row>
    <row r="31" spans="1:23" ht="13.5" customHeight="1">
      <c r="A31" s="57"/>
      <c r="B31" s="58" t="s">
        <v>51</v>
      </c>
      <c r="C31" s="1"/>
      <c r="D31" s="1"/>
      <c r="E31" s="1"/>
      <c r="F31" s="1"/>
      <c r="G31" s="1"/>
      <c r="H31" s="1"/>
      <c r="I31" s="1"/>
      <c r="J31" s="1"/>
      <c r="K31" s="59"/>
      <c r="L31" s="60"/>
      <c r="M31" s="61"/>
      <c r="N31" s="61"/>
      <c r="O31" s="85"/>
      <c r="P31" s="85"/>
      <c r="Q31" s="85"/>
      <c r="R31" s="84"/>
      <c r="S31" s="85"/>
      <c r="T31" s="84"/>
      <c r="U31" s="86"/>
      <c r="V31" s="84"/>
      <c r="W31" s="56"/>
    </row>
    <row r="32" spans="1:23" ht="13.5" customHeight="1">
      <c r="A32" s="57">
        <v>1091</v>
      </c>
      <c r="B32" s="58"/>
      <c r="C32" s="1" t="s">
        <v>52</v>
      </c>
      <c r="D32" s="1"/>
      <c r="E32" s="1"/>
      <c r="F32" s="1"/>
      <c r="G32" s="1"/>
      <c r="H32" s="1"/>
      <c r="I32" s="1"/>
      <c r="J32" s="1"/>
      <c r="K32" s="59" t="str">
        <f>"000"</f>
        <v>000</v>
      </c>
      <c r="L32" s="84">
        <f>3754.2+7780.9</f>
        <v>11535.099999999999</v>
      </c>
      <c r="M32" s="84"/>
      <c r="N32" s="61"/>
      <c r="O32" s="85"/>
      <c r="P32" s="85"/>
      <c r="Q32" s="85"/>
      <c r="R32" s="84"/>
      <c r="S32" s="85"/>
      <c r="T32" s="84"/>
      <c r="U32" s="86"/>
      <c r="V32" s="84"/>
      <c r="W32" s="56"/>
    </row>
    <row r="33" spans="1:23" ht="13.5" customHeight="1">
      <c r="A33" s="57">
        <v>1092</v>
      </c>
      <c r="B33" s="58"/>
      <c r="C33" s="1" t="s">
        <v>53</v>
      </c>
      <c r="D33" s="1"/>
      <c r="E33" s="1"/>
      <c r="F33" s="1"/>
      <c r="G33" s="1"/>
      <c r="H33" s="1"/>
      <c r="I33" s="1"/>
      <c r="J33" s="1"/>
      <c r="K33" s="59" t="str">
        <f>"000"</f>
        <v>000</v>
      </c>
      <c r="L33" s="84">
        <f>9.8+27.2</f>
        <v>37</v>
      </c>
      <c r="M33" s="84"/>
      <c r="N33" s="61"/>
      <c r="O33" s="85"/>
      <c r="P33" s="85"/>
      <c r="Q33" s="85"/>
      <c r="R33" s="84"/>
      <c r="S33" s="85"/>
      <c r="T33" s="84"/>
      <c r="U33" s="86"/>
      <c r="V33" s="84"/>
      <c r="W33" s="56"/>
    </row>
    <row r="34" spans="1:23" ht="13.5" customHeight="1">
      <c r="A34" s="57">
        <v>1093</v>
      </c>
      <c r="B34" s="58"/>
      <c r="C34" s="1" t="s">
        <v>54</v>
      </c>
      <c r="D34" s="1"/>
      <c r="E34" s="1"/>
      <c r="F34" s="1"/>
      <c r="G34" s="1"/>
      <c r="H34" s="1"/>
      <c r="I34" s="1"/>
      <c r="J34" s="1"/>
      <c r="K34" s="59" t="str">
        <f>"000"</f>
        <v>000</v>
      </c>
      <c r="L34" s="84">
        <f>2.2+4.4</f>
        <v>6.6000000000000005</v>
      </c>
      <c r="M34" s="84"/>
      <c r="N34" s="61"/>
      <c r="O34" s="85"/>
      <c r="P34" s="85"/>
      <c r="Q34" s="85"/>
      <c r="R34" s="84"/>
      <c r="S34" s="85"/>
      <c r="T34" s="84"/>
      <c r="U34" s="86"/>
      <c r="V34" s="84"/>
      <c r="W34" s="56"/>
    </row>
    <row r="35" spans="1:23" ht="13.5" customHeight="1">
      <c r="A35" s="57">
        <v>1094</v>
      </c>
      <c r="B35" s="58"/>
      <c r="C35" s="1" t="s">
        <v>55</v>
      </c>
      <c r="D35" s="1"/>
      <c r="E35" s="1"/>
      <c r="F35" s="1"/>
      <c r="G35" s="1"/>
      <c r="H35" s="1"/>
      <c r="I35" s="1"/>
      <c r="J35" s="1"/>
      <c r="K35" s="59" t="str">
        <f>"000"</f>
        <v>000</v>
      </c>
      <c r="L35" s="84">
        <f>L32+L33+L34</f>
        <v>11578.699999999999</v>
      </c>
      <c r="M35" s="84"/>
      <c r="N35" s="61"/>
      <c r="O35" s="85"/>
      <c r="P35" s="85"/>
      <c r="Q35" s="85"/>
      <c r="R35" s="84"/>
      <c r="S35" s="85"/>
      <c r="T35" s="84"/>
      <c r="U35" s="86"/>
      <c r="V35" s="84"/>
      <c r="W35" s="56"/>
    </row>
    <row r="36" spans="1:23" ht="13.5" customHeight="1">
      <c r="A36" s="57">
        <v>1100</v>
      </c>
      <c r="B36" s="58" t="s">
        <v>56</v>
      </c>
      <c r="C36" s="1"/>
      <c r="D36" s="1"/>
      <c r="E36" s="1"/>
      <c r="F36" s="1"/>
      <c r="G36" s="1"/>
      <c r="H36" s="1"/>
      <c r="I36" s="1"/>
      <c r="J36" s="1"/>
      <c r="K36" s="59" t="str">
        <f>"000"</f>
        <v>000</v>
      </c>
      <c r="L36" s="84">
        <f>4734.3+11964.6</f>
        <v>16698.9</v>
      </c>
      <c r="M36" s="84"/>
      <c r="N36" s="61"/>
      <c r="O36" s="85"/>
      <c r="P36" s="85"/>
      <c r="Q36" s="85"/>
      <c r="R36" s="84"/>
      <c r="S36" s="85"/>
      <c r="T36" s="84"/>
      <c r="U36" s="86"/>
      <c r="V36" s="84"/>
      <c r="W36" s="56"/>
    </row>
    <row r="37" spans="1:23" ht="13.5" customHeight="1">
      <c r="A37" s="57">
        <v>1110</v>
      </c>
      <c r="B37" s="58" t="s">
        <v>57</v>
      </c>
      <c r="C37" s="1"/>
      <c r="D37" s="1"/>
      <c r="E37" s="1"/>
      <c r="F37" s="1"/>
      <c r="G37" s="1"/>
      <c r="H37" s="1"/>
      <c r="I37" s="1"/>
      <c r="J37" s="1"/>
      <c r="K37" s="59" t="s">
        <v>32</v>
      </c>
      <c r="L37" s="90">
        <f>L35/L36</f>
        <v>0.6933810011437878</v>
      </c>
      <c r="M37" s="90"/>
      <c r="N37" s="63"/>
      <c r="O37" s="85"/>
      <c r="P37" s="85"/>
      <c r="Q37" s="85"/>
      <c r="R37" s="84"/>
      <c r="S37" s="85"/>
      <c r="T37" s="84"/>
      <c r="U37" s="86"/>
      <c r="V37" s="84"/>
      <c r="W37" s="56"/>
    </row>
    <row r="38" spans="1:23" ht="11.25" customHeight="1">
      <c r="A38" s="57"/>
      <c r="B38" s="58"/>
      <c r="C38" s="1"/>
      <c r="D38" s="1"/>
      <c r="E38" s="1"/>
      <c r="F38" s="1"/>
      <c r="G38" s="1"/>
      <c r="H38" s="1"/>
      <c r="I38" s="1"/>
      <c r="J38" s="1"/>
      <c r="K38" s="59"/>
      <c r="L38" s="60"/>
      <c r="M38" s="61"/>
      <c r="N38" s="61"/>
      <c r="O38" s="85"/>
      <c r="P38" s="85"/>
      <c r="Q38" s="85"/>
      <c r="R38" s="84"/>
      <c r="S38" s="85"/>
      <c r="T38" s="84"/>
      <c r="U38" s="86"/>
      <c r="V38" s="84"/>
      <c r="W38" s="56"/>
    </row>
    <row r="39" spans="1:23" ht="13.5" customHeight="1">
      <c r="A39" s="57"/>
      <c r="B39" s="64" t="s">
        <v>33</v>
      </c>
      <c r="C39" s="1"/>
      <c r="D39" s="1"/>
      <c r="E39" s="1"/>
      <c r="F39" s="1"/>
      <c r="G39" s="1"/>
      <c r="H39" s="1"/>
      <c r="I39" s="1"/>
      <c r="J39" s="1"/>
      <c r="K39" s="59"/>
      <c r="L39" s="65"/>
      <c r="M39" s="66"/>
      <c r="N39" s="66"/>
      <c r="O39" s="65"/>
      <c r="P39" s="66"/>
      <c r="Q39" s="66"/>
      <c r="R39" s="66"/>
      <c r="S39" s="65"/>
      <c r="T39" s="66"/>
      <c r="U39" s="65"/>
      <c r="V39" s="66"/>
      <c r="W39" s="56"/>
    </row>
    <row r="40" spans="1:23" ht="13.5" customHeight="1">
      <c r="A40" s="57">
        <v>2010</v>
      </c>
      <c r="B40" s="58" t="s">
        <v>58</v>
      </c>
      <c r="C40" s="1"/>
      <c r="D40" s="1"/>
      <c r="E40" s="1"/>
      <c r="F40" s="1"/>
      <c r="G40" s="1"/>
      <c r="H40" s="1"/>
      <c r="I40" s="1"/>
      <c r="J40" s="1"/>
      <c r="K40" s="59" t="str">
        <f>"000"</f>
        <v>000</v>
      </c>
      <c r="L40" s="84">
        <f>0+11.5</f>
        <v>11.5</v>
      </c>
      <c r="M40" s="84"/>
      <c r="N40" s="61"/>
      <c r="O40" s="85"/>
      <c r="P40" s="85"/>
      <c r="Q40" s="85"/>
      <c r="R40" s="84"/>
      <c r="S40" s="85"/>
      <c r="T40" s="84"/>
      <c r="U40" s="86"/>
      <c r="V40" s="84"/>
      <c r="W40" s="56"/>
    </row>
    <row r="41" spans="1:23" ht="13.5" customHeight="1">
      <c r="A41" s="57">
        <v>2020</v>
      </c>
      <c r="B41" s="58" t="s">
        <v>59</v>
      </c>
      <c r="C41" s="1"/>
      <c r="D41" s="67"/>
      <c r="E41" s="1"/>
      <c r="F41" s="1"/>
      <c r="G41" s="1"/>
      <c r="H41" s="1"/>
      <c r="I41" s="1"/>
      <c r="J41" s="1"/>
      <c r="K41" s="59" t="s">
        <v>31</v>
      </c>
      <c r="L41" s="87">
        <f>0+10</f>
        <v>10</v>
      </c>
      <c r="M41" s="87"/>
      <c r="N41" s="61"/>
      <c r="O41" s="85"/>
      <c r="P41" s="85"/>
      <c r="Q41" s="85"/>
      <c r="R41" s="84"/>
      <c r="S41" s="85"/>
      <c r="T41" s="84"/>
      <c r="U41" s="86"/>
      <c r="V41" s="84"/>
      <c r="W41" s="56"/>
    </row>
    <row r="42" spans="1:23" ht="13.5" customHeight="1">
      <c r="A42" s="57">
        <v>2030</v>
      </c>
      <c r="B42" s="58" t="s">
        <v>60</v>
      </c>
      <c r="C42" s="1"/>
      <c r="D42" s="1"/>
      <c r="E42" s="1"/>
      <c r="F42" s="1"/>
      <c r="G42" s="1"/>
      <c r="H42" s="1"/>
      <c r="I42" s="1"/>
      <c r="J42" s="1"/>
      <c r="K42" s="59" t="s">
        <v>31</v>
      </c>
      <c r="L42" s="84">
        <f>0+16.3</f>
        <v>16.3</v>
      </c>
      <c r="M42" s="84"/>
      <c r="N42" s="61"/>
      <c r="O42" s="85"/>
      <c r="P42" s="85"/>
      <c r="Q42" s="85"/>
      <c r="R42" s="84"/>
      <c r="S42" s="85"/>
      <c r="T42" s="84"/>
      <c r="U42" s="86"/>
      <c r="V42" s="84"/>
      <c r="W42" s="56"/>
    </row>
    <row r="43" spans="1:23" ht="13.5" customHeight="1">
      <c r="A43" s="57">
        <v>2040</v>
      </c>
      <c r="B43" s="58" t="s">
        <v>61</v>
      </c>
      <c r="C43" s="1"/>
      <c r="D43" s="1"/>
      <c r="E43" s="1"/>
      <c r="F43" s="1"/>
      <c r="G43" s="1"/>
      <c r="H43" s="1"/>
      <c r="I43" s="1"/>
      <c r="J43" s="1"/>
      <c r="K43" s="59" t="s">
        <v>31</v>
      </c>
      <c r="L43" s="87">
        <f>0+1015</f>
        <v>1015</v>
      </c>
      <c r="M43" s="87"/>
      <c r="N43" s="62"/>
      <c r="O43" s="85"/>
      <c r="P43" s="85"/>
      <c r="Q43" s="85"/>
      <c r="R43" s="84"/>
      <c r="S43" s="85"/>
      <c r="T43" s="84"/>
      <c r="U43" s="86"/>
      <c r="V43" s="84"/>
      <c r="W43" s="56"/>
    </row>
    <row r="44" spans="1:23" ht="13.5" customHeight="1">
      <c r="A44" s="57">
        <v>2050</v>
      </c>
      <c r="B44" s="58" t="s">
        <v>62</v>
      </c>
      <c r="C44" s="1"/>
      <c r="D44" s="67"/>
      <c r="E44" s="1"/>
      <c r="F44" s="1"/>
      <c r="G44" s="1"/>
      <c r="H44" s="1"/>
      <c r="I44" s="1"/>
      <c r="J44" s="1"/>
      <c r="K44" s="59" t="s">
        <v>31</v>
      </c>
      <c r="L44" s="84">
        <f>0+0+0+0</f>
        <v>0</v>
      </c>
      <c r="M44" s="84"/>
      <c r="N44" s="61"/>
      <c r="O44" s="85"/>
      <c r="P44" s="85"/>
      <c r="Q44" s="85"/>
      <c r="R44" s="84"/>
      <c r="S44" s="85"/>
      <c r="T44" s="84"/>
      <c r="U44" s="86"/>
      <c r="V44" s="84"/>
      <c r="W44" s="56"/>
    </row>
    <row r="45" spans="1:23" ht="13.5" customHeight="1">
      <c r="A45" s="57">
        <v>2060</v>
      </c>
      <c r="B45" s="58" t="s">
        <v>63</v>
      </c>
      <c r="C45" s="1"/>
      <c r="D45" s="1"/>
      <c r="E45" s="1"/>
      <c r="F45" s="1"/>
      <c r="G45" s="1"/>
      <c r="H45" s="1"/>
      <c r="I45" s="1"/>
      <c r="J45" s="1"/>
      <c r="K45" s="59" t="str">
        <f>"000"</f>
        <v>000</v>
      </c>
      <c r="L45" s="84">
        <f>0+1170.7</f>
        <v>1170.7</v>
      </c>
      <c r="M45" s="84"/>
      <c r="N45" s="61"/>
      <c r="O45" s="85"/>
      <c r="P45" s="85"/>
      <c r="Q45" s="85"/>
      <c r="R45" s="84"/>
      <c r="S45" s="85"/>
      <c r="T45" s="84"/>
      <c r="U45" s="86"/>
      <c r="V45" s="84"/>
      <c r="W45" s="56"/>
    </row>
    <row r="46" spans="1:23" ht="13.5" customHeight="1">
      <c r="A46" s="57">
        <v>2070</v>
      </c>
      <c r="B46" s="58" t="s">
        <v>64</v>
      </c>
      <c r="C46" s="1"/>
      <c r="D46" s="1"/>
      <c r="E46" s="1"/>
      <c r="F46" s="1"/>
      <c r="G46" s="1"/>
      <c r="H46" s="1"/>
      <c r="I46" s="1"/>
      <c r="J46" s="1"/>
      <c r="K46" s="59" t="str">
        <f>"000"</f>
        <v>000</v>
      </c>
      <c r="L46" s="84">
        <f>0+1456.3</f>
        <v>1456.3</v>
      </c>
      <c r="M46" s="84"/>
      <c r="N46" s="61"/>
      <c r="O46" s="85"/>
      <c r="P46" s="85"/>
      <c r="Q46" s="85"/>
      <c r="R46" s="84"/>
      <c r="S46" s="85"/>
      <c r="T46" s="84"/>
      <c r="U46" s="86"/>
      <c r="V46" s="84"/>
      <c r="W46" s="56"/>
    </row>
    <row r="47" spans="1:23" ht="13.5" customHeight="1">
      <c r="A47" s="57"/>
      <c r="B47" s="58" t="s">
        <v>65</v>
      </c>
      <c r="C47" s="1" t="s">
        <v>66</v>
      </c>
      <c r="D47" s="1"/>
      <c r="E47" s="1"/>
      <c r="F47" s="1"/>
      <c r="G47" s="1"/>
      <c r="H47" s="1"/>
      <c r="I47" s="1"/>
      <c r="J47" s="1"/>
      <c r="K47" s="59"/>
      <c r="L47" s="60"/>
      <c r="M47" s="61"/>
      <c r="N47" s="61"/>
      <c r="O47" s="85"/>
      <c r="P47" s="85"/>
      <c r="Q47" s="85"/>
      <c r="R47" s="84"/>
      <c r="S47" s="85"/>
      <c r="T47" s="84"/>
      <c r="U47" s="86"/>
      <c r="V47" s="84"/>
      <c r="W47" s="56"/>
    </row>
    <row r="48" spans="1:23" ht="13.5" customHeight="1">
      <c r="A48" s="57">
        <v>2091</v>
      </c>
      <c r="B48" s="58"/>
      <c r="C48" s="1" t="s">
        <v>52</v>
      </c>
      <c r="D48" s="1"/>
      <c r="E48" s="1"/>
      <c r="F48" s="1"/>
      <c r="G48" s="1"/>
      <c r="H48" s="1"/>
      <c r="I48" s="1"/>
      <c r="J48" s="1"/>
      <c r="K48" s="59" t="str">
        <f>"000"</f>
        <v>000</v>
      </c>
      <c r="L48" s="84">
        <f>0+117.1</f>
        <v>117.1</v>
      </c>
      <c r="M48" s="84"/>
      <c r="N48" s="61"/>
      <c r="O48" s="85"/>
      <c r="P48" s="85"/>
      <c r="Q48" s="85"/>
      <c r="R48" s="84"/>
      <c r="S48" s="85"/>
      <c r="T48" s="84"/>
      <c r="U48" s="86"/>
      <c r="V48" s="84"/>
      <c r="W48" s="56"/>
    </row>
    <row r="49" spans="1:23" ht="13.5" customHeight="1">
      <c r="A49" s="57">
        <v>2092</v>
      </c>
      <c r="B49" s="58"/>
      <c r="C49" s="1" t="s">
        <v>67</v>
      </c>
      <c r="D49" s="1"/>
      <c r="E49" s="1"/>
      <c r="F49" s="1"/>
      <c r="G49" s="1"/>
      <c r="H49" s="1"/>
      <c r="I49" s="1"/>
      <c r="J49" s="1"/>
      <c r="K49" s="59" t="str">
        <f>"000"</f>
        <v>000</v>
      </c>
      <c r="L49" s="84">
        <f>0+0+0+0</f>
        <v>0</v>
      </c>
      <c r="M49" s="84"/>
      <c r="N49" s="61"/>
      <c r="O49" s="85"/>
      <c r="P49" s="85"/>
      <c r="Q49" s="85"/>
      <c r="R49" s="84"/>
      <c r="S49" s="85"/>
      <c r="T49" s="84"/>
      <c r="U49" s="86"/>
      <c r="V49" s="84"/>
      <c r="W49" s="56"/>
    </row>
    <row r="50" spans="1:23" ht="13.5" customHeight="1">
      <c r="A50" s="57">
        <v>2094</v>
      </c>
      <c r="B50" s="58"/>
      <c r="C50" s="1" t="s">
        <v>68</v>
      </c>
      <c r="D50" s="1"/>
      <c r="E50" s="1"/>
      <c r="F50" s="1"/>
      <c r="G50" s="1"/>
      <c r="H50" s="1"/>
      <c r="I50" s="1"/>
      <c r="J50" s="1"/>
      <c r="K50" s="59" t="str">
        <f>"000"</f>
        <v>000</v>
      </c>
      <c r="L50" s="84">
        <f>L48+L49</f>
        <v>117.1</v>
      </c>
      <c r="M50" s="84"/>
      <c r="N50" s="61"/>
      <c r="O50" s="85"/>
      <c r="P50" s="85"/>
      <c r="Q50" s="85"/>
      <c r="R50" s="84"/>
      <c r="S50" s="85"/>
      <c r="T50" s="84"/>
      <c r="U50" s="86"/>
      <c r="V50" s="84"/>
      <c r="W50" s="56"/>
    </row>
    <row r="51" spans="1:23" ht="13.5" customHeight="1">
      <c r="A51" s="57">
        <v>2100</v>
      </c>
      <c r="B51" s="58" t="s">
        <v>69</v>
      </c>
      <c r="C51" s="1"/>
      <c r="D51" s="1"/>
      <c r="E51" s="1"/>
      <c r="F51" s="1"/>
      <c r="G51" s="1"/>
      <c r="H51" s="1"/>
      <c r="I51" s="1"/>
      <c r="J51" s="1"/>
      <c r="K51" s="59" t="str">
        <f>"000"</f>
        <v>000</v>
      </c>
      <c r="L51" s="84">
        <f>0+151.5</f>
        <v>151.5</v>
      </c>
      <c r="M51" s="84"/>
      <c r="N51" s="61"/>
      <c r="O51" s="85"/>
      <c r="P51" s="85"/>
      <c r="Q51" s="85"/>
      <c r="R51" s="84"/>
      <c r="S51" s="85"/>
      <c r="T51" s="84"/>
      <c r="U51" s="86"/>
      <c r="V51" s="84"/>
      <c r="W51" s="56"/>
    </row>
    <row r="52" spans="1:23" ht="10.5" customHeight="1">
      <c r="A52" s="57"/>
      <c r="B52" s="58"/>
      <c r="C52" s="1"/>
      <c r="D52" s="1"/>
      <c r="E52" s="1"/>
      <c r="F52" s="1"/>
      <c r="G52" s="1"/>
      <c r="H52" s="1"/>
      <c r="I52" s="1"/>
      <c r="J52" s="1"/>
      <c r="K52" s="59"/>
      <c r="L52" s="60"/>
      <c r="M52" s="61"/>
      <c r="N52" s="61"/>
      <c r="O52" s="85"/>
      <c r="P52" s="85"/>
      <c r="Q52" s="85"/>
      <c r="R52" s="84"/>
      <c r="S52" s="85"/>
      <c r="T52" s="84"/>
      <c r="U52" s="86"/>
      <c r="V52" s="84"/>
      <c r="W52" s="56"/>
    </row>
    <row r="53" spans="1:23" ht="13.5" customHeight="1">
      <c r="A53" s="57"/>
      <c r="B53" s="64" t="s">
        <v>34</v>
      </c>
      <c r="C53" s="1"/>
      <c r="D53" s="1"/>
      <c r="E53" s="1"/>
      <c r="F53" s="1"/>
      <c r="G53" s="1"/>
      <c r="H53" s="1"/>
      <c r="I53" s="1"/>
      <c r="J53" s="1"/>
      <c r="K53" s="59"/>
      <c r="L53" s="65"/>
      <c r="M53" s="66"/>
      <c r="N53" s="66"/>
      <c r="O53" s="65"/>
      <c r="P53" s="66"/>
      <c r="Q53" s="66"/>
      <c r="R53" s="66"/>
      <c r="S53" s="65"/>
      <c r="T53" s="66"/>
      <c r="U53" s="65"/>
      <c r="V53" s="66"/>
      <c r="W53" s="56"/>
    </row>
    <row r="54" spans="1:23" ht="13.5" customHeight="1">
      <c r="A54" s="57">
        <v>2330</v>
      </c>
      <c r="B54" s="58" t="s">
        <v>70</v>
      </c>
      <c r="C54" s="1"/>
      <c r="D54" s="1"/>
      <c r="E54" s="1"/>
      <c r="F54" s="1"/>
      <c r="G54" s="1"/>
      <c r="H54" s="1"/>
      <c r="I54" s="1"/>
      <c r="J54" s="1"/>
      <c r="K54" s="59" t="s">
        <v>31</v>
      </c>
      <c r="L54" s="84">
        <f>0+1.4</f>
        <v>1.4</v>
      </c>
      <c r="M54" s="84"/>
      <c r="N54" s="61"/>
      <c r="O54" s="85"/>
      <c r="P54" s="85"/>
      <c r="Q54" s="85"/>
      <c r="R54" s="84"/>
      <c r="S54" s="85"/>
      <c r="T54" s="84"/>
      <c r="U54" s="86"/>
      <c r="V54" s="84"/>
      <c r="W54" s="56"/>
    </row>
    <row r="55" spans="1:23" ht="10.5" customHeight="1">
      <c r="A55" s="68"/>
      <c r="B55" s="69"/>
      <c r="C55" s="70"/>
      <c r="D55" s="70"/>
      <c r="E55" s="70"/>
      <c r="F55" s="70"/>
      <c r="G55" s="70"/>
      <c r="H55" s="70"/>
      <c r="I55" s="70"/>
      <c r="J55" s="70"/>
      <c r="K55" s="71"/>
      <c r="L55" s="72"/>
      <c r="M55" s="2"/>
      <c r="N55" s="70"/>
      <c r="O55" s="69"/>
      <c r="P55" s="2"/>
      <c r="Q55" s="2"/>
      <c r="R55" s="2"/>
      <c r="S55" s="72"/>
      <c r="T55" s="2"/>
      <c r="U55" s="72"/>
      <c r="V55" s="2"/>
      <c r="W55" s="56"/>
    </row>
    <row r="56" spans="1:23" ht="24.75" customHeight="1" thickBot="1">
      <c r="A56" s="73" t="s">
        <v>71</v>
      </c>
      <c r="B56" s="74"/>
      <c r="C56" s="75"/>
      <c r="D56" s="75"/>
      <c r="E56" s="76"/>
      <c r="F56" s="76"/>
      <c r="G56" s="76"/>
      <c r="H56" s="76"/>
      <c r="I56" s="76"/>
      <c r="J56" s="76"/>
      <c r="K56" s="77"/>
      <c r="L56" s="77"/>
      <c r="M56" s="77"/>
      <c r="N56" s="76"/>
      <c r="O56" s="76"/>
      <c r="P56" s="78"/>
      <c r="Q56" s="78"/>
      <c r="R56" s="78"/>
      <c r="S56" s="78"/>
      <c r="T56" s="78"/>
      <c r="U56" s="78"/>
      <c r="V56" s="78"/>
      <c r="W56" s="56"/>
    </row>
    <row r="57" spans="1:15" ht="12.75" customHeight="1">
      <c r="A57" s="79"/>
      <c r="B57" s="80"/>
      <c r="C57" s="79"/>
      <c r="D57" s="80"/>
      <c r="E57" s="79"/>
      <c r="F57" s="79"/>
      <c r="G57" s="79"/>
      <c r="H57" s="79"/>
      <c r="I57" s="79"/>
      <c r="J57" s="79"/>
      <c r="K57" s="81"/>
      <c r="L57" s="82"/>
      <c r="M57" s="82"/>
      <c r="N57" s="79"/>
      <c r="O57" s="79"/>
    </row>
  </sheetData>
  <sheetProtection/>
  <mergeCells count="116">
    <mergeCell ref="L23:M23"/>
    <mergeCell ref="O23:R23"/>
    <mergeCell ref="S23:T23"/>
    <mergeCell ref="U23:V23"/>
    <mergeCell ref="L24:M24"/>
    <mergeCell ref="O24:R24"/>
    <mergeCell ref="S24:T24"/>
    <mergeCell ref="U24:V24"/>
    <mergeCell ref="L25:M25"/>
    <mergeCell ref="O25:R25"/>
    <mergeCell ref="S25:T25"/>
    <mergeCell ref="U25:V25"/>
    <mergeCell ref="L26:M26"/>
    <mergeCell ref="O26:R26"/>
    <mergeCell ref="S26:T26"/>
    <mergeCell ref="U26:V26"/>
    <mergeCell ref="L27:M27"/>
    <mergeCell ref="O27:R27"/>
    <mergeCell ref="S27:T27"/>
    <mergeCell ref="U27:V27"/>
    <mergeCell ref="L28:M28"/>
    <mergeCell ref="O28:R28"/>
    <mergeCell ref="S28:T28"/>
    <mergeCell ref="U28:V28"/>
    <mergeCell ref="L29:M29"/>
    <mergeCell ref="O29:R29"/>
    <mergeCell ref="S29:T29"/>
    <mergeCell ref="U29:V29"/>
    <mergeCell ref="L30:M30"/>
    <mergeCell ref="O30:R30"/>
    <mergeCell ref="S30:T30"/>
    <mergeCell ref="U30:V30"/>
    <mergeCell ref="O31:R31"/>
    <mergeCell ref="S31:T31"/>
    <mergeCell ref="U31:V31"/>
    <mergeCell ref="L32:M32"/>
    <mergeCell ref="O32:R32"/>
    <mergeCell ref="S32:T32"/>
    <mergeCell ref="U32:V32"/>
    <mergeCell ref="L33:M33"/>
    <mergeCell ref="O33:R33"/>
    <mergeCell ref="S33:T33"/>
    <mergeCell ref="U33:V33"/>
    <mergeCell ref="L34:M34"/>
    <mergeCell ref="O34:R34"/>
    <mergeCell ref="S34:T34"/>
    <mergeCell ref="U34:V34"/>
    <mergeCell ref="L35:M35"/>
    <mergeCell ref="O35:R35"/>
    <mergeCell ref="S35:T35"/>
    <mergeCell ref="U35:V35"/>
    <mergeCell ref="L36:M36"/>
    <mergeCell ref="O36:R36"/>
    <mergeCell ref="S36:T36"/>
    <mergeCell ref="U36:V36"/>
    <mergeCell ref="L37:M37"/>
    <mergeCell ref="O37:R37"/>
    <mergeCell ref="S37:T37"/>
    <mergeCell ref="U37:V37"/>
    <mergeCell ref="O38:R38"/>
    <mergeCell ref="S38:T38"/>
    <mergeCell ref="U38:V38"/>
    <mergeCell ref="L40:M40"/>
    <mergeCell ref="O40:R40"/>
    <mergeCell ref="S40:T40"/>
    <mergeCell ref="U40:V40"/>
    <mergeCell ref="L41:M41"/>
    <mergeCell ref="O41:R41"/>
    <mergeCell ref="S41:T41"/>
    <mergeCell ref="U41:V41"/>
    <mergeCell ref="L42:M42"/>
    <mergeCell ref="O42:R42"/>
    <mergeCell ref="S42:T42"/>
    <mergeCell ref="U42:V42"/>
    <mergeCell ref="L43:M43"/>
    <mergeCell ref="O43:R43"/>
    <mergeCell ref="S43:T43"/>
    <mergeCell ref="U43:V43"/>
    <mergeCell ref="L44:M44"/>
    <mergeCell ref="O44:R44"/>
    <mergeCell ref="S44:T44"/>
    <mergeCell ref="U44:V44"/>
    <mergeCell ref="L45:M45"/>
    <mergeCell ref="O45:R45"/>
    <mergeCell ref="S45:T45"/>
    <mergeCell ref="U45:V45"/>
    <mergeCell ref="L46:M46"/>
    <mergeCell ref="O46:R46"/>
    <mergeCell ref="S46:T46"/>
    <mergeCell ref="U46:V46"/>
    <mergeCell ref="O47:R47"/>
    <mergeCell ref="S47:T47"/>
    <mergeCell ref="U47:V47"/>
    <mergeCell ref="L48:M48"/>
    <mergeCell ref="O48:R48"/>
    <mergeCell ref="S48:T48"/>
    <mergeCell ref="U48:V48"/>
    <mergeCell ref="L49:M49"/>
    <mergeCell ref="O49:R49"/>
    <mergeCell ref="S49:T49"/>
    <mergeCell ref="U49:V49"/>
    <mergeCell ref="L50:M50"/>
    <mergeCell ref="O50:R50"/>
    <mergeCell ref="S50:T50"/>
    <mergeCell ref="U50:V50"/>
    <mergeCell ref="L51:M51"/>
    <mergeCell ref="O51:R51"/>
    <mergeCell ref="S51:T51"/>
    <mergeCell ref="U51:V51"/>
    <mergeCell ref="O52:R52"/>
    <mergeCell ref="S52:T52"/>
    <mergeCell ref="U52:V52"/>
    <mergeCell ref="L54:M54"/>
    <mergeCell ref="O54:R54"/>
    <mergeCell ref="S54:T54"/>
    <mergeCell ref="U54:V5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showZeros="0" zoomScalePageLayoutView="0" workbookViewId="0" topLeftCell="A46">
      <selection activeCell="U55" sqref="U55"/>
    </sheetView>
  </sheetViews>
  <sheetFormatPr defaultColWidth="9.140625" defaultRowHeight="12.75"/>
  <cols>
    <col min="1" max="1" width="12.8515625" style="5" customWidth="1"/>
    <col min="2" max="2" width="2.57421875" style="5" customWidth="1"/>
    <col min="3" max="3" width="2.7109375" style="5" customWidth="1"/>
    <col min="4" max="5" width="4.140625" style="5" customWidth="1"/>
    <col min="6" max="6" width="6.57421875" style="5" customWidth="1"/>
    <col min="7" max="7" width="7.140625" style="5" customWidth="1"/>
    <col min="8" max="8" width="6.8515625" style="5" customWidth="1"/>
    <col min="9" max="9" width="3.421875" style="5" customWidth="1"/>
    <col min="10" max="10" width="2.8515625" style="5" customWidth="1"/>
    <col min="11" max="11" width="8.421875" style="5" customWidth="1"/>
    <col min="12" max="12" width="7.28125" style="5" customWidth="1"/>
    <col min="13" max="13" width="4.7109375" style="5" customWidth="1"/>
    <col min="14" max="14" width="1.28515625" style="5" customWidth="1"/>
    <col min="15" max="18" width="3.28125" style="5" customWidth="1"/>
    <col min="19" max="22" width="6.57421875" style="5" customWidth="1"/>
    <col min="23" max="23" width="0.71875" style="5" customWidth="1"/>
    <col min="24" max="16384" width="9.140625" style="5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</row>
    <row r="2" spans="1:22" ht="14.2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 customHeight="1">
      <c r="A3" s="6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 customHeight="1">
      <c r="A4" s="6" t="s">
        <v>3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8" t="s">
        <v>4</v>
      </c>
      <c r="B9" s="9" t="s">
        <v>36</v>
      </c>
      <c r="C9" s="10"/>
      <c r="D9" s="10"/>
      <c r="E9" s="10"/>
      <c r="F9" s="11"/>
      <c r="G9" s="10"/>
      <c r="H9" s="10"/>
      <c r="I9" s="11"/>
      <c r="J9" s="11"/>
      <c r="K9" s="3"/>
      <c r="L9" s="1"/>
      <c r="M9" s="1"/>
      <c r="N9" s="8" t="s">
        <v>5</v>
      </c>
      <c r="O9" s="10" t="s">
        <v>6</v>
      </c>
      <c r="P9" s="10"/>
      <c r="Q9" s="10"/>
      <c r="R9" s="10"/>
      <c r="S9" s="10"/>
      <c r="T9" s="10"/>
      <c r="U9" s="1"/>
      <c r="V9" s="1"/>
    </row>
    <row r="10" spans="1:22" ht="14.25" customHeight="1">
      <c r="A10" s="8" t="s">
        <v>7</v>
      </c>
      <c r="B10" s="12" t="s">
        <v>8</v>
      </c>
      <c r="C10" s="13"/>
      <c r="D10" s="13"/>
      <c r="E10" s="13"/>
      <c r="F10" s="14"/>
      <c r="G10" s="13"/>
      <c r="H10" s="13"/>
      <c r="I10" s="14"/>
      <c r="J10" s="14"/>
      <c r="K10" s="3"/>
      <c r="L10" s="1"/>
      <c r="M10" s="1"/>
      <c r="N10" s="8" t="s">
        <v>9</v>
      </c>
      <c r="O10" s="12" t="s">
        <v>8</v>
      </c>
      <c r="P10" s="13"/>
      <c r="Q10" s="13"/>
      <c r="R10" s="13"/>
      <c r="S10" s="13"/>
      <c r="T10" s="13"/>
      <c r="U10" s="1"/>
      <c r="V10" s="1"/>
    </row>
    <row r="11" spans="1:22" ht="14.25" customHeight="1">
      <c r="A11" s="8" t="s">
        <v>10</v>
      </c>
      <c r="B11" s="13" t="s">
        <v>37</v>
      </c>
      <c r="C11" s="13"/>
      <c r="D11" s="13"/>
      <c r="E11" s="13"/>
      <c r="F11" s="14"/>
      <c r="G11" s="13"/>
      <c r="H11" s="13"/>
      <c r="I11" s="14"/>
      <c r="J11" s="14"/>
      <c r="K11" s="3"/>
      <c r="L11" s="1"/>
      <c r="M11" s="1"/>
      <c r="N11" s="8"/>
      <c r="O11" s="13"/>
      <c r="P11" s="13"/>
      <c r="Q11" s="13"/>
      <c r="R11" s="13"/>
      <c r="S11" s="13"/>
      <c r="T11" s="13"/>
      <c r="U11" s="1"/>
      <c r="V11" s="1"/>
    </row>
    <row r="12" spans="1:22" ht="14.25" customHeight="1">
      <c r="A12" s="8" t="s">
        <v>11</v>
      </c>
      <c r="B12" s="13" t="s">
        <v>38</v>
      </c>
      <c r="C12" s="13"/>
      <c r="D12" s="13"/>
      <c r="E12" s="13"/>
      <c r="F12" s="14"/>
      <c r="G12" s="13"/>
      <c r="H12" s="13"/>
      <c r="I12" s="14"/>
      <c r="J12" s="14"/>
      <c r="K12" s="3"/>
      <c r="L12" s="1"/>
      <c r="M12" s="1"/>
      <c r="N12" s="8" t="s">
        <v>39</v>
      </c>
      <c r="O12" s="6" t="s">
        <v>84</v>
      </c>
      <c r="P12" s="10"/>
      <c r="Q12" s="10"/>
      <c r="R12" s="10"/>
      <c r="S12" s="10"/>
      <c r="T12" s="10"/>
      <c r="U12" s="1"/>
      <c r="V12" s="1"/>
    </row>
    <row r="13" spans="1:22" ht="14.25" customHeight="1">
      <c r="A13" s="8" t="s">
        <v>40</v>
      </c>
      <c r="B13" s="13" t="s">
        <v>35</v>
      </c>
      <c r="C13" s="13"/>
      <c r="D13" s="13"/>
      <c r="E13" s="13"/>
      <c r="F13" s="14"/>
      <c r="G13" s="13"/>
      <c r="H13" s="13"/>
      <c r="I13" s="14"/>
      <c r="J13" s="14"/>
      <c r="K13" s="3"/>
      <c r="L13" s="1"/>
      <c r="M13" s="1"/>
      <c r="N13" s="8" t="s">
        <v>12</v>
      </c>
      <c r="O13" s="12">
        <v>2016</v>
      </c>
      <c r="P13" s="13"/>
      <c r="Q13" s="13"/>
      <c r="R13" s="13"/>
      <c r="S13" s="13"/>
      <c r="T13" s="13"/>
      <c r="U13" s="1"/>
      <c r="V13" s="1"/>
    </row>
    <row r="14" spans="1:22" ht="18" customHeight="1">
      <c r="A14" s="1"/>
      <c r="B14" s="15"/>
      <c r="C14" s="15"/>
      <c r="D14" s="15"/>
      <c r="E14" s="15"/>
      <c r="F14" s="15"/>
      <c r="G14" s="15"/>
      <c r="H14" s="15"/>
      <c r="I14" s="15"/>
      <c r="J14" s="16"/>
      <c r="K14" s="3"/>
      <c r="L14" s="1"/>
      <c r="M14" s="1"/>
      <c r="N14" s="1"/>
      <c r="O14" s="15"/>
      <c r="P14" s="15"/>
      <c r="Q14" s="15"/>
      <c r="R14" s="15"/>
      <c r="S14" s="15"/>
      <c r="T14" s="15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20"/>
      <c r="L16" s="21" t="s">
        <v>13</v>
      </c>
      <c r="M16" s="22"/>
      <c r="N16" s="23"/>
      <c r="O16" s="23"/>
      <c r="P16" s="23"/>
      <c r="Q16" s="23"/>
      <c r="R16" s="23"/>
      <c r="S16" s="21" t="s">
        <v>15</v>
      </c>
      <c r="T16" s="23"/>
      <c r="U16" s="23"/>
      <c r="V16" s="24"/>
    </row>
    <row r="17" spans="1:22" ht="15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8"/>
      <c r="L17" s="29" t="s">
        <v>14</v>
      </c>
      <c r="M17" s="30"/>
      <c r="N17" s="30"/>
      <c r="O17" s="31"/>
      <c r="P17" s="31"/>
      <c r="Q17" s="30"/>
      <c r="R17" s="30"/>
      <c r="S17" s="29" t="s">
        <v>20</v>
      </c>
      <c r="T17" s="30"/>
      <c r="U17" s="30"/>
      <c r="V17" s="32"/>
    </row>
    <row r="18" spans="1:22" ht="12.75" customHeight="1">
      <c r="A18" s="25" t="s">
        <v>16</v>
      </c>
      <c r="B18" s="26" t="s">
        <v>17</v>
      </c>
      <c r="C18" s="27"/>
      <c r="D18" s="27"/>
      <c r="E18" s="27"/>
      <c r="F18" s="27"/>
      <c r="G18" s="27"/>
      <c r="H18" s="27"/>
      <c r="I18" s="27"/>
      <c r="J18" s="27"/>
      <c r="K18" s="28" t="s">
        <v>18</v>
      </c>
      <c r="L18" s="33" t="s">
        <v>19</v>
      </c>
      <c r="M18" s="34"/>
      <c r="N18" s="34"/>
      <c r="O18" s="35"/>
      <c r="P18" s="35"/>
      <c r="Q18" s="34"/>
      <c r="R18" s="34"/>
      <c r="S18" s="33" t="s">
        <v>41</v>
      </c>
      <c r="T18" s="34"/>
      <c r="U18" s="34"/>
      <c r="V18" s="36"/>
    </row>
    <row r="19" spans="1:22" ht="15" customHeight="1">
      <c r="A19" s="25" t="s">
        <v>21</v>
      </c>
      <c r="B19" s="37"/>
      <c r="C19" s="38"/>
      <c r="D19" s="38"/>
      <c r="E19" s="38"/>
      <c r="F19" s="38"/>
      <c r="G19" s="38"/>
      <c r="H19" s="38"/>
      <c r="I19" s="38"/>
      <c r="J19" s="38"/>
      <c r="K19" s="28"/>
      <c r="L19" s="39" t="s">
        <v>42</v>
      </c>
      <c r="M19" s="40"/>
      <c r="N19" s="40"/>
      <c r="O19" s="41"/>
      <c r="P19" s="40"/>
      <c r="Q19" s="40"/>
      <c r="R19" s="40"/>
      <c r="S19" s="39" t="s">
        <v>42</v>
      </c>
      <c r="T19" s="40"/>
      <c r="U19" s="40"/>
      <c r="V19" s="42"/>
    </row>
    <row r="20" spans="1:22" ht="15" customHeight="1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44"/>
      <c r="L20" s="39" t="s">
        <v>22</v>
      </c>
      <c r="M20" s="39"/>
      <c r="N20" s="39"/>
      <c r="O20" s="39" t="s">
        <v>23</v>
      </c>
      <c r="P20" s="39"/>
      <c r="Q20" s="39"/>
      <c r="R20" s="39"/>
      <c r="S20" s="39" t="s">
        <v>22</v>
      </c>
      <c r="T20" s="41"/>
      <c r="U20" s="39" t="s">
        <v>23</v>
      </c>
      <c r="V20" s="45"/>
    </row>
    <row r="21" spans="1:22" ht="12" customHeight="1">
      <c r="A21" s="46"/>
      <c r="B21" s="39" t="s">
        <v>24</v>
      </c>
      <c r="C21" s="47"/>
      <c r="D21" s="47"/>
      <c r="E21" s="47"/>
      <c r="F21" s="47"/>
      <c r="G21" s="47"/>
      <c r="H21" s="47"/>
      <c r="I21" s="47"/>
      <c r="J21" s="47"/>
      <c r="K21" s="48" t="s">
        <v>25</v>
      </c>
      <c r="L21" s="39" t="s">
        <v>26</v>
      </c>
      <c r="M21" s="47"/>
      <c r="N21" s="47"/>
      <c r="O21" s="39" t="s">
        <v>27</v>
      </c>
      <c r="P21" s="47"/>
      <c r="Q21" s="47"/>
      <c r="R21" s="47"/>
      <c r="S21" s="39" t="s">
        <v>28</v>
      </c>
      <c r="T21" s="47"/>
      <c r="U21" s="39" t="s">
        <v>29</v>
      </c>
      <c r="V21" s="42"/>
    </row>
    <row r="22" spans="1:23" ht="21.75" customHeight="1">
      <c r="A22" s="49"/>
      <c r="B22" s="50" t="s">
        <v>30</v>
      </c>
      <c r="C22" s="51"/>
      <c r="D22" s="51"/>
      <c r="E22" s="15"/>
      <c r="F22" s="15"/>
      <c r="G22" s="15"/>
      <c r="H22" s="15"/>
      <c r="I22" s="15"/>
      <c r="J22" s="51"/>
      <c r="K22" s="52"/>
      <c r="L22" s="53"/>
      <c r="M22" s="54"/>
      <c r="N22" s="54"/>
      <c r="O22" s="53"/>
      <c r="P22" s="55"/>
      <c r="Q22" s="54"/>
      <c r="R22" s="54"/>
      <c r="S22" s="53"/>
      <c r="T22" s="54"/>
      <c r="U22" s="53"/>
      <c r="V22" s="55"/>
      <c r="W22" s="56"/>
    </row>
    <row r="23" spans="1:23" ht="14.25" customHeight="1">
      <c r="A23" s="57">
        <v>1010</v>
      </c>
      <c r="B23" s="58" t="s">
        <v>43</v>
      </c>
      <c r="C23" s="1"/>
      <c r="D23" s="1"/>
      <c r="E23" s="1"/>
      <c r="F23" s="1"/>
      <c r="G23" s="1"/>
      <c r="H23" s="1"/>
      <c r="I23" s="1"/>
      <c r="J23" s="1"/>
      <c r="K23" s="59" t="str">
        <f>"000"</f>
        <v>000</v>
      </c>
      <c r="L23" s="84">
        <f>287.5+772</f>
        <v>1059.5</v>
      </c>
      <c r="M23" s="84"/>
      <c r="N23" s="61"/>
      <c r="O23" s="85"/>
      <c r="P23" s="85"/>
      <c r="Q23" s="85"/>
      <c r="R23" s="84"/>
      <c r="S23" s="85"/>
      <c r="T23" s="84"/>
      <c r="U23" s="86"/>
      <c r="V23" s="84"/>
      <c r="W23" s="56"/>
    </row>
    <row r="24" spans="1:23" ht="13.5" customHeight="1">
      <c r="A24" s="57">
        <v>1020</v>
      </c>
      <c r="B24" s="58" t="s">
        <v>44</v>
      </c>
      <c r="C24" s="1"/>
      <c r="D24" s="1"/>
      <c r="E24" s="1"/>
      <c r="F24" s="1"/>
      <c r="G24" s="1"/>
      <c r="H24" s="1"/>
      <c r="I24" s="1"/>
      <c r="J24" s="1"/>
      <c r="K24" s="59" t="s">
        <v>31</v>
      </c>
      <c r="L24" s="87">
        <f>230+466</f>
        <v>696</v>
      </c>
      <c r="M24" s="87"/>
      <c r="N24" s="62"/>
      <c r="O24" s="88"/>
      <c r="P24" s="88"/>
      <c r="Q24" s="88"/>
      <c r="R24" s="87"/>
      <c r="S24" s="88"/>
      <c r="T24" s="87"/>
      <c r="U24" s="89"/>
      <c r="V24" s="87"/>
      <c r="W24" s="56"/>
    </row>
    <row r="25" spans="1:23" ht="13.5" customHeight="1">
      <c r="A25" s="57">
        <v>1030</v>
      </c>
      <c r="B25" s="58" t="s">
        <v>45</v>
      </c>
      <c r="C25" s="1"/>
      <c r="D25" s="1"/>
      <c r="E25" s="1"/>
      <c r="F25" s="1"/>
      <c r="G25" s="1"/>
      <c r="H25" s="1"/>
      <c r="I25" s="1"/>
      <c r="J25" s="1"/>
      <c r="K25" s="59" t="s">
        <v>31</v>
      </c>
      <c r="L25" s="84">
        <f>406.2+1044.9</f>
        <v>1451.1000000000001</v>
      </c>
      <c r="M25" s="84"/>
      <c r="N25" s="61"/>
      <c r="O25" s="85"/>
      <c r="P25" s="85"/>
      <c r="Q25" s="85"/>
      <c r="R25" s="84"/>
      <c r="S25" s="85"/>
      <c r="T25" s="84"/>
      <c r="U25" s="86"/>
      <c r="V25" s="84"/>
      <c r="W25" s="56"/>
    </row>
    <row r="26" spans="1:23" ht="13.5" customHeight="1">
      <c r="A26" s="57">
        <v>1040</v>
      </c>
      <c r="B26" s="58" t="s">
        <v>46</v>
      </c>
      <c r="C26" s="1"/>
      <c r="D26" s="1"/>
      <c r="E26" s="1"/>
      <c r="F26" s="1"/>
      <c r="G26" s="1"/>
      <c r="H26" s="1"/>
      <c r="I26" s="1"/>
      <c r="J26" s="1"/>
      <c r="K26" s="59" t="s">
        <v>31</v>
      </c>
      <c r="L26" s="87">
        <f>25534+35284</f>
        <v>60818</v>
      </c>
      <c r="M26" s="87"/>
      <c r="N26" s="62"/>
      <c r="O26" s="85"/>
      <c r="P26" s="85"/>
      <c r="Q26" s="85"/>
      <c r="R26" s="84"/>
      <c r="S26" s="85"/>
      <c r="T26" s="84"/>
      <c r="U26" s="86"/>
      <c r="V26" s="84"/>
      <c r="W26" s="56"/>
    </row>
    <row r="27" spans="1:23" ht="13.5" customHeight="1">
      <c r="A27" s="57">
        <v>1050</v>
      </c>
      <c r="B27" s="58" t="s">
        <v>47</v>
      </c>
      <c r="C27" s="1"/>
      <c r="D27" s="1"/>
      <c r="E27" s="1"/>
      <c r="F27" s="1"/>
      <c r="G27" s="1"/>
      <c r="H27" s="1"/>
      <c r="I27" s="1"/>
      <c r="J27" s="1"/>
      <c r="K27" s="59" t="s">
        <v>31</v>
      </c>
      <c r="L27" s="84">
        <f>11.041+19.441+2.3+4</f>
        <v>36.782</v>
      </c>
      <c r="M27" s="84"/>
      <c r="N27" s="61"/>
      <c r="O27" s="85"/>
      <c r="P27" s="85"/>
      <c r="Q27" s="85"/>
      <c r="R27" s="84"/>
      <c r="S27" s="85"/>
      <c r="T27" s="84"/>
      <c r="U27" s="86"/>
      <c r="V27" s="84"/>
      <c r="W27" s="56"/>
    </row>
    <row r="28" spans="1:23" ht="13.5" customHeight="1">
      <c r="A28" s="57">
        <v>1060</v>
      </c>
      <c r="B28" s="58" t="s">
        <v>48</v>
      </c>
      <c r="C28" s="1"/>
      <c r="D28" s="1"/>
      <c r="E28" s="1"/>
      <c r="F28" s="1"/>
      <c r="G28" s="1"/>
      <c r="H28" s="1"/>
      <c r="I28" s="1"/>
      <c r="J28" s="1"/>
      <c r="K28" s="59" t="str">
        <f>"000"</f>
        <v>000</v>
      </c>
      <c r="L28" s="84">
        <f>31231.7+60689.9</f>
        <v>91921.6</v>
      </c>
      <c r="M28" s="84"/>
      <c r="N28" s="61"/>
      <c r="O28" s="85"/>
      <c r="P28" s="85"/>
      <c r="Q28" s="85"/>
      <c r="R28" s="84"/>
      <c r="S28" s="85"/>
      <c r="T28" s="84"/>
      <c r="U28" s="86"/>
      <c r="V28" s="84"/>
      <c r="W28" s="56"/>
    </row>
    <row r="29" spans="1:23" ht="13.5" customHeight="1">
      <c r="A29" s="57">
        <v>1070</v>
      </c>
      <c r="B29" s="58" t="s">
        <v>49</v>
      </c>
      <c r="C29" s="1"/>
      <c r="D29" s="1"/>
      <c r="E29" s="1"/>
      <c r="F29" s="1"/>
      <c r="G29" s="1"/>
      <c r="H29" s="1"/>
      <c r="I29" s="1"/>
      <c r="J29" s="1"/>
      <c r="K29" s="59" t="str">
        <f>"000"</f>
        <v>000</v>
      </c>
      <c r="L29" s="84">
        <f>47470.5+103574.5</f>
        <v>151045</v>
      </c>
      <c r="M29" s="84"/>
      <c r="N29" s="61"/>
      <c r="O29" s="85"/>
      <c r="P29" s="85"/>
      <c r="Q29" s="85"/>
      <c r="R29" s="84"/>
      <c r="S29" s="85"/>
      <c r="T29" s="84"/>
      <c r="U29" s="86"/>
      <c r="V29" s="84"/>
      <c r="W29" s="56"/>
    </row>
    <row r="30" spans="1:23" ht="13.5" customHeight="1">
      <c r="A30" s="57">
        <v>1080</v>
      </c>
      <c r="B30" s="58" t="s">
        <v>50</v>
      </c>
      <c r="C30" s="1"/>
      <c r="D30" s="1"/>
      <c r="E30" s="1"/>
      <c r="F30" s="1"/>
      <c r="G30" s="1"/>
      <c r="H30" s="1"/>
      <c r="I30" s="1"/>
      <c r="J30" s="1"/>
      <c r="K30" s="59" t="s">
        <v>32</v>
      </c>
      <c r="L30" s="90">
        <f>L28/L29</f>
        <v>0.608570955675461</v>
      </c>
      <c r="M30" s="90"/>
      <c r="N30" s="63"/>
      <c r="O30" s="85"/>
      <c r="P30" s="85"/>
      <c r="Q30" s="85"/>
      <c r="R30" s="84"/>
      <c r="S30" s="85"/>
      <c r="T30" s="84"/>
      <c r="U30" s="86"/>
      <c r="V30" s="84"/>
      <c r="W30" s="56"/>
    </row>
    <row r="31" spans="1:23" ht="13.5" customHeight="1">
      <c r="A31" s="57"/>
      <c r="B31" s="58" t="s">
        <v>51</v>
      </c>
      <c r="C31" s="1"/>
      <c r="D31" s="1"/>
      <c r="E31" s="1"/>
      <c r="F31" s="1"/>
      <c r="G31" s="1"/>
      <c r="H31" s="1"/>
      <c r="I31" s="1"/>
      <c r="J31" s="1"/>
      <c r="K31" s="59"/>
      <c r="L31" s="60"/>
      <c r="M31" s="61"/>
      <c r="N31" s="61"/>
      <c r="O31" s="85"/>
      <c r="P31" s="85"/>
      <c r="Q31" s="85"/>
      <c r="R31" s="84"/>
      <c r="S31" s="85"/>
      <c r="T31" s="84"/>
      <c r="U31" s="86"/>
      <c r="V31" s="84"/>
      <c r="W31" s="56"/>
    </row>
    <row r="32" spans="1:23" ht="13.5" customHeight="1">
      <c r="A32" s="57">
        <v>1091</v>
      </c>
      <c r="B32" s="58"/>
      <c r="C32" s="1" t="s">
        <v>52</v>
      </c>
      <c r="D32" s="1"/>
      <c r="E32" s="1"/>
      <c r="F32" s="1"/>
      <c r="G32" s="1"/>
      <c r="H32" s="1"/>
      <c r="I32" s="1"/>
      <c r="J32" s="1"/>
      <c r="K32" s="59" t="str">
        <f>"000"</f>
        <v>000</v>
      </c>
      <c r="L32" s="84">
        <f>3123.2+6069.1</f>
        <v>9192.3</v>
      </c>
      <c r="M32" s="84"/>
      <c r="N32" s="61"/>
      <c r="O32" s="85"/>
      <c r="P32" s="85"/>
      <c r="Q32" s="85"/>
      <c r="R32" s="84"/>
      <c r="S32" s="85"/>
      <c r="T32" s="84"/>
      <c r="U32" s="86"/>
      <c r="V32" s="84"/>
      <c r="W32" s="56"/>
    </row>
    <row r="33" spans="1:23" ht="13.5" customHeight="1">
      <c r="A33" s="57">
        <v>1092</v>
      </c>
      <c r="B33" s="58"/>
      <c r="C33" s="1" t="s">
        <v>53</v>
      </c>
      <c r="D33" s="1"/>
      <c r="E33" s="1"/>
      <c r="F33" s="1"/>
      <c r="G33" s="1"/>
      <c r="H33" s="1"/>
      <c r="I33" s="1"/>
      <c r="J33" s="1"/>
      <c r="K33" s="59" t="str">
        <f>"000"</f>
        <v>000</v>
      </c>
      <c r="L33" s="84">
        <f>13.1+31.9</f>
        <v>45</v>
      </c>
      <c r="M33" s="84"/>
      <c r="N33" s="61"/>
      <c r="O33" s="85"/>
      <c r="P33" s="85"/>
      <c r="Q33" s="85"/>
      <c r="R33" s="84"/>
      <c r="S33" s="85"/>
      <c r="T33" s="84"/>
      <c r="U33" s="86"/>
      <c r="V33" s="84"/>
      <c r="W33" s="56"/>
    </row>
    <row r="34" spans="1:23" ht="13.5" customHeight="1">
      <c r="A34" s="57">
        <v>1093</v>
      </c>
      <c r="B34" s="58"/>
      <c r="C34" s="1" t="s">
        <v>54</v>
      </c>
      <c r="D34" s="1"/>
      <c r="E34" s="1"/>
      <c r="F34" s="1"/>
      <c r="G34" s="1"/>
      <c r="H34" s="1"/>
      <c r="I34" s="1"/>
      <c r="J34" s="1"/>
      <c r="K34" s="59" t="str">
        <f>"000"</f>
        <v>000</v>
      </c>
      <c r="L34" s="84">
        <f>2.7+7.1</f>
        <v>9.8</v>
      </c>
      <c r="M34" s="84"/>
      <c r="N34" s="61"/>
      <c r="O34" s="85"/>
      <c r="P34" s="85"/>
      <c r="Q34" s="85"/>
      <c r="R34" s="84"/>
      <c r="S34" s="85"/>
      <c r="T34" s="84"/>
      <c r="U34" s="86"/>
      <c r="V34" s="84"/>
      <c r="W34" s="56"/>
    </row>
    <row r="35" spans="1:23" ht="13.5" customHeight="1">
      <c r="A35" s="57">
        <v>1094</v>
      </c>
      <c r="B35" s="58"/>
      <c r="C35" s="1" t="s">
        <v>55</v>
      </c>
      <c r="D35" s="1"/>
      <c r="E35" s="1"/>
      <c r="F35" s="1"/>
      <c r="G35" s="1"/>
      <c r="H35" s="1"/>
      <c r="I35" s="1"/>
      <c r="J35" s="1"/>
      <c r="K35" s="59" t="str">
        <f>"000"</f>
        <v>000</v>
      </c>
      <c r="L35" s="84">
        <f>L32+L33+L34</f>
        <v>9247.099999999999</v>
      </c>
      <c r="M35" s="84"/>
      <c r="N35" s="61"/>
      <c r="O35" s="85"/>
      <c r="P35" s="85"/>
      <c r="Q35" s="85"/>
      <c r="R35" s="84"/>
      <c r="S35" s="85"/>
      <c r="T35" s="84"/>
      <c r="U35" s="86"/>
      <c r="V35" s="84"/>
      <c r="W35" s="56"/>
    </row>
    <row r="36" spans="1:23" ht="13.5" customHeight="1">
      <c r="A36" s="57">
        <v>1100</v>
      </c>
      <c r="B36" s="58" t="s">
        <v>56</v>
      </c>
      <c r="C36" s="1"/>
      <c r="D36" s="1"/>
      <c r="E36" s="1"/>
      <c r="F36" s="1"/>
      <c r="G36" s="1"/>
      <c r="H36" s="1"/>
      <c r="I36" s="1"/>
      <c r="J36" s="1"/>
      <c r="K36" s="59" t="str">
        <f>"000"</f>
        <v>000</v>
      </c>
      <c r="L36" s="84">
        <f>4795.4+11524.8</f>
        <v>16320.199999999999</v>
      </c>
      <c r="M36" s="84"/>
      <c r="N36" s="61"/>
      <c r="O36" s="85"/>
      <c r="P36" s="85"/>
      <c r="Q36" s="85"/>
      <c r="R36" s="84"/>
      <c r="S36" s="85"/>
      <c r="T36" s="84"/>
      <c r="U36" s="86"/>
      <c r="V36" s="84"/>
      <c r="W36" s="56"/>
    </row>
    <row r="37" spans="1:23" ht="13.5" customHeight="1">
      <c r="A37" s="57">
        <v>1110</v>
      </c>
      <c r="B37" s="58" t="s">
        <v>57</v>
      </c>
      <c r="C37" s="1"/>
      <c r="D37" s="1"/>
      <c r="E37" s="1"/>
      <c r="F37" s="1"/>
      <c r="G37" s="1"/>
      <c r="H37" s="1"/>
      <c r="I37" s="1"/>
      <c r="J37" s="1"/>
      <c r="K37" s="59" t="s">
        <v>32</v>
      </c>
      <c r="L37" s="90">
        <f>L35/L36</f>
        <v>0.5666045759243146</v>
      </c>
      <c r="M37" s="90"/>
      <c r="N37" s="63"/>
      <c r="O37" s="85"/>
      <c r="P37" s="85"/>
      <c r="Q37" s="85"/>
      <c r="R37" s="84"/>
      <c r="S37" s="85"/>
      <c r="T37" s="84"/>
      <c r="U37" s="86"/>
      <c r="V37" s="84"/>
      <c r="W37" s="56"/>
    </row>
    <row r="38" spans="1:23" ht="11.25" customHeight="1">
      <c r="A38" s="57"/>
      <c r="B38" s="58"/>
      <c r="C38" s="1"/>
      <c r="D38" s="1"/>
      <c r="E38" s="1"/>
      <c r="F38" s="1"/>
      <c r="G38" s="1"/>
      <c r="H38" s="1"/>
      <c r="I38" s="1"/>
      <c r="J38" s="1"/>
      <c r="K38" s="59"/>
      <c r="L38" s="60"/>
      <c r="M38" s="61"/>
      <c r="N38" s="61"/>
      <c r="O38" s="85"/>
      <c r="P38" s="85"/>
      <c r="Q38" s="85"/>
      <c r="R38" s="84"/>
      <c r="S38" s="85"/>
      <c r="T38" s="84"/>
      <c r="U38" s="86"/>
      <c r="V38" s="84"/>
      <c r="W38" s="56"/>
    </row>
    <row r="39" spans="1:23" ht="13.5" customHeight="1">
      <c r="A39" s="57"/>
      <c r="B39" s="64" t="s">
        <v>33</v>
      </c>
      <c r="C39" s="1"/>
      <c r="D39" s="1"/>
      <c r="E39" s="1"/>
      <c r="F39" s="1"/>
      <c r="G39" s="1"/>
      <c r="H39" s="1"/>
      <c r="I39" s="1"/>
      <c r="J39" s="1"/>
      <c r="K39" s="59"/>
      <c r="L39" s="65"/>
      <c r="M39" s="66"/>
      <c r="N39" s="66"/>
      <c r="O39" s="65"/>
      <c r="P39" s="66"/>
      <c r="Q39" s="66"/>
      <c r="R39" s="66"/>
      <c r="S39" s="65"/>
      <c r="T39" s="66"/>
      <c r="U39" s="65"/>
      <c r="V39" s="66"/>
      <c r="W39" s="56"/>
    </row>
    <row r="40" spans="1:23" ht="13.5" customHeight="1">
      <c r="A40" s="57">
        <v>2010</v>
      </c>
      <c r="B40" s="58" t="s">
        <v>58</v>
      </c>
      <c r="C40" s="1"/>
      <c r="D40" s="1"/>
      <c r="E40" s="1"/>
      <c r="F40" s="1"/>
      <c r="G40" s="1"/>
      <c r="H40" s="1"/>
      <c r="I40" s="1"/>
      <c r="J40" s="1"/>
      <c r="K40" s="59" t="str">
        <f>"000"</f>
        <v>000</v>
      </c>
      <c r="L40" s="84">
        <f>0+0</f>
        <v>0</v>
      </c>
      <c r="M40" s="84"/>
      <c r="N40" s="61"/>
      <c r="O40" s="85"/>
      <c r="P40" s="85"/>
      <c r="Q40" s="85"/>
      <c r="R40" s="84"/>
      <c r="S40" s="85"/>
      <c r="T40" s="84"/>
      <c r="U40" s="86"/>
      <c r="V40" s="84"/>
      <c r="W40" s="56"/>
    </row>
    <row r="41" spans="1:23" ht="13.5" customHeight="1">
      <c r="A41" s="57">
        <v>2020</v>
      </c>
      <c r="B41" s="58" t="s">
        <v>59</v>
      </c>
      <c r="C41" s="1"/>
      <c r="D41" s="67"/>
      <c r="E41" s="1"/>
      <c r="F41" s="1"/>
      <c r="G41" s="1"/>
      <c r="H41" s="1"/>
      <c r="I41" s="1"/>
      <c r="J41" s="1"/>
      <c r="K41" s="59" t="s">
        <v>31</v>
      </c>
      <c r="L41" s="87">
        <f>0+0</f>
        <v>0</v>
      </c>
      <c r="M41" s="87"/>
      <c r="N41" s="61"/>
      <c r="O41" s="85"/>
      <c r="P41" s="85"/>
      <c r="Q41" s="85"/>
      <c r="R41" s="84"/>
      <c r="S41" s="85"/>
      <c r="T41" s="84"/>
      <c r="U41" s="86"/>
      <c r="V41" s="84"/>
      <c r="W41" s="56"/>
    </row>
    <row r="42" spans="1:23" ht="13.5" customHeight="1">
      <c r="A42" s="57">
        <v>2030</v>
      </c>
      <c r="B42" s="58" t="s">
        <v>60</v>
      </c>
      <c r="C42" s="1"/>
      <c r="D42" s="1"/>
      <c r="E42" s="1"/>
      <c r="F42" s="1"/>
      <c r="G42" s="1"/>
      <c r="H42" s="1"/>
      <c r="I42" s="1"/>
      <c r="J42" s="1"/>
      <c r="K42" s="59" t="s">
        <v>31</v>
      </c>
      <c r="L42" s="84">
        <f>0+0</f>
        <v>0</v>
      </c>
      <c r="M42" s="84"/>
      <c r="N42" s="61"/>
      <c r="O42" s="85"/>
      <c r="P42" s="85"/>
      <c r="Q42" s="85"/>
      <c r="R42" s="84"/>
      <c r="S42" s="85"/>
      <c r="T42" s="84"/>
      <c r="U42" s="86"/>
      <c r="V42" s="84"/>
      <c r="W42" s="56"/>
    </row>
    <row r="43" spans="1:23" ht="13.5" customHeight="1">
      <c r="A43" s="57">
        <v>2040</v>
      </c>
      <c r="B43" s="58" t="s">
        <v>61</v>
      </c>
      <c r="C43" s="1"/>
      <c r="D43" s="1"/>
      <c r="E43" s="1"/>
      <c r="F43" s="1"/>
      <c r="G43" s="1"/>
      <c r="H43" s="1"/>
      <c r="I43" s="1"/>
      <c r="J43" s="1"/>
      <c r="K43" s="59" t="s">
        <v>31</v>
      </c>
      <c r="L43" s="87">
        <f>0+0</f>
        <v>0</v>
      </c>
      <c r="M43" s="87"/>
      <c r="N43" s="62"/>
      <c r="O43" s="85"/>
      <c r="P43" s="85"/>
      <c r="Q43" s="85"/>
      <c r="R43" s="84"/>
      <c r="S43" s="85"/>
      <c r="T43" s="84"/>
      <c r="U43" s="86"/>
      <c r="V43" s="84"/>
      <c r="W43" s="56"/>
    </row>
    <row r="44" spans="1:23" ht="13.5" customHeight="1">
      <c r="A44" s="57">
        <v>2050</v>
      </c>
      <c r="B44" s="58" t="s">
        <v>62</v>
      </c>
      <c r="C44" s="1"/>
      <c r="D44" s="67"/>
      <c r="E44" s="1"/>
      <c r="F44" s="1"/>
      <c r="G44" s="1"/>
      <c r="H44" s="1"/>
      <c r="I44" s="1"/>
      <c r="J44" s="1"/>
      <c r="K44" s="59" t="s">
        <v>31</v>
      </c>
      <c r="L44" s="84">
        <f>0+0+0+0</f>
        <v>0</v>
      </c>
      <c r="M44" s="84"/>
      <c r="N44" s="61"/>
      <c r="O44" s="85"/>
      <c r="P44" s="85"/>
      <c r="Q44" s="85"/>
      <c r="R44" s="84"/>
      <c r="S44" s="85"/>
      <c r="T44" s="84"/>
      <c r="U44" s="86"/>
      <c r="V44" s="84"/>
      <c r="W44" s="56"/>
    </row>
    <row r="45" spans="1:23" ht="13.5" customHeight="1">
      <c r="A45" s="57">
        <v>2060</v>
      </c>
      <c r="B45" s="58" t="s">
        <v>63</v>
      </c>
      <c r="C45" s="1"/>
      <c r="D45" s="1"/>
      <c r="E45" s="1"/>
      <c r="F45" s="1"/>
      <c r="G45" s="1"/>
      <c r="H45" s="1"/>
      <c r="I45" s="1"/>
      <c r="J45" s="1"/>
      <c r="K45" s="59" t="str">
        <f>"000"</f>
        <v>000</v>
      </c>
      <c r="L45" s="84">
        <f>0+0</f>
        <v>0</v>
      </c>
      <c r="M45" s="84"/>
      <c r="N45" s="61"/>
      <c r="O45" s="85"/>
      <c r="P45" s="85"/>
      <c r="Q45" s="85"/>
      <c r="R45" s="84"/>
      <c r="S45" s="85"/>
      <c r="T45" s="84"/>
      <c r="U45" s="86"/>
      <c r="V45" s="84"/>
      <c r="W45" s="56"/>
    </row>
    <row r="46" spans="1:23" ht="13.5" customHeight="1">
      <c r="A46" s="57">
        <v>2070</v>
      </c>
      <c r="B46" s="58" t="s">
        <v>64</v>
      </c>
      <c r="C46" s="1"/>
      <c r="D46" s="1"/>
      <c r="E46" s="1"/>
      <c r="F46" s="1"/>
      <c r="G46" s="1"/>
      <c r="H46" s="1"/>
      <c r="I46" s="1"/>
      <c r="J46" s="1"/>
      <c r="K46" s="59" t="str">
        <f>"000"</f>
        <v>000</v>
      </c>
      <c r="L46" s="84">
        <f>0+0</f>
        <v>0</v>
      </c>
      <c r="M46" s="84"/>
      <c r="N46" s="61"/>
      <c r="O46" s="85"/>
      <c r="P46" s="85"/>
      <c r="Q46" s="85"/>
      <c r="R46" s="84"/>
      <c r="S46" s="85"/>
      <c r="T46" s="84"/>
      <c r="U46" s="86"/>
      <c r="V46" s="84"/>
      <c r="W46" s="56"/>
    </row>
    <row r="47" spans="1:23" ht="13.5" customHeight="1">
      <c r="A47" s="57"/>
      <c r="B47" s="58" t="s">
        <v>65</v>
      </c>
      <c r="C47" s="1" t="s">
        <v>66</v>
      </c>
      <c r="D47" s="1"/>
      <c r="E47" s="1"/>
      <c r="F47" s="1"/>
      <c r="G47" s="1"/>
      <c r="H47" s="1"/>
      <c r="I47" s="1"/>
      <c r="J47" s="1"/>
      <c r="K47" s="59"/>
      <c r="L47" s="60"/>
      <c r="M47" s="61"/>
      <c r="N47" s="61"/>
      <c r="O47" s="85"/>
      <c r="P47" s="85"/>
      <c r="Q47" s="85"/>
      <c r="R47" s="84"/>
      <c r="S47" s="85"/>
      <c r="T47" s="84"/>
      <c r="U47" s="86"/>
      <c r="V47" s="84"/>
      <c r="W47" s="56"/>
    </row>
    <row r="48" spans="1:23" ht="13.5" customHeight="1">
      <c r="A48" s="57">
        <v>2091</v>
      </c>
      <c r="B48" s="58"/>
      <c r="C48" s="1" t="s">
        <v>52</v>
      </c>
      <c r="D48" s="1"/>
      <c r="E48" s="1"/>
      <c r="F48" s="1"/>
      <c r="G48" s="1"/>
      <c r="H48" s="1"/>
      <c r="I48" s="1"/>
      <c r="J48" s="1"/>
      <c r="K48" s="59" t="str">
        <f>"000"</f>
        <v>000</v>
      </c>
      <c r="L48" s="84">
        <f>0+0</f>
        <v>0</v>
      </c>
      <c r="M48" s="84"/>
      <c r="N48" s="61"/>
      <c r="O48" s="85"/>
      <c r="P48" s="85"/>
      <c r="Q48" s="85"/>
      <c r="R48" s="84"/>
      <c r="S48" s="85"/>
      <c r="T48" s="84"/>
      <c r="U48" s="86"/>
      <c r="V48" s="84"/>
      <c r="W48" s="56"/>
    </row>
    <row r="49" spans="1:23" ht="13.5" customHeight="1">
      <c r="A49" s="57">
        <v>2092</v>
      </c>
      <c r="B49" s="58"/>
      <c r="C49" s="1" t="s">
        <v>67</v>
      </c>
      <c r="D49" s="1"/>
      <c r="E49" s="1"/>
      <c r="F49" s="1"/>
      <c r="G49" s="1"/>
      <c r="H49" s="1"/>
      <c r="I49" s="1"/>
      <c r="J49" s="1"/>
      <c r="K49" s="59" t="str">
        <f>"000"</f>
        <v>000</v>
      </c>
      <c r="L49" s="84">
        <f>0+0+0+0</f>
        <v>0</v>
      </c>
      <c r="M49" s="84"/>
      <c r="N49" s="61"/>
      <c r="O49" s="85"/>
      <c r="P49" s="85"/>
      <c r="Q49" s="85"/>
      <c r="R49" s="84"/>
      <c r="S49" s="85"/>
      <c r="T49" s="84"/>
      <c r="U49" s="86"/>
      <c r="V49" s="84"/>
      <c r="W49" s="56"/>
    </row>
    <row r="50" spans="1:23" ht="13.5" customHeight="1">
      <c r="A50" s="57">
        <v>2094</v>
      </c>
      <c r="B50" s="58"/>
      <c r="C50" s="1" t="s">
        <v>68</v>
      </c>
      <c r="D50" s="1"/>
      <c r="E50" s="1"/>
      <c r="F50" s="1"/>
      <c r="G50" s="1"/>
      <c r="H50" s="1"/>
      <c r="I50" s="1"/>
      <c r="J50" s="1"/>
      <c r="K50" s="59" t="str">
        <f>"000"</f>
        <v>000</v>
      </c>
      <c r="L50" s="84">
        <f>L48+L49</f>
        <v>0</v>
      </c>
      <c r="M50" s="84"/>
      <c r="N50" s="61"/>
      <c r="O50" s="85"/>
      <c r="P50" s="85"/>
      <c r="Q50" s="85"/>
      <c r="R50" s="84"/>
      <c r="S50" s="85"/>
      <c r="T50" s="84"/>
      <c r="U50" s="86"/>
      <c r="V50" s="84"/>
      <c r="W50" s="56"/>
    </row>
    <row r="51" spans="1:23" ht="13.5" customHeight="1">
      <c r="A51" s="57">
        <v>2100</v>
      </c>
      <c r="B51" s="58" t="s">
        <v>69</v>
      </c>
      <c r="C51" s="1"/>
      <c r="D51" s="1"/>
      <c r="E51" s="1"/>
      <c r="F51" s="1"/>
      <c r="G51" s="1"/>
      <c r="H51" s="1"/>
      <c r="I51" s="1"/>
      <c r="J51" s="1"/>
      <c r="K51" s="59" t="str">
        <f>"000"</f>
        <v>000</v>
      </c>
      <c r="L51" s="84">
        <f>0+0</f>
        <v>0</v>
      </c>
      <c r="M51" s="84"/>
      <c r="N51" s="61"/>
      <c r="O51" s="85"/>
      <c r="P51" s="85"/>
      <c r="Q51" s="85"/>
      <c r="R51" s="84"/>
      <c r="S51" s="85"/>
      <c r="T51" s="84"/>
      <c r="U51" s="86"/>
      <c r="V51" s="84"/>
      <c r="W51" s="56"/>
    </row>
    <row r="52" spans="1:23" ht="10.5" customHeight="1">
      <c r="A52" s="57"/>
      <c r="B52" s="58"/>
      <c r="C52" s="1"/>
      <c r="D52" s="1"/>
      <c r="E52" s="1"/>
      <c r="F52" s="1"/>
      <c r="G52" s="1"/>
      <c r="H52" s="1"/>
      <c r="I52" s="1"/>
      <c r="J52" s="1"/>
      <c r="K52" s="59"/>
      <c r="L52" s="60"/>
      <c r="M52" s="61"/>
      <c r="N52" s="61"/>
      <c r="O52" s="85"/>
      <c r="P52" s="85"/>
      <c r="Q52" s="85"/>
      <c r="R52" s="84"/>
      <c r="S52" s="85"/>
      <c r="T52" s="84"/>
      <c r="U52" s="86"/>
      <c r="V52" s="84"/>
      <c r="W52" s="56"/>
    </row>
    <row r="53" spans="1:23" ht="13.5" customHeight="1">
      <c r="A53" s="57"/>
      <c r="B53" s="64" t="s">
        <v>34</v>
      </c>
      <c r="C53" s="1"/>
      <c r="D53" s="1"/>
      <c r="E53" s="1"/>
      <c r="F53" s="1"/>
      <c r="G53" s="1"/>
      <c r="H53" s="1"/>
      <c r="I53" s="1"/>
      <c r="J53" s="1"/>
      <c r="K53" s="59"/>
      <c r="L53" s="65"/>
      <c r="M53" s="66"/>
      <c r="N53" s="66"/>
      <c r="O53" s="65"/>
      <c r="P53" s="66"/>
      <c r="Q53" s="66"/>
      <c r="R53" s="66"/>
      <c r="S53" s="65"/>
      <c r="T53" s="66"/>
      <c r="U53" s="65"/>
      <c r="V53" s="66"/>
      <c r="W53" s="56"/>
    </row>
    <row r="54" spans="1:23" ht="13.5" customHeight="1">
      <c r="A54" s="57">
        <v>2330</v>
      </c>
      <c r="B54" s="58" t="s">
        <v>70</v>
      </c>
      <c r="C54" s="1"/>
      <c r="D54" s="1"/>
      <c r="E54" s="1"/>
      <c r="F54" s="1"/>
      <c r="G54" s="1"/>
      <c r="H54" s="1"/>
      <c r="I54" s="1"/>
      <c r="J54" s="1"/>
      <c r="K54" s="59" t="s">
        <v>31</v>
      </c>
      <c r="L54" s="84">
        <v>3.6</v>
      </c>
      <c r="M54" s="84"/>
      <c r="N54" s="61"/>
      <c r="O54" s="85">
        <v>1.6</v>
      </c>
      <c r="P54" s="85"/>
      <c r="Q54" s="85"/>
      <c r="R54" s="84"/>
      <c r="S54" s="85"/>
      <c r="T54" s="84"/>
      <c r="U54" s="86"/>
      <c r="V54" s="84"/>
      <c r="W54" s="56"/>
    </row>
    <row r="55" spans="1:23" ht="10.5" customHeight="1">
      <c r="A55" s="68"/>
      <c r="B55" s="69"/>
      <c r="C55" s="70"/>
      <c r="D55" s="70"/>
      <c r="E55" s="70"/>
      <c r="F55" s="70"/>
      <c r="G55" s="70"/>
      <c r="H55" s="70"/>
      <c r="I55" s="70"/>
      <c r="J55" s="70"/>
      <c r="K55" s="71"/>
      <c r="L55" s="72"/>
      <c r="M55" s="2"/>
      <c r="N55" s="70"/>
      <c r="O55" s="69"/>
      <c r="P55" s="2"/>
      <c r="Q55" s="2"/>
      <c r="R55" s="2"/>
      <c r="S55" s="72"/>
      <c r="T55" s="2"/>
      <c r="U55" s="72"/>
      <c r="V55" s="2"/>
      <c r="W55" s="56"/>
    </row>
    <row r="56" spans="1:23" ht="24.75" customHeight="1" thickBot="1">
      <c r="A56" s="73" t="s">
        <v>71</v>
      </c>
      <c r="B56" s="74"/>
      <c r="C56" s="75"/>
      <c r="D56" s="75"/>
      <c r="E56" s="76"/>
      <c r="F56" s="76"/>
      <c r="G56" s="76"/>
      <c r="H56" s="76"/>
      <c r="I56" s="76"/>
      <c r="J56" s="76"/>
      <c r="K56" s="77"/>
      <c r="L56" s="77"/>
      <c r="M56" s="77"/>
      <c r="N56" s="76"/>
      <c r="O56" s="76"/>
      <c r="P56" s="78"/>
      <c r="Q56" s="78"/>
      <c r="R56" s="78"/>
      <c r="S56" s="78"/>
      <c r="T56" s="78"/>
      <c r="U56" s="78"/>
      <c r="V56" s="78"/>
      <c r="W56" s="56"/>
    </row>
    <row r="57" spans="1:15" ht="12.75" customHeight="1">
      <c r="A57" s="79"/>
      <c r="B57" s="80"/>
      <c r="C57" s="79"/>
      <c r="D57" s="80"/>
      <c r="E57" s="79"/>
      <c r="F57" s="79"/>
      <c r="G57" s="79"/>
      <c r="H57" s="79"/>
      <c r="I57" s="79"/>
      <c r="J57" s="79"/>
      <c r="K57" s="81"/>
      <c r="L57" s="82"/>
      <c r="M57" s="82"/>
      <c r="N57" s="79"/>
      <c r="O57" s="79"/>
    </row>
  </sheetData>
  <sheetProtection/>
  <mergeCells count="116">
    <mergeCell ref="L23:M23"/>
    <mergeCell ref="O23:R23"/>
    <mergeCell ref="S23:T23"/>
    <mergeCell ref="U23:V23"/>
    <mergeCell ref="L24:M24"/>
    <mergeCell ref="O24:R24"/>
    <mergeCell ref="S24:T24"/>
    <mergeCell ref="U24:V24"/>
    <mergeCell ref="L25:M25"/>
    <mergeCell ref="O25:R25"/>
    <mergeCell ref="S25:T25"/>
    <mergeCell ref="U25:V25"/>
    <mergeCell ref="L26:M26"/>
    <mergeCell ref="O26:R26"/>
    <mergeCell ref="S26:T26"/>
    <mergeCell ref="U26:V26"/>
    <mergeCell ref="L27:M27"/>
    <mergeCell ref="O27:R27"/>
    <mergeCell ref="S27:T27"/>
    <mergeCell ref="U27:V27"/>
    <mergeCell ref="L28:M28"/>
    <mergeCell ref="O28:R28"/>
    <mergeCell ref="S28:T28"/>
    <mergeCell ref="U28:V28"/>
    <mergeCell ref="L29:M29"/>
    <mergeCell ref="O29:R29"/>
    <mergeCell ref="S29:T29"/>
    <mergeCell ref="U29:V29"/>
    <mergeCell ref="L30:M30"/>
    <mergeCell ref="O30:R30"/>
    <mergeCell ref="S30:T30"/>
    <mergeCell ref="U30:V30"/>
    <mergeCell ref="O31:R31"/>
    <mergeCell ref="S31:T31"/>
    <mergeCell ref="U31:V31"/>
    <mergeCell ref="L32:M32"/>
    <mergeCell ref="O32:R32"/>
    <mergeCell ref="S32:T32"/>
    <mergeCell ref="U32:V32"/>
    <mergeCell ref="L33:M33"/>
    <mergeCell ref="O33:R33"/>
    <mergeCell ref="S33:T33"/>
    <mergeCell ref="U33:V33"/>
    <mergeCell ref="L34:M34"/>
    <mergeCell ref="O34:R34"/>
    <mergeCell ref="S34:T34"/>
    <mergeCell ref="U34:V34"/>
    <mergeCell ref="L35:M35"/>
    <mergeCell ref="O35:R35"/>
    <mergeCell ref="S35:T35"/>
    <mergeCell ref="U35:V35"/>
    <mergeCell ref="L36:M36"/>
    <mergeCell ref="O36:R36"/>
    <mergeCell ref="S36:T36"/>
    <mergeCell ref="U36:V36"/>
    <mergeCell ref="L37:M37"/>
    <mergeCell ref="O37:R37"/>
    <mergeCell ref="S37:T37"/>
    <mergeCell ref="U37:V37"/>
    <mergeCell ref="O38:R38"/>
    <mergeCell ref="S38:T38"/>
    <mergeCell ref="U38:V38"/>
    <mergeCell ref="L40:M40"/>
    <mergeCell ref="O40:R40"/>
    <mergeCell ref="S40:T40"/>
    <mergeCell ref="U40:V40"/>
    <mergeCell ref="L41:M41"/>
    <mergeCell ref="O41:R41"/>
    <mergeCell ref="S41:T41"/>
    <mergeCell ref="U41:V41"/>
    <mergeCell ref="L42:M42"/>
    <mergeCell ref="O42:R42"/>
    <mergeCell ref="S42:T42"/>
    <mergeCell ref="U42:V42"/>
    <mergeCell ref="L43:M43"/>
    <mergeCell ref="O43:R43"/>
    <mergeCell ref="S43:T43"/>
    <mergeCell ref="U43:V43"/>
    <mergeCell ref="L44:M44"/>
    <mergeCell ref="O44:R44"/>
    <mergeCell ref="S44:T44"/>
    <mergeCell ref="U44:V44"/>
    <mergeCell ref="L45:M45"/>
    <mergeCell ref="O45:R45"/>
    <mergeCell ref="S45:T45"/>
    <mergeCell ref="U45:V45"/>
    <mergeCell ref="L46:M46"/>
    <mergeCell ref="O46:R46"/>
    <mergeCell ref="S46:T46"/>
    <mergeCell ref="U46:V46"/>
    <mergeCell ref="O47:R47"/>
    <mergeCell ref="S47:T47"/>
    <mergeCell ref="U47:V47"/>
    <mergeCell ref="L48:M48"/>
    <mergeCell ref="O48:R48"/>
    <mergeCell ref="S48:T48"/>
    <mergeCell ref="U48:V48"/>
    <mergeCell ref="L49:M49"/>
    <mergeCell ref="O49:R49"/>
    <mergeCell ref="S49:T49"/>
    <mergeCell ref="U49:V49"/>
    <mergeCell ref="L50:M50"/>
    <mergeCell ref="O50:R50"/>
    <mergeCell ref="S50:T50"/>
    <mergeCell ref="U50:V50"/>
    <mergeCell ref="L51:M51"/>
    <mergeCell ref="O51:R51"/>
    <mergeCell ref="S51:T51"/>
    <mergeCell ref="U51:V51"/>
    <mergeCell ref="O52:R52"/>
    <mergeCell ref="S52:T52"/>
    <mergeCell ref="U52:V52"/>
    <mergeCell ref="L54:M54"/>
    <mergeCell ref="O54:R54"/>
    <mergeCell ref="S54:T54"/>
    <mergeCell ref="U54:V5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showZeros="0" zoomScalePageLayoutView="0" workbookViewId="0" topLeftCell="A40">
      <selection activeCell="Z56" sqref="Z56"/>
    </sheetView>
  </sheetViews>
  <sheetFormatPr defaultColWidth="9.140625" defaultRowHeight="12.75"/>
  <cols>
    <col min="1" max="1" width="12.8515625" style="5" customWidth="1"/>
    <col min="2" max="2" width="2.57421875" style="5" customWidth="1"/>
    <col min="3" max="3" width="2.7109375" style="5" customWidth="1"/>
    <col min="4" max="5" width="4.140625" style="5" customWidth="1"/>
    <col min="6" max="6" width="6.57421875" style="5" customWidth="1"/>
    <col min="7" max="7" width="7.140625" style="5" customWidth="1"/>
    <col min="8" max="8" width="6.8515625" style="5" customWidth="1"/>
    <col min="9" max="9" width="3.421875" style="5" customWidth="1"/>
    <col min="10" max="10" width="2.8515625" style="5" customWidth="1"/>
    <col min="11" max="11" width="8.421875" style="5" customWidth="1"/>
    <col min="12" max="12" width="7.28125" style="5" customWidth="1"/>
    <col min="13" max="13" width="4.7109375" style="5" customWidth="1"/>
    <col min="14" max="14" width="1.28515625" style="5" customWidth="1"/>
    <col min="15" max="18" width="3.28125" style="5" customWidth="1"/>
    <col min="19" max="22" width="6.57421875" style="5" customWidth="1"/>
    <col min="23" max="23" width="0.71875" style="5" customWidth="1"/>
    <col min="24" max="16384" width="9.140625" style="5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</row>
    <row r="2" spans="1:22" ht="14.2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 customHeight="1">
      <c r="A3" s="6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 customHeight="1">
      <c r="A4" s="6" t="s">
        <v>3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8" t="s">
        <v>4</v>
      </c>
      <c r="B9" s="9" t="s">
        <v>36</v>
      </c>
      <c r="C9" s="10"/>
      <c r="D9" s="10"/>
      <c r="E9" s="10"/>
      <c r="F9" s="11"/>
      <c r="G9" s="10"/>
      <c r="H9" s="10"/>
      <c r="I9" s="11"/>
      <c r="J9" s="11"/>
      <c r="K9" s="3"/>
      <c r="L9" s="1"/>
      <c r="M9" s="1"/>
      <c r="N9" s="8" t="s">
        <v>5</v>
      </c>
      <c r="O9" s="10" t="s">
        <v>6</v>
      </c>
      <c r="P9" s="10"/>
      <c r="Q9" s="10"/>
      <c r="R9" s="10"/>
      <c r="S9" s="10"/>
      <c r="T9" s="10"/>
      <c r="U9" s="1"/>
      <c r="V9" s="1"/>
    </row>
    <row r="10" spans="1:22" ht="14.25" customHeight="1">
      <c r="A10" s="8" t="s">
        <v>7</v>
      </c>
      <c r="B10" s="12" t="s">
        <v>8</v>
      </c>
      <c r="C10" s="13"/>
      <c r="D10" s="13"/>
      <c r="E10" s="13"/>
      <c r="F10" s="14"/>
      <c r="G10" s="13"/>
      <c r="H10" s="13"/>
      <c r="I10" s="14"/>
      <c r="J10" s="14"/>
      <c r="K10" s="3"/>
      <c r="L10" s="1"/>
      <c r="M10" s="1"/>
      <c r="N10" s="8" t="s">
        <v>9</v>
      </c>
      <c r="O10" s="12" t="s">
        <v>8</v>
      </c>
      <c r="P10" s="13"/>
      <c r="Q10" s="13"/>
      <c r="R10" s="13"/>
      <c r="S10" s="13"/>
      <c r="T10" s="13"/>
      <c r="U10" s="1"/>
      <c r="V10" s="1"/>
    </row>
    <row r="11" spans="1:22" ht="14.25" customHeight="1">
      <c r="A11" s="8" t="s">
        <v>10</v>
      </c>
      <c r="B11" s="13" t="s">
        <v>37</v>
      </c>
      <c r="C11" s="13"/>
      <c r="D11" s="13"/>
      <c r="E11" s="13"/>
      <c r="F11" s="14"/>
      <c r="G11" s="13"/>
      <c r="H11" s="13"/>
      <c r="I11" s="14"/>
      <c r="J11" s="14"/>
      <c r="K11" s="3"/>
      <c r="L11" s="1"/>
      <c r="M11" s="1"/>
      <c r="N11" s="8"/>
      <c r="O11" s="13"/>
      <c r="P11" s="13"/>
      <c r="Q11" s="13"/>
      <c r="R11" s="13"/>
      <c r="S11" s="13"/>
      <c r="T11" s="13"/>
      <c r="U11" s="1"/>
      <c r="V11" s="1"/>
    </row>
    <row r="12" spans="1:22" ht="14.25" customHeight="1">
      <c r="A12" s="8" t="s">
        <v>11</v>
      </c>
      <c r="B12" s="13" t="s">
        <v>38</v>
      </c>
      <c r="C12" s="13"/>
      <c r="D12" s="13"/>
      <c r="E12" s="13"/>
      <c r="F12" s="14"/>
      <c r="G12" s="13"/>
      <c r="H12" s="13"/>
      <c r="I12" s="14"/>
      <c r="J12" s="14"/>
      <c r="K12" s="3"/>
      <c r="L12" s="1"/>
      <c r="M12" s="1"/>
      <c r="N12" s="8" t="s">
        <v>39</v>
      </c>
      <c r="O12" s="6" t="s">
        <v>83</v>
      </c>
      <c r="P12" s="10"/>
      <c r="Q12" s="10"/>
      <c r="R12" s="10"/>
      <c r="S12" s="10"/>
      <c r="T12" s="10"/>
      <c r="U12" s="1"/>
      <c r="V12" s="1"/>
    </row>
    <row r="13" spans="1:22" ht="14.25" customHeight="1">
      <c r="A13" s="8" t="s">
        <v>40</v>
      </c>
      <c r="B13" s="13" t="s">
        <v>35</v>
      </c>
      <c r="C13" s="13"/>
      <c r="D13" s="13"/>
      <c r="E13" s="13"/>
      <c r="F13" s="14"/>
      <c r="G13" s="13"/>
      <c r="H13" s="13"/>
      <c r="I13" s="14"/>
      <c r="J13" s="14"/>
      <c r="K13" s="3"/>
      <c r="L13" s="1"/>
      <c r="M13" s="1"/>
      <c r="N13" s="8" t="s">
        <v>12</v>
      </c>
      <c r="O13" s="12">
        <v>2016</v>
      </c>
      <c r="P13" s="13"/>
      <c r="Q13" s="13"/>
      <c r="R13" s="13"/>
      <c r="S13" s="13"/>
      <c r="T13" s="13"/>
      <c r="U13" s="1"/>
      <c r="V13" s="1"/>
    </row>
    <row r="14" spans="1:22" ht="18" customHeight="1">
      <c r="A14" s="1"/>
      <c r="B14" s="15"/>
      <c r="C14" s="15"/>
      <c r="D14" s="15"/>
      <c r="E14" s="15"/>
      <c r="F14" s="15"/>
      <c r="G14" s="15"/>
      <c r="H14" s="15"/>
      <c r="I14" s="15"/>
      <c r="J14" s="16"/>
      <c r="K14" s="3"/>
      <c r="L14" s="1"/>
      <c r="M14" s="1"/>
      <c r="N14" s="1"/>
      <c r="O14" s="15"/>
      <c r="P14" s="15"/>
      <c r="Q14" s="15"/>
      <c r="R14" s="15"/>
      <c r="S14" s="15"/>
      <c r="T14" s="15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20"/>
      <c r="L16" s="21" t="s">
        <v>13</v>
      </c>
      <c r="M16" s="22"/>
      <c r="N16" s="23"/>
      <c r="O16" s="23"/>
      <c r="P16" s="23"/>
      <c r="Q16" s="23"/>
      <c r="R16" s="23"/>
      <c r="S16" s="21" t="s">
        <v>15</v>
      </c>
      <c r="T16" s="23"/>
      <c r="U16" s="23"/>
      <c r="V16" s="24"/>
    </row>
    <row r="17" spans="1:22" ht="15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8"/>
      <c r="L17" s="29" t="s">
        <v>14</v>
      </c>
      <c r="M17" s="30"/>
      <c r="N17" s="30"/>
      <c r="O17" s="31"/>
      <c r="P17" s="31"/>
      <c r="Q17" s="30"/>
      <c r="R17" s="30"/>
      <c r="S17" s="29" t="s">
        <v>20</v>
      </c>
      <c r="T17" s="30"/>
      <c r="U17" s="30"/>
      <c r="V17" s="32"/>
    </row>
    <row r="18" spans="1:22" ht="12.75" customHeight="1">
      <c r="A18" s="25" t="s">
        <v>16</v>
      </c>
      <c r="B18" s="26" t="s">
        <v>17</v>
      </c>
      <c r="C18" s="27"/>
      <c r="D18" s="27"/>
      <c r="E18" s="27"/>
      <c r="F18" s="27"/>
      <c r="G18" s="27"/>
      <c r="H18" s="27"/>
      <c r="I18" s="27"/>
      <c r="J18" s="27"/>
      <c r="K18" s="28" t="s">
        <v>18</v>
      </c>
      <c r="L18" s="33" t="s">
        <v>19</v>
      </c>
      <c r="M18" s="34"/>
      <c r="N18" s="34"/>
      <c r="O18" s="35"/>
      <c r="P18" s="35"/>
      <c r="Q18" s="34"/>
      <c r="R18" s="34"/>
      <c r="S18" s="33" t="s">
        <v>41</v>
      </c>
      <c r="T18" s="34"/>
      <c r="U18" s="34"/>
      <c r="V18" s="36"/>
    </row>
    <row r="19" spans="1:22" ht="15" customHeight="1">
      <c r="A19" s="25" t="s">
        <v>21</v>
      </c>
      <c r="B19" s="37"/>
      <c r="C19" s="38"/>
      <c r="D19" s="38"/>
      <c r="E19" s="38"/>
      <c r="F19" s="38"/>
      <c r="G19" s="38"/>
      <c r="H19" s="38"/>
      <c r="I19" s="38"/>
      <c r="J19" s="38"/>
      <c r="K19" s="28"/>
      <c r="L19" s="39" t="s">
        <v>42</v>
      </c>
      <c r="M19" s="40"/>
      <c r="N19" s="40"/>
      <c r="O19" s="41"/>
      <c r="P19" s="40"/>
      <c r="Q19" s="40"/>
      <c r="R19" s="40"/>
      <c r="S19" s="39" t="s">
        <v>42</v>
      </c>
      <c r="T19" s="40"/>
      <c r="U19" s="40"/>
      <c r="V19" s="42"/>
    </row>
    <row r="20" spans="1:22" ht="15" customHeight="1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44"/>
      <c r="L20" s="39" t="s">
        <v>22</v>
      </c>
      <c r="M20" s="39"/>
      <c r="N20" s="39"/>
      <c r="O20" s="39" t="s">
        <v>23</v>
      </c>
      <c r="P20" s="39"/>
      <c r="Q20" s="39"/>
      <c r="R20" s="39"/>
      <c r="S20" s="39" t="s">
        <v>22</v>
      </c>
      <c r="T20" s="41"/>
      <c r="U20" s="39" t="s">
        <v>23</v>
      </c>
      <c r="V20" s="45"/>
    </row>
    <row r="21" spans="1:22" ht="12" customHeight="1">
      <c r="A21" s="46"/>
      <c r="B21" s="39" t="s">
        <v>24</v>
      </c>
      <c r="C21" s="47"/>
      <c r="D21" s="47"/>
      <c r="E21" s="47"/>
      <c r="F21" s="47"/>
      <c r="G21" s="47"/>
      <c r="H21" s="47"/>
      <c r="I21" s="47"/>
      <c r="J21" s="47"/>
      <c r="K21" s="48" t="s">
        <v>25</v>
      </c>
      <c r="L21" s="39" t="s">
        <v>26</v>
      </c>
      <c r="M21" s="47"/>
      <c r="N21" s="47"/>
      <c r="O21" s="39" t="s">
        <v>27</v>
      </c>
      <c r="P21" s="47"/>
      <c r="Q21" s="47"/>
      <c r="R21" s="47"/>
      <c r="S21" s="39" t="s">
        <v>28</v>
      </c>
      <c r="T21" s="47"/>
      <c r="U21" s="39" t="s">
        <v>29</v>
      </c>
      <c r="V21" s="42"/>
    </row>
    <row r="22" spans="1:23" ht="21.75" customHeight="1">
      <c r="A22" s="49"/>
      <c r="B22" s="50" t="s">
        <v>30</v>
      </c>
      <c r="C22" s="51"/>
      <c r="D22" s="51"/>
      <c r="E22" s="15"/>
      <c r="F22" s="15"/>
      <c r="G22" s="15"/>
      <c r="H22" s="15"/>
      <c r="I22" s="15"/>
      <c r="J22" s="51"/>
      <c r="K22" s="52"/>
      <c r="L22" s="53"/>
      <c r="M22" s="54"/>
      <c r="N22" s="54"/>
      <c r="O22" s="53"/>
      <c r="P22" s="55"/>
      <c r="Q22" s="54"/>
      <c r="R22" s="54"/>
      <c r="S22" s="53"/>
      <c r="T22" s="54"/>
      <c r="U22" s="53"/>
      <c r="V22" s="55"/>
      <c r="W22" s="56"/>
    </row>
    <row r="23" spans="1:23" ht="14.25" customHeight="1">
      <c r="A23" s="57">
        <v>1010</v>
      </c>
      <c r="B23" s="58" t="s">
        <v>43</v>
      </c>
      <c r="C23" s="1"/>
      <c r="D23" s="1"/>
      <c r="E23" s="1"/>
      <c r="F23" s="1"/>
      <c r="G23" s="1"/>
      <c r="H23" s="1"/>
      <c r="I23" s="1"/>
      <c r="J23" s="1"/>
      <c r="K23" s="59" t="str">
        <f>"000"</f>
        <v>000</v>
      </c>
      <c r="L23" s="84">
        <f>296.1+786.3</f>
        <v>1082.4</v>
      </c>
      <c r="M23" s="84"/>
      <c r="N23" s="61"/>
      <c r="O23" s="85"/>
      <c r="P23" s="85"/>
      <c r="Q23" s="85"/>
      <c r="R23" s="84"/>
      <c r="S23" s="85"/>
      <c r="T23" s="84"/>
      <c r="U23" s="86"/>
      <c r="V23" s="84"/>
      <c r="W23" s="56"/>
    </row>
    <row r="24" spans="1:23" ht="13.5" customHeight="1">
      <c r="A24" s="57">
        <v>1020</v>
      </c>
      <c r="B24" s="58" t="s">
        <v>44</v>
      </c>
      <c r="C24" s="1"/>
      <c r="D24" s="1"/>
      <c r="E24" s="1"/>
      <c r="F24" s="1"/>
      <c r="G24" s="1"/>
      <c r="H24" s="1"/>
      <c r="I24" s="1"/>
      <c r="J24" s="1"/>
      <c r="K24" s="59" t="s">
        <v>31</v>
      </c>
      <c r="L24" s="87">
        <f>236+491</f>
        <v>727</v>
      </c>
      <c r="M24" s="87"/>
      <c r="N24" s="62"/>
      <c r="O24" s="88">
        <v>1</v>
      </c>
      <c r="P24" s="88"/>
      <c r="Q24" s="88"/>
      <c r="R24" s="87"/>
      <c r="S24" s="88"/>
      <c r="T24" s="87"/>
      <c r="U24" s="89"/>
      <c r="V24" s="87"/>
      <c r="W24" s="56"/>
    </row>
    <row r="25" spans="1:23" ht="13.5" customHeight="1">
      <c r="A25" s="57">
        <v>1030</v>
      </c>
      <c r="B25" s="58" t="s">
        <v>45</v>
      </c>
      <c r="C25" s="1"/>
      <c r="D25" s="1"/>
      <c r="E25" s="1"/>
      <c r="F25" s="1"/>
      <c r="G25" s="1"/>
      <c r="H25" s="1"/>
      <c r="I25" s="1"/>
      <c r="J25" s="1"/>
      <c r="K25" s="59" t="s">
        <v>31</v>
      </c>
      <c r="L25" s="84">
        <f>419+1079.8</f>
        <v>1498.8</v>
      </c>
      <c r="M25" s="84"/>
      <c r="N25" s="61"/>
      <c r="O25" s="85"/>
      <c r="P25" s="85"/>
      <c r="Q25" s="85"/>
      <c r="R25" s="84"/>
      <c r="S25" s="85"/>
      <c r="T25" s="84"/>
      <c r="U25" s="86"/>
      <c r="V25" s="84"/>
      <c r="W25" s="56"/>
    </row>
    <row r="26" spans="1:23" ht="13.5" customHeight="1">
      <c r="A26" s="57">
        <v>1040</v>
      </c>
      <c r="B26" s="58" t="s">
        <v>46</v>
      </c>
      <c r="C26" s="1"/>
      <c r="D26" s="1"/>
      <c r="E26" s="1"/>
      <c r="F26" s="1"/>
      <c r="G26" s="1"/>
      <c r="H26" s="1"/>
      <c r="I26" s="1"/>
      <c r="J26" s="1"/>
      <c r="K26" s="59" t="s">
        <v>31</v>
      </c>
      <c r="L26" s="87">
        <f>25870+41750</f>
        <v>67620</v>
      </c>
      <c r="M26" s="87"/>
      <c r="N26" s="62"/>
      <c r="O26" s="85"/>
      <c r="P26" s="85"/>
      <c r="Q26" s="85"/>
      <c r="R26" s="84"/>
      <c r="S26" s="85"/>
      <c r="T26" s="84"/>
      <c r="U26" s="86"/>
      <c r="V26" s="84"/>
      <c r="W26" s="56"/>
    </row>
    <row r="27" spans="1:23" ht="13.5" customHeight="1">
      <c r="A27" s="57">
        <v>1050</v>
      </c>
      <c r="B27" s="58" t="s">
        <v>47</v>
      </c>
      <c r="C27" s="1"/>
      <c r="D27" s="1"/>
      <c r="E27" s="1"/>
      <c r="F27" s="1"/>
      <c r="G27" s="1"/>
      <c r="H27" s="1"/>
      <c r="I27" s="1"/>
      <c r="J27" s="1"/>
      <c r="K27" s="59" t="s">
        <v>31</v>
      </c>
      <c r="L27" s="84">
        <f>11.127+22.565+2.9+4.2</f>
        <v>40.792</v>
      </c>
      <c r="M27" s="84"/>
      <c r="N27" s="61"/>
      <c r="O27" s="85"/>
      <c r="P27" s="85"/>
      <c r="Q27" s="85"/>
      <c r="R27" s="84"/>
      <c r="S27" s="85"/>
      <c r="T27" s="84"/>
      <c r="U27" s="86"/>
      <c r="V27" s="84"/>
      <c r="W27" s="56"/>
    </row>
    <row r="28" spans="1:23" ht="13.5" customHeight="1">
      <c r="A28" s="57">
        <v>1060</v>
      </c>
      <c r="B28" s="58" t="s">
        <v>48</v>
      </c>
      <c r="C28" s="1"/>
      <c r="D28" s="1"/>
      <c r="E28" s="1"/>
      <c r="F28" s="1"/>
      <c r="G28" s="1"/>
      <c r="H28" s="1"/>
      <c r="I28" s="1"/>
      <c r="J28" s="1"/>
      <c r="K28" s="59" t="str">
        <f>"000"</f>
        <v>000</v>
      </c>
      <c r="L28" s="84">
        <f>31947+70552.8</f>
        <v>102499.8</v>
      </c>
      <c r="M28" s="84"/>
      <c r="N28" s="61"/>
      <c r="O28" s="85"/>
      <c r="P28" s="85"/>
      <c r="Q28" s="85"/>
      <c r="R28" s="84"/>
      <c r="S28" s="85"/>
      <c r="T28" s="84"/>
      <c r="U28" s="86"/>
      <c r="V28" s="84"/>
      <c r="W28" s="56"/>
    </row>
    <row r="29" spans="1:23" ht="13.5" customHeight="1">
      <c r="A29" s="57">
        <v>1070</v>
      </c>
      <c r="B29" s="58" t="s">
        <v>49</v>
      </c>
      <c r="C29" s="1"/>
      <c r="D29" s="1"/>
      <c r="E29" s="1"/>
      <c r="F29" s="1"/>
      <c r="G29" s="1"/>
      <c r="H29" s="1"/>
      <c r="I29" s="1"/>
      <c r="J29" s="1"/>
      <c r="K29" s="59" t="str">
        <f>"000"</f>
        <v>000</v>
      </c>
      <c r="L29" s="84">
        <f>48783.9+100821.7</f>
        <v>149605.6</v>
      </c>
      <c r="M29" s="84"/>
      <c r="N29" s="61"/>
      <c r="O29" s="85"/>
      <c r="P29" s="85"/>
      <c r="Q29" s="85"/>
      <c r="R29" s="84"/>
      <c r="S29" s="85"/>
      <c r="T29" s="84"/>
      <c r="U29" s="86"/>
      <c r="V29" s="84"/>
      <c r="W29" s="56"/>
    </row>
    <row r="30" spans="1:23" ht="13.5" customHeight="1">
      <c r="A30" s="57">
        <v>1080</v>
      </c>
      <c r="B30" s="58" t="s">
        <v>50</v>
      </c>
      <c r="C30" s="1"/>
      <c r="D30" s="1"/>
      <c r="E30" s="1"/>
      <c r="F30" s="1"/>
      <c r="G30" s="1"/>
      <c r="H30" s="1"/>
      <c r="I30" s="1"/>
      <c r="J30" s="1"/>
      <c r="K30" s="59" t="s">
        <v>32</v>
      </c>
      <c r="L30" s="90">
        <f>L28/L29</f>
        <v>0.6851334442026235</v>
      </c>
      <c r="M30" s="90"/>
      <c r="N30" s="63"/>
      <c r="O30" s="85"/>
      <c r="P30" s="85"/>
      <c r="Q30" s="85"/>
      <c r="R30" s="84"/>
      <c r="S30" s="85"/>
      <c r="T30" s="84"/>
      <c r="U30" s="86"/>
      <c r="V30" s="84"/>
      <c r="W30" s="56"/>
    </row>
    <row r="31" spans="1:23" ht="13.5" customHeight="1">
      <c r="A31" s="57"/>
      <c r="B31" s="58" t="s">
        <v>51</v>
      </c>
      <c r="C31" s="1"/>
      <c r="D31" s="1"/>
      <c r="E31" s="1"/>
      <c r="F31" s="1"/>
      <c r="G31" s="1"/>
      <c r="H31" s="1"/>
      <c r="I31" s="1"/>
      <c r="J31" s="1"/>
      <c r="K31" s="59"/>
      <c r="L31" s="60"/>
      <c r="M31" s="61"/>
      <c r="N31" s="61"/>
      <c r="O31" s="85"/>
      <c r="P31" s="85"/>
      <c r="Q31" s="85"/>
      <c r="R31" s="84"/>
      <c r="S31" s="85"/>
      <c r="T31" s="84"/>
      <c r="U31" s="86"/>
      <c r="V31" s="84"/>
      <c r="W31" s="56"/>
    </row>
    <row r="32" spans="1:23" ht="13.5" customHeight="1">
      <c r="A32" s="57">
        <v>1091</v>
      </c>
      <c r="B32" s="58"/>
      <c r="C32" s="1" t="s">
        <v>52</v>
      </c>
      <c r="D32" s="1"/>
      <c r="E32" s="1"/>
      <c r="F32" s="1"/>
      <c r="G32" s="1"/>
      <c r="H32" s="1"/>
      <c r="I32" s="1"/>
      <c r="J32" s="1"/>
      <c r="K32" s="59" t="str">
        <f>"000"</f>
        <v>000</v>
      </c>
      <c r="L32" s="84">
        <f>3187.1+7050</f>
        <v>10237.1</v>
      </c>
      <c r="M32" s="84"/>
      <c r="N32" s="61"/>
      <c r="O32" s="85"/>
      <c r="P32" s="85"/>
      <c r="Q32" s="85"/>
      <c r="R32" s="84"/>
      <c r="S32" s="85"/>
      <c r="T32" s="84"/>
      <c r="U32" s="86"/>
      <c r="V32" s="84"/>
      <c r="W32" s="56"/>
    </row>
    <row r="33" spans="1:23" ht="13.5" customHeight="1">
      <c r="A33" s="57">
        <v>1092</v>
      </c>
      <c r="B33" s="58"/>
      <c r="C33" s="1" t="s">
        <v>53</v>
      </c>
      <c r="D33" s="1"/>
      <c r="E33" s="1"/>
      <c r="F33" s="1"/>
      <c r="G33" s="1"/>
      <c r="H33" s="1"/>
      <c r="I33" s="1"/>
      <c r="J33" s="1"/>
      <c r="K33" s="59" t="str">
        <f>"000"</f>
        <v>000</v>
      </c>
      <c r="L33" s="84">
        <f>13.3+37</f>
        <v>50.3</v>
      </c>
      <c r="M33" s="84"/>
      <c r="N33" s="61"/>
      <c r="O33" s="85"/>
      <c r="P33" s="85"/>
      <c r="Q33" s="85"/>
      <c r="R33" s="84"/>
      <c r="S33" s="85"/>
      <c r="T33" s="84"/>
      <c r="U33" s="86"/>
      <c r="V33" s="84"/>
      <c r="W33" s="56"/>
    </row>
    <row r="34" spans="1:23" ht="13.5" customHeight="1">
      <c r="A34" s="57">
        <v>1093</v>
      </c>
      <c r="B34" s="58"/>
      <c r="C34" s="1" t="s">
        <v>54</v>
      </c>
      <c r="D34" s="1"/>
      <c r="E34" s="1"/>
      <c r="F34" s="1"/>
      <c r="G34" s="1"/>
      <c r="H34" s="1"/>
      <c r="I34" s="1"/>
      <c r="J34" s="1"/>
      <c r="K34" s="59" t="str">
        <f>"000"</f>
        <v>000</v>
      </c>
      <c r="L34" s="84">
        <f>3.4+7.5</f>
        <v>10.9</v>
      </c>
      <c r="M34" s="84"/>
      <c r="N34" s="61"/>
      <c r="O34" s="85"/>
      <c r="P34" s="85"/>
      <c r="Q34" s="85"/>
      <c r="R34" s="84"/>
      <c r="S34" s="85"/>
      <c r="T34" s="84"/>
      <c r="U34" s="86"/>
      <c r="V34" s="84"/>
      <c r="W34" s="56"/>
    </row>
    <row r="35" spans="1:23" ht="13.5" customHeight="1">
      <c r="A35" s="57">
        <v>1094</v>
      </c>
      <c r="B35" s="58"/>
      <c r="C35" s="1" t="s">
        <v>55</v>
      </c>
      <c r="D35" s="1"/>
      <c r="E35" s="1"/>
      <c r="F35" s="1"/>
      <c r="G35" s="1"/>
      <c r="H35" s="1"/>
      <c r="I35" s="1"/>
      <c r="J35" s="1"/>
      <c r="K35" s="59" t="str">
        <f>"000"</f>
        <v>000</v>
      </c>
      <c r="L35" s="84">
        <f>L32+L33+L34</f>
        <v>10298.3</v>
      </c>
      <c r="M35" s="84"/>
      <c r="N35" s="61"/>
      <c r="O35" s="85"/>
      <c r="P35" s="85"/>
      <c r="Q35" s="85"/>
      <c r="R35" s="84"/>
      <c r="S35" s="85"/>
      <c r="T35" s="84"/>
      <c r="U35" s="86"/>
      <c r="V35" s="84"/>
      <c r="W35" s="56"/>
    </row>
    <row r="36" spans="1:23" ht="13.5" customHeight="1">
      <c r="A36" s="57">
        <v>1100</v>
      </c>
      <c r="B36" s="58" t="s">
        <v>56</v>
      </c>
      <c r="C36" s="1"/>
      <c r="D36" s="1"/>
      <c r="E36" s="1"/>
      <c r="F36" s="1"/>
      <c r="G36" s="1"/>
      <c r="H36" s="1"/>
      <c r="I36" s="1"/>
      <c r="J36" s="1"/>
      <c r="K36" s="59" t="str">
        <f>"000"</f>
        <v>000</v>
      </c>
      <c r="L36" s="84">
        <f>4823+11008.8</f>
        <v>15831.8</v>
      </c>
      <c r="M36" s="84"/>
      <c r="N36" s="61"/>
      <c r="O36" s="85"/>
      <c r="P36" s="85"/>
      <c r="Q36" s="85"/>
      <c r="R36" s="84"/>
      <c r="S36" s="85"/>
      <c r="T36" s="84"/>
      <c r="U36" s="86"/>
      <c r="V36" s="84"/>
      <c r="W36" s="56"/>
    </row>
    <row r="37" spans="1:23" ht="13.5" customHeight="1">
      <c r="A37" s="57">
        <v>1110</v>
      </c>
      <c r="B37" s="58" t="s">
        <v>57</v>
      </c>
      <c r="C37" s="1"/>
      <c r="D37" s="1"/>
      <c r="E37" s="1"/>
      <c r="F37" s="1"/>
      <c r="G37" s="1"/>
      <c r="H37" s="1"/>
      <c r="I37" s="1"/>
      <c r="J37" s="1"/>
      <c r="K37" s="59" t="s">
        <v>32</v>
      </c>
      <c r="L37" s="90">
        <f>L35/L36</f>
        <v>0.6504819414090628</v>
      </c>
      <c r="M37" s="90"/>
      <c r="N37" s="63"/>
      <c r="O37" s="85"/>
      <c r="P37" s="85"/>
      <c r="Q37" s="85"/>
      <c r="R37" s="84"/>
      <c r="S37" s="85"/>
      <c r="T37" s="84"/>
      <c r="U37" s="86"/>
      <c r="V37" s="84"/>
      <c r="W37" s="56"/>
    </row>
    <row r="38" spans="1:23" ht="11.25" customHeight="1">
      <c r="A38" s="57"/>
      <c r="B38" s="58"/>
      <c r="C38" s="1"/>
      <c r="D38" s="1"/>
      <c r="E38" s="1"/>
      <c r="F38" s="1"/>
      <c r="G38" s="1"/>
      <c r="H38" s="1"/>
      <c r="I38" s="1"/>
      <c r="J38" s="1"/>
      <c r="K38" s="59"/>
      <c r="L38" s="60"/>
      <c r="M38" s="61"/>
      <c r="N38" s="61"/>
      <c r="O38" s="85"/>
      <c r="P38" s="85"/>
      <c r="Q38" s="85"/>
      <c r="R38" s="84"/>
      <c r="S38" s="85"/>
      <c r="T38" s="84"/>
      <c r="U38" s="86"/>
      <c r="V38" s="84"/>
      <c r="W38" s="56"/>
    </row>
    <row r="39" spans="1:23" ht="13.5" customHeight="1">
      <c r="A39" s="57"/>
      <c r="B39" s="64" t="s">
        <v>33</v>
      </c>
      <c r="C39" s="1"/>
      <c r="D39" s="1"/>
      <c r="E39" s="1"/>
      <c r="F39" s="1"/>
      <c r="G39" s="1"/>
      <c r="H39" s="1"/>
      <c r="I39" s="1"/>
      <c r="J39" s="1"/>
      <c r="K39" s="59"/>
      <c r="L39" s="65"/>
      <c r="M39" s="66"/>
      <c r="N39" s="66"/>
      <c r="O39" s="65"/>
      <c r="P39" s="66"/>
      <c r="Q39" s="66"/>
      <c r="R39" s="66"/>
      <c r="S39" s="65"/>
      <c r="T39" s="66"/>
      <c r="U39" s="65"/>
      <c r="V39" s="66"/>
      <c r="W39" s="56"/>
    </row>
    <row r="40" spans="1:23" ht="13.5" customHeight="1">
      <c r="A40" s="57">
        <v>2010</v>
      </c>
      <c r="B40" s="58" t="s">
        <v>58</v>
      </c>
      <c r="C40" s="1"/>
      <c r="D40" s="1"/>
      <c r="E40" s="1"/>
      <c r="F40" s="1"/>
      <c r="G40" s="1"/>
      <c r="H40" s="1"/>
      <c r="I40" s="1"/>
      <c r="J40" s="1"/>
      <c r="K40" s="59" t="str">
        <f>"000"</f>
        <v>000</v>
      </c>
      <c r="L40" s="84">
        <f>0+0</f>
        <v>0</v>
      </c>
      <c r="M40" s="84"/>
      <c r="N40" s="61"/>
      <c r="O40" s="85"/>
      <c r="P40" s="85"/>
      <c r="Q40" s="85"/>
      <c r="R40" s="84"/>
      <c r="S40" s="85"/>
      <c r="T40" s="84"/>
      <c r="U40" s="86"/>
      <c r="V40" s="84"/>
      <c r="W40" s="56"/>
    </row>
    <row r="41" spans="1:23" ht="13.5" customHeight="1">
      <c r="A41" s="57">
        <v>2020</v>
      </c>
      <c r="B41" s="58" t="s">
        <v>59</v>
      </c>
      <c r="C41" s="1"/>
      <c r="D41" s="67"/>
      <c r="E41" s="1"/>
      <c r="F41" s="1"/>
      <c r="G41" s="1"/>
      <c r="H41" s="1"/>
      <c r="I41" s="1"/>
      <c r="J41" s="1"/>
      <c r="K41" s="59" t="s">
        <v>31</v>
      </c>
      <c r="L41" s="87">
        <f>0+0</f>
        <v>0</v>
      </c>
      <c r="M41" s="87"/>
      <c r="N41" s="61"/>
      <c r="O41" s="85"/>
      <c r="P41" s="85"/>
      <c r="Q41" s="85"/>
      <c r="R41" s="84"/>
      <c r="S41" s="85"/>
      <c r="T41" s="84"/>
      <c r="U41" s="86"/>
      <c r="V41" s="84"/>
      <c r="W41" s="56"/>
    </row>
    <row r="42" spans="1:23" ht="13.5" customHeight="1">
      <c r="A42" s="57">
        <v>2030</v>
      </c>
      <c r="B42" s="58" t="s">
        <v>60</v>
      </c>
      <c r="C42" s="1"/>
      <c r="D42" s="1"/>
      <c r="E42" s="1"/>
      <c r="F42" s="1"/>
      <c r="G42" s="1"/>
      <c r="H42" s="1"/>
      <c r="I42" s="1"/>
      <c r="J42" s="1"/>
      <c r="K42" s="59" t="s">
        <v>31</v>
      </c>
      <c r="L42" s="84">
        <f>0+0</f>
        <v>0</v>
      </c>
      <c r="M42" s="84"/>
      <c r="N42" s="61"/>
      <c r="O42" s="85"/>
      <c r="P42" s="85"/>
      <c r="Q42" s="85"/>
      <c r="R42" s="84"/>
      <c r="S42" s="85"/>
      <c r="T42" s="84"/>
      <c r="U42" s="86"/>
      <c r="V42" s="84"/>
      <c r="W42" s="56"/>
    </row>
    <row r="43" spans="1:23" ht="13.5" customHeight="1">
      <c r="A43" s="57">
        <v>2040</v>
      </c>
      <c r="B43" s="58" t="s">
        <v>61</v>
      </c>
      <c r="C43" s="1"/>
      <c r="D43" s="1"/>
      <c r="E43" s="1"/>
      <c r="F43" s="1"/>
      <c r="G43" s="1"/>
      <c r="H43" s="1"/>
      <c r="I43" s="1"/>
      <c r="J43" s="1"/>
      <c r="K43" s="59" t="s">
        <v>31</v>
      </c>
      <c r="L43" s="87">
        <f>0+0</f>
        <v>0</v>
      </c>
      <c r="M43" s="87"/>
      <c r="N43" s="62"/>
      <c r="O43" s="85"/>
      <c r="P43" s="85"/>
      <c r="Q43" s="85"/>
      <c r="R43" s="84"/>
      <c r="S43" s="85"/>
      <c r="T43" s="84"/>
      <c r="U43" s="86"/>
      <c r="V43" s="84"/>
      <c r="W43" s="56"/>
    </row>
    <row r="44" spans="1:23" ht="13.5" customHeight="1">
      <c r="A44" s="57">
        <v>2050</v>
      </c>
      <c r="B44" s="58" t="s">
        <v>62</v>
      </c>
      <c r="C44" s="1"/>
      <c r="D44" s="67"/>
      <c r="E44" s="1"/>
      <c r="F44" s="1"/>
      <c r="G44" s="1"/>
      <c r="H44" s="1"/>
      <c r="I44" s="1"/>
      <c r="J44" s="1"/>
      <c r="K44" s="59" t="s">
        <v>31</v>
      </c>
      <c r="L44" s="84">
        <f>0+0+0+0</f>
        <v>0</v>
      </c>
      <c r="M44" s="84"/>
      <c r="N44" s="61"/>
      <c r="O44" s="85"/>
      <c r="P44" s="85"/>
      <c r="Q44" s="85"/>
      <c r="R44" s="84"/>
      <c r="S44" s="85"/>
      <c r="T44" s="84"/>
      <c r="U44" s="86"/>
      <c r="V44" s="84"/>
      <c r="W44" s="56"/>
    </row>
    <row r="45" spans="1:23" ht="13.5" customHeight="1">
      <c r="A45" s="57">
        <v>2060</v>
      </c>
      <c r="B45" s="58" t="s">
        <v>63</v>
      </c>
      <c r="C45" s="1"/>
      <c r="D45" s="1"/>
      <c r="E45" s="1"/>
      <c r="F45" s="1"/>
      <c r="G45" s="1"/>
      <c r="H45" s="1"/>
      <c r="I45" s="1"/>
      <c r="J45" s="1"/>
      <c r="K45" s="59" t="str">
        <f>"000"</f>
        <v>000</v>
      </c>
      <c r="L45" s="84">
        <f>0+0</f>
        <v>0</v>
      </c>
      <c r="M45" s="84"/>
      <c r="N45" s="61"/>
      <c r="O45" s="85"/>
      <c r="P45" s="85"/>
      <c r="Q45" s="85"/>
      <c r="R45" s="84"/>
      <c r="S45" s="85"/>
      <c r="T45" s="84"/>
      <c r="U45" s="86"/>
      <c r="V45" s="84"/>
      <c r="W45" s="56"/>
    </row>
    <row r="46" spans="1:23" ht="13.5" customHeight="1">
      <c r="A46" s="57">
        <v>2070</v>
      </c>
      <c r="B46" s="58" t="s">
        <v>64</v>
      </c>
      <c r="C46" s="1"/>
      <c r="D46" s="1"/>
      <c r="E46" s="1"/>
      <c r="F46" s="1"/>
      <c r="G46" s="1"/>
      <c r="H46" s="1"/>
      <c r="I46" s="1"/>
      <c r="J46" s="1"/>
      <c r="K46" s="59" t="str">
        <f>"000"</f>
        <v>000</v>
      </c>
      <c r="L46" s="84">
        <f>0+0</f>
        <v>0</v>
      </c>
      <c r="M46" s="84"/>
      <c r="N46" s="61"/>
      <c r="O46" s="85"/>
      <c r="P46" s="85"/>
      <c r="Q46" s="85"/>
      <c r="R46" s="84"/>
      <c r="S46" s="85"/>
      <c r="T46" s="84"/>
      <c r="U46" s="86"/>
      <c r="V46" s="84"/>
      <c r="W46" s="56"/>
    </row>
    <row r="47" spans="1:23" ht="13.5" customHeight="1">
      <c r="A47" s="57"/>
      <c r="B47" s="58" t="s">
        <v>65</v>
      </c>
      <c r="C47" s="1" t="s">
        <v>66</v>
      </c>
      <c r="D47" s="1"/>
      <c r="E47" s="1"/>
      <c r="F47" s="1"/>
      <c r="G47" s="1"/>
      <c r="H47" s="1"/>
      <c r="I47" s="1"/>
      <c r="J47" s="1"/>
      <c r="K47" s="59"/>
      <c r="L47" s="60"/>
      <c r="M47" s="61"/>
      <c r="N47" s="61"/>
      <c r="O47" s="85"/>
      <c r="P47" s="85"/>
      <c r="Q47" s="85"/>
      <c r="R47" s="84"/>
      <c r="S47" s="85"/>
      <c r="T47" s="84"/>
      <c r="U47" s="86"/>
      <c r="V47" s="84"/>
      <c r="W47" s="56"/>
    </row>
    <row r="48" spans="1:23" ht="13.5" customHeight="1">
      <c r="A48" s="57">
        <v>2091</v>
      </c>
      <c r="B48" s="58"/>
      <c r="C48" s="1" t="s">
        <v>52</v>
      </c>
      <c r="D48" s="1"/>
      <c r="E48" s="1"/>
      <c r="F48" s="1"/>
      <c r="G48" s="1"/>
      <c r="H48" s="1"/>
      <c r="I48" s="1"/>
      <c r="J48" s="1"/>
      <c r="K48" s="59" t="str">
        <f>"000"</f>
        <v>000</v>
      </c>
      <c r="L48" s="84">
        <f>0+0</f>
        <v>0</v>
      </c>
      <c r="M48" s="84"/>
      <c r="N48" s="61"/>
      <c r="O48" s="85"/>
      <c r="P48" s="85"/>
      <c r="Q48" s="85"/>
      <c r="R48" s="84"/>
      <c r="S48" s="85"/>
      <c r="T48" s="84"/>
      <c r="U48" s="86"/>
      <c r="V48" s="84"/>
      <c r="W48" s="56"/>
    </row>
    <row r="49" spans="1:23" ht="13.5" customHeight="1">
      <c r="A49" s="57">
        <v>2092</v>
      </c>
      <c r="B49" s="58"/>
      <c r="C49" s="1" t="s">
        <v>67</v>
      </c>
      <c r="D49" s="1"/>
      <c r="E49" s="1"/>
      <c r="F49" s="1"/>
      <c r="G49" s="1"/>
      <c r="H49" s="1"/>
      <c r="I49" s="1"/>
      <c r="J49" s="1"/>
      <c r="K49" s="59" t="str">
        <f>"000"</f>
        <v>000</v>
      </c>
      <c r="L49" s="84">
        <f>0+0+0+0</f>
        <v>0</v>
      </c>
      <c r="M49" s="84"/>
      <c r="N49" s="61"/>
      <c r="O49" s="85"/>
      <c r="P49" s="85"/>
      <c r="Q49" s="85"/>
      <c r="R49" s="84"/>
      <c r="S49" s="85"/>
      <c r="T49" s="84"/>
      <c r="U49" s="86"/>
      <c r="V49" s="84"/>
      <c r="W49" s="56"/>
    </row>
    <row r="50" spans="1:23" ht="13.5" customHeight="1">
      <c r="A50" s="57">
        <v>2094</v>
      </c>
      <c r="B50" s="58"/>
      <c r="C50" s="1" t="s">
        <v>68</v>
      </c>
      <c r="D50" s="1"/>
      <c r="E50" s="1"/>
      <c r="F50" s="1"/>
      <c r="G50" s="1"/>
      <c r="H50" s="1"/>
      <c r="I50" s="1"/>
      <c r="J50" s="1"/>
      <c r="K50" s="59" t="str">
        <f>"000"</f>
        <v>000</v>
      </c>
      <c r="L50" s="84">
        <f>L48+L49</f>
        <v>0</v>
      </c>
      <c r="M50" s="84"/>
      <c r="N50" s="61"/>
      <c r="O50" s="85"/>
      <c r="P50" s="85"/>
      <c r="Q50" s="85"/>
      <c r="R50" s="84"/>
      <c r="S50" s="85"/>
      <c r="T50" s="84"/>
      <c r="U50" s="86"/>
      <c r="V50" s="84"/>
      <c r="W50" s="56"/>
    </row>
    <row r="51" spans="1:23" ht="13.5" customHeight="1">
      <c r="A51" s="57">
        <v>2100</v>
      </c>
      <c r="B51" s="58" t="s">
        <v>69</v>
      </c>
      <c r="C51" s="1"/>
      <c r="D51" s="1"/>
      <c r="E51" s="1"/>
      <c r="F51" s="1"/>
      <c r="G51" s="1"/>
      <c r="H51" s="1"/>
      <c r="I51" s="1"/>
      <c r="J51" s="1"/>
      <c r="K51" s="59" t="str">
        <f>"000"</f>
        <v>000</v>
      </c>
      <c r="L51" s="84">
        <f>0+0</f>
        <v>0</v>
      </c>
      <c r="M51" s="84"/>
      <c r="N51" s="61"/>
      <c r="O51" s="85"/>
      <c r="P51" s="85"/>
      <c r="Q51" s="85"/>
      <c r="R51" s="84"/>
      <c r="S51" s="85"/>
      <c r="T51" s="84"/>
      <c r="U51" s="86"/>
      <c r="V51" s="84"/>
      <c r="W51" s="56"/>
    </row>
    <row r="52" spans="1:23" ht="10.5" customHeight="1">
      <c r="A52" s="57"/>
      <c r="B52" s="58"/>
      <c r="C52" s="1"/>
      <c r="D52" s="1"/>
      <c r="E52" s="1"/>
      <c r="F52" s="1"/>
      <c r="G52" s="1"/>
      <c r="H52" s="1"/>
      <c r="I52" s="1"/>
      <c r="J52" s="1"/>
      <c r="K52" s="59"/>
      <c r="L52" s="60"/>
      <c r="M52" s="61"/>
      <c r="N52" s="61"/>
      <c r="O52" s="85"/>
      <c r="P52" s="85"/>
      <c r="Q52" s="85"/>
      <c r="R52" s="84"/>
      <c r="S52" s="85"/>
      <c r="T52" s="84"/>
      <c r="U52" s="86"/>
      <c r="V52" s="84"/>
      <c r="W52" s="56"/>
    </row>
    <row r="53" spans="1:23" ht="13.5" customHeight="1">
      <c r="A53" s="57"/>
      <c r="B53" s="64" t="s">
        <v>34</v>
      </c>
      <c r="C53" s="1"/>
      <c r="D53" s="1"/>
      <c r="E53" s="1"/>
      <c r="F53" s="1"/>
      <c r="G53" s="1"/>
      <c r="H53" s="1"/>
      <c r="I53" s="1"/>
      <c r="J53" s="1"/>
      <c r="K53" s="59"/>
      <c r="L53" s="65"/>
      <c r="M53" s="66"/>
      <c r="N53" s="66"/>
      <c r="O53" s="65"/>
      <c r="P53" s="66"/>
      <c r="Q53" s="66"/>
      <c r="R53" s="66"/>
      <c r="S53" s="65"/>
      <c r="T53" s="66"/>
      <c r="U53" s="65"/>
      <c r="V53" s="66"/>
      <c r="W53" s="56"/>
    </row>
    <row r="54" spans="1:23" ht="13.5" customHeight="1">
      <c r="A54" s="57">
        <v>2330</v>
      </c>
      <c r="B54" s="58" t="s">
        <v>70</v>
      </c>
      <c r="C54" s="1"/>
      <c r="D54" s="1"/>
      <c r="E54" s="1"/>
      <c r="F54" s="1"/>
      <c r="G54" s="1"/>
      <c r="H54" s="1"/>
      <c r="I54" s="1"/>
      <c r="J54" s="1"/>
      <c r="K54" s="59" t="s">
        <v>31</v>
      </c>
      <c r="L54" s="84">
        <f>0+9.9</f>
        <v>9.9</v>
      </c>
      <c r="M54" s="84"/>
      <c r="N54" s="61"/>
      <c r="O54" s="84"/>
      <c r="P54" s="92"/>
      <c r="Q54" s="92"/>
      <c r="R54" s="93"/>
      <c r="S54" s="85"/>
      <c r="T54" s="84"/>
      <c r="U54" s="86"/>
      <c r="V54" s="84"/>
      <c r="W54" s="56"/>
    </row>
    <row r="55" spans="1:23" ht="10.5" customHeight="1">
      <c r="A55" s="68"/>
      <c r="B55" s="69"/>
      <c r="C55" s="70"/>
      <c r="D55" s="70"/>
      <c r="E55" s="70"/>
      <c r="F55" s="70"/>
      <c r="G55" s="70"/>
      <c r="H55" s="70"/>
      <c r="I55" s="70"/>
      <c r="J55" s="70"/>
      <c r="K55" s="71"/>
      <c r="L55" s="72"/>
      <c r="M55" s="2"/>
      <c r="N55" s="70"/>
      <c r="O55" s="69"/>
      <c r="P55" s="2"/>
      <c r="Q55" s="2"/>
      <c r="R55" s="2"/>
      <c r="S55" s="72"/>
      <c r="T55" s="2"/>
      <c r="U55" s="72"/>
      <c r="V55" s="2"/>
      <c r="W55" s="56"/>
    </row>
    <row r="56" spans="1:23" ht="24.75" customHeight="1" thickBot="1">
      <c r="A56" s="73" t="s">
        <v>71</v>
      </c>
      <c r="B56" s="74"/>
      <c r="C56" s="75"/>
      <c r="D56" s="75"/>
      <c r="E56" s="76"/>
      <c r="F56" s="76"/>
      <c r="G56" s="76"/>
      <c r="H56" s="76"/>
      <c r="I56" s="76"/>
      <c r="J56" s="76"/>
      <c r="K56" s="77"/>
      <c r="L56" s="77"/>
      <c r="M56" s="77"/>
      <c r="N56" s="76"/>
      <c r="O56" s="76"/>
      <c r="P56" s="78"/>
      <c r="Q56" s="78"/>
      <c r="R56" s="78"/>
      <c r="S56" s="78"/>
      <c r="T56" s="78"/>
      <c r="U56" s="78"/>
      <c r="V56" s="78"/>
      <c r="W56" s="56"/>
    </row>
    <row r="57" spans="1:15" ht="12.75" customHeight="1">
      <c r="A57" s="79"/>
      <c r="B57" s="80"/>
      <c r="C57" s="79"/>
      <c r="D57" s="80"/>
      <c r="E57" s="79"/>
      <c r="F57" s="79"/>
      <c r="G57" s="79"/>
      <c r="H57" s="79"/>
      <c r="I57" s="79"/>
      <c r="J57" s="79"/>
      <c r="K57" s="81"/>
      <c r="L57" s="82"/>
      <c r="M57" s="82"/>
      <c r="N57" s="79"/>
      <c r="O57" s="79"/>
    </row>
  </sheetData>
  <sheetProtection/>
  <mergeCells count="116">
    <mergeCell ref="L23:M23"/>
    <mergeCell ref="O23:R23"/>
    <mergeCell ref="S23:T23"/>
    <mergeCell ref="U23:V23"/>
    <mergeCell ref="L24:M24"/>
    <mergeCell ref="O24:R24"/>
    <mergeCell ref="S24:T24"/>
    <mergeCell ref="U24:V24"/>
    <mergeCell ref="L25:M25"/>
    <mergeCell ref="O25:R25"/>
    <mergeCell ref="S25:T25"/>
    <mergeCell ref="U25:V25"/>
    <mergeCell ref="L26:M26"/>
    <mergeCell ref="O26:R26"/>
    <mergeCell ref="S26:T26"/>
    <mergeCell ref="U26:V26"/>
    <mergeCell ref="L27:M27"/>
    <mergeCell ref="O27:R27"/>
    <mergeCell ref="S27:T27"/>
    <mergeCell ref="U27:V27"/>
    <mergeCell ref="L28:M28"/>
    <mergeCell ref="O28:R28"/>
    <mergeCell ref="S28:T28"/>
    <mergeCell ref="U28:V28"/>
    <mergeCell ref="L29:M29"/>
    <mergeCell ref="O29:R29"/>
    <mergeCell ref="S29:T29"/>
    <mergeCell ref="U29:V29"/>
    <mergeCell ref="L30:M30"/>
    <mergeCell ref="O30:R30"/>
    <mergeCell ref="S30:T30"/>
    <mergeCell ref="U30:V30"/>
    <mergeCell ref="O31:R31"/>
    <mergeCell ref="S31:T31"/>
    <mergeCell ref="U31:V31"/>
    <mergeCell ref="L32:M32"/>
    <mergeCell ref="O32:R32"/>
    <mergeCell ref="S32:T32"/>
    <mergeCell ref="U32:V32"/>
    <mergeCell ref="L33:M33"/>
    <mergeCell ref="O33:R33"/>
    <mergeCell ref="S33:T33"/>
    <mergeCell ref="U33:V33"/>
    <mergeCell ref="L34:M34"/>
    <mergeCell ref="O34:R34"/>
    <mergeCell ref="S34:T34"/>
    <mergeCell ref="U34:V34"/>
    <mergeCell ref="L35:M35"/>
    <mergeCell ref="O35:R35"/>
    <mergeCell ref="S35:T35"/>
    <mergeCell ref="U35:V35"/>
    <mergeCell ref="L36:M36"/>
    <mergeCell ref="O36:R36"/>
    <mergeCell ref="S36:T36"/>
    <mergeCell ref="U36:V36"/>
    <mergeCell ref="L37:M37"/>
    <mergeCell ref="O37:R37"/>
    <mergeCell ref="S37:T37"/>
    <mergeCell ref="U37:V37"/>
    <mergeCell ref="O38:R38"/>
    <mergeCell ref="S38:T38"/>
    <mergeCell ref="U38:V38"/>
    <mergeCell ref="L40:M40"/>
    <mergeCell ref="O40:R40"/>
    <mergeCell ref="S40:T40"/>
    <mergeCell ref="U40:V40"/>
    <mergeCell ref="L41:M41"/>
    <mergeCell ref="O41:R41"/>
    <mergeCell ref="S41:T41"/>
    <mergeCell ref="U41:V41"/>
    <mergeCell ref="L42:M42"/>
    <mergeCell ref="O42:R42"/>
    <mergeCell ref="S42:T42"/>
    <mergeCell ref="U42:V42"/>
    <mergeCell ref="L43:M43"/>
    <mergeCell ref="O43:R43"/>
    <mergeCell ref="S43:T43"/>
    <mergeCell ref="U43:V43"/>
    <mergeCell ref="L44:M44"/>
    <mergeCell ref="O44:R44"/>
    <mergeCell ref="S44:T44"/>
    <mergeCell ref="U44:V44"/>
    <mergeCell ref="L45:M45"/>
    <mergeCell ref="O45:R45"/>
    <mergeCell ref="S45:T45"/>
    <mergeCell ref="U45:V45"/>
    <mergeCell ref="L46:M46"/>
    <mergeCell ref="O46:R46"/>
    <mergeCell ref="S46:T46"/>
    <mergeCell ref="U46:V46"/>
    <mergeCell ref="O47:R47"/>
    <mergeCell ref="S47:T47"/>
    <mergeCell ref="U47:V47"/>
    <mergeCell ref="L48:M48"/>
    <mergeCell ref="O48:R48"/>
    <mergeCell ref="S48:T48"/>
    <mergeCell ref="U48:V48"/>
    <mergeCell ref="L49:M49"/>
    <mergeCell ref="O49:R49"/>
    <mergeCell ref="S49:T49"/>
    <mergeCell ref="U49:V49"/>
    <mergeCell ref="L50:M50"/>
    <mergeCell ref="O50:R50"/>
    <mergeCell ref="S50:T50"/>
    <mergeCell ref="U50:V50"/>
    <mergeCell ref="L51:M51"/>
    <mergeCell ref="O51:R51"/>
    <mergeCell ref="S51:T51"/>
    <mergeCell ref="U51:V51"/>
    <mergeCell ref="O52:R52"/>
    <mergeCell ref="S52:T52"/>
    <mergeCell ref="U52:V52"/>
    <mergeCell ref="L54:M54"/>
    <mergeCell ref="O54:R54"/>
    <mergeCell ref="S54:T54"/>
    <mergeCell ref="U54:V5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showZeros="0" tabSelected="1" zoomScale="90" zoomScaleNormal="90" zoomScalePageLayoutView="0" workbookViewId="0" topLeftCell="A1">
      <selection activeCell="AB32" sqref="AB32"/>
    </sheetView>
  </sheetViews>
  <sheetFormatPr defaultColWidth="9.140625" defaultRowHeight="12.75"/>
  <cols>
    <col min="1" max="1" width="12.8515625" style="5" customWidth="1"/>
    <col min="2" max="2" width="2.57421875" style="5" customWidth="1"/>
    <col min="3" max="3" width="2.7109375" style="5" customWidth="1"/>
    <col min="4" max="5" width="4.140625" style="5" customWidth="1"/>
    <col min="6" max="6" width="6.57421875" style="5" customWidth="1"/>
    <col min="7" max="7" width="7.140625" style="5" customWidth="1"/>
    <col min="8" max="8" width="6.8515625" style="5" customWidth="1"/>
    <col min="9" max="9" width="3.421875" style="5" customWidth="1"/>
    <col min="10" max="10" width="2.8515625" style="5" customWidth="1"/>
    <col min="11" max="11" width="8.421875" style="5" customWidth="1"/>
    <col min="12" max="12" width="7.28125" style="5" customWidth="1"/>
    <col min="13" max="13" width="4.7109375" style="5" customWidth="1"/>
    <col min="14" max="14" width="1.28515625" style="5" customWidth="1"/>
    <col min="15" max="18" width="3.28125" style="5" customWidth="1"/>
    <col min="19" max="22" width="6.57421875" style="5" customWidth="1"/>
    <col min="23" max="23" width="0.71875" style="5" customWidth="1"/>
    <col min="24" max="16384" width="9.140625" style="5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</row>
    <row r="2" spans="1:22" ht="14.2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 customHeight="1">
      <c r="A3" s="6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 customHeight="1">
      <c r="A4" s="6" t="s">
        <v>3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8" t="s">
        <v>4</v>
      </c>
      <c r="B9" s="9" t="s">
        <v>36</v>
      </c>
      <c r="C9" s="10"/>
      <c r="D9" s="10"/>
      <c r="E9" s="10"/>
      <c r="F9" s="11"/>
      <c r="G9" s="10"/>
      <c r="H9" s="10"/>
      <c r="I9" s="11"/>
      <c r="J9" s="11"/>
      <c r="K9" s="3"/>
      <c r="L9" s="1"/>
      <c r="M9" s="1"/>
      <c r="N9" s="8" t="s">
        <v>5</v>
      </c>
      <c r="O9" s="10" t="s">
        <v>6</v>
      </c>
      <c r="P9" s="10"/>
      <c r="Q9" s="10"/>
      <c r="R9" s="10"/>
      <c r="S9" s="10"/>
      <c r="T9" s="10"/>
      <c r="U9" s="1"/>
      <c r="V9" s="1"/>
    </row>
    <row r="10" spans="1:22" ht="14.25" customHeight="1">
      <c r="A10" s="8" t="s">
        <v>7</v>
      </c>
      <c r="B10" s="12" t="s">
        <v>8</v>
      </c>
      <c r="C10" s="13"/>
      <c r="D10" s="13"/>
      <c r="E10" s="13"/>
      <c r="F10" s="14"/>
      <c r="G10" s="13"/>
      <c r="H10" s="13"/>
      <c r="I10" s="14"/>
      <c r="J10" s="14"/>
      <c r="K10" s="3"/>
      <c r="L10" s="1"/>
      <c r="M10" s="1"/>
      <c r="N10" s="8" t="s">
        <v>9</v>
      </c>
      <c r="O10" s="12" t="s">
        <v>8</v>
      </c>
      <c r="P10" s="13"/>
      <c r="Q10" s="13"/>
      <c r="R10" s="13"/>
      <c r="S10" s="13"/>
      <c r="T10" s="13"/>
      <c r="U10" s="1"/>
      <c r="V10" s="1"/>
    </row>
    <row r="11" spans="1:22" ht="14.25" customHeight="1">
      <c r="A11" s="8" t="s">
        <v>10</v>
      </c>
      <c r="B11" s="13" t="s">
        <v>37</v>
      </c>
      <c r="C11" s="13"/>
      <c r="D11" s="13"/>
      <c r="E11" s="13"/>
      <c r="F11" s="14"/>
      <c r="G11" s="13"/>
      <c r="H11" s="13"/>
      <c r="I11" s="14"/>
      <c r="J11" s="14"/>
      <c r="K11" s="3"/>
      <c r="L11" s="1"/>
      <c r="M11" s="1"/>
      <c r="N11" s="8"/>
      <c r="O11" s="13"/>
      <c r="P11" s="13"/>
      <c r="Q11" s="13"/>
      <c r="R11" s="13"/>
      <c r="S11" s="13"/>
      <c r="T11" s="13"/>
      <c r="U11" s="1"/>
      <c r="V11" s="1"/>
    </row>
    <row r="12" spans="1:22" ht="14.25" customHeight="1">
      <c r="A12" s="8" t="s">
        <v>11</v>
      </c>
      <c r="B12" s="13" t="s">
        <v>38</v>
      </c>
      <c r="C12" s="13"/>
      <c r="D12" s="13"/>
      <c r="E12" s="13"/>
      <c r="F12" s="14"/>
      <c r="G12" s="13"/>
      <c r="H12" s="13"/>
      <c r="I12" s="14"/>
      <c r="J12" s="14"/>
      <c r="K12" s="3"/>
      <c r="L12" s="1"/>
      <c r="M12" s="1"/>
      <c r="N12" s="8" t="s">
        <v>39</v>
      </c>
      <c r="O12" s="6" t="s">
        <v>85</v>
      </c>
      <c r="P12" s="10"/>
      <c r="Q12" s="10"/>
      <c r="R12" s="10"/>
      <c r="S12" s="10"/>
      <c r="T12" s="10"/>
      <c r="U12" s="1"/>
      <c r="V12" s="1"/>
    </row>
    <row r="13" spans="1:22" ht="14.25" customHeight="1">
      <c r="A13" s="8" t="s">
        <v>40</v>
      </c>
      <c r="B13" s="13" t="s">
        <v>35</v>
      </c>
      <c r="C13" s="13"/>
      <c r="D13" s="13"/>
      <c r="E13" s="13"/>
      <c r="F13" s="14"/>
      <c r="G13" s="13"/>
      <c r="H13" s="13"/>
      <c r="I13" s="14"/>
      <c r="J13" s="14"/>
      <c r="K13" s="3"/>
      <c r="L13" s="1"/>
      <c r="M13" s="1"/>
      <c r="N13" s="8" t="s">
        <v>12</v>
      </c>
      <c r="O13" s="12">
        <v>2016</v>
      </c>
      <c r="P13" s="13"/>
      <c r="Q13" s="13"/>
      <c r="R13" s="13"/>
      <c r="S13" s="13"/>
      <c r="T13" s="13"/>
      <c r="U13" s="1"/>
      <c r="V13" s="1"/>
    </row>
    <row r="14" spans="1:22" ht="18" customHeight="1">
      <c r="A14" s="1"/>
      <c r="B14" s="15"/>
      <c r="C14" s="15"/>
      <c r="D14" s="15"/>
      <c r="E14" s="15"/>
      <c r="F14" s="15"/>
      <c r="G14" s="15"/>
      <c r="H14" s="15"/>
      <c r="I14" s="15"/>
      <c r="J14" s="16"/>
      <c r="K14" s="3"/>
      <c r="L14" s="1"/>
      <c r="M14" s="1"/>
      <c r="N14" s="1"/>
      <c r="O14" s="15"/>
      <c r="P14" s="15"/>
      <c r="Q14" s="15"/>
      <c r="R14" s="15"/>
      <c r="S14" s="15"/>
      <c r="T14" s="15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20"/>
      <c r="L16" s="21" t="s">
        <v>13</v>
      </c>
      <c r="M16" s="22"/>
      <c r="N16" s="23"/>
      <c r="O16" s="23"/>
      <c r="P16" s="23"/>
      <c r="Q16" s="23"/>
      <c r="R16" s="23"/>
      <c r="S16" s="21" t="s">
        <v>15</v>
      </c>
      <c r="T16" s="23"/>
      <c r="U16" s="23"/>
      <c r="V16" s="24"/>
    </row>
    <row r="17" spans="1:22" ht="15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8"/>
      <c r="L17" s="29" t="s">
        <v>14</v>
      </c>
      <c r="M17" s="30"/>
      <c r="N17" s="30"/>
      <c r="O17" s="31"/>
      <c r="P17" s="31"/>
      <c r="Q17" s="30"/>
      <c r="R17" s="30"/>
      <c r="S17" s="29" t="s">
        <v>20</v>
      </c>
      <c r="T17" s="30"/>
      <c r="U17" s="30"/>
      <c r="V17" s="32"/>
    </row>
    <row r="18" spans="1:22" ht="12.75" customHeight="1">
      <c r="A18" s="25" t="s">
        <v>16</v>
      </c>
      <c r="B18" s="26" t="s">
        <v>17</v>
      </c>
      <c r="C18" s="27"/>
      <c r="D18" s="27"/>
      <c r="E18" s="27"/>
      <c r="F18" s="27"/>
      <c r="G18" s="27"/>
      <c r="H18" s="27"/>
      <c r="I18" s="27"/>
      <c r="J18" s="27"/>
      <c r="K18" s="28" t="s">
        <v>18</v>
      </c>
      <c r="L18" s="33" t="s">
        <v>19</v>
      </c>
      <c r="M18" s="34"/>
      <c r="N18" s="34"/>
      <c r="O18" s="35"/>
      <c r="P18" s="35"/>
      <c r="Q18" s="34"/>
      <c r="R18" s="34"/>
      <c r="S18" s="33" t="s">
        <v>41</v>
      </c>
      <c r="T18" s="34"/>
      <c r="U18" s="34"/>
      <c r="V18" s="36"/>
    </row>
    <row r="19" spans="1:22" ht="15" customHeight="1">
      <c r="A19" s="25" t="s">
        <v>21</v>
      </c>
      <c r="B19" s="37"/>
      <c r="C19" s="38"/>
      <c r="D19" s="38"/>
      <c r="E19" s="38"/>
      <c r="F19" s="38"/>
      <c r="G19" s="38"/>
      <c r="H19" s="38"/>
      <c r="I19" s="38"/>
      <c r="J19" s="38"/>
      <c r="K19" s="28"/>
      <c r="L19" s="39" t="s">
        <v>42</v>
      </c>
      <c r="M19" s="40"/>
      <c r="N19" s="40"/>
      <c r="O19" s="41"/>
      <c r="P19" s="40"/>
      <c r="Q19" s="40"/>
      <c r="R19" s="40"/>
      <c r="S19" s="39" t="s">
        <v>42</v>
      </c>
      <c r="T19" s="40"/>
      <c r="U19" s="40"/>
      <c r="V19" s="42"/>
    </row>
    <row r="20" spans="1:22" ht="15" customHeight="1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44"/>
      <c r="L20" s="39" t="s">
        <v>22</v>
      </c>
      <c r="M20" s="39"/>
      <c r="N20" s="39"/>
      <c r="O20" s="39" t="s">
        <v>23</v>
      </c>
      <c r="P20" s="39"/>
      <c r="Q20" s="39"/>
      <c r="R20" s="39"/>
      <c r="S20" s="39" t="s">
        <v>22</v>
      </c>
      <c r="T20" s="41"/>
      <c r="U20" s="39" t="s">
        <v>23</v>
      </c>
      <c r="V20" s="45"/>
    </row>
    <row r="21" spans="1:22" ht="12" customHeight="1">
      <c r="A21" s="46"/>
      <c r="B21" s="39" t="s">
        <v>24</v>
      </c>
      <c r="C21" s="47"/>
      <c r="D21" s="47"/>
      <c r="E21" s="47"/>
      <c r="F21" s="47"/>
      <c r="G21" s="47"/>
      <c r="H21" s="47"/>
      <c r="I21" s="47"/>
      <c r="J21" s="47"/>
      <c r="K21" s="48" t="s">
        <v>25</v>
      </c>
      <c r="L21" s="39" t="s">
        <v>26</v>
      </c>
      <c r="M21" s="47"/>
      <c r="N21" s="47"/>
      <c r="O21" s="39" t="s">
        <v>27</v>
      </c>
      <c r="P21" s="47"/>
      <c r="Q21" s="47"/>
      <c r="R21" s="47"/>
      <c r="S21" s="39" t="s">
        <v>28</v>
      </c>
      <c r="T21" s="47"/>
      <c r="U21" s="39" t="s">
        <v>29</v>
      </c>
      <c r="V21" s="42"/>
    </row>
    <row r="22" spans="1:23" ht="21.75" customHeight="1">
      <c r="A22" s="49"/>
      <c r="B22" s="50" t="s">
        <v>30</v>
      </c>
      <c r="C22" s="51"/>
      <c r="D22" s="51"/>
      <c r="E22" s="15"/>
      <c r="F22" s="15"/>
      <c r="G22" s="15"/>
      <c r="H22" s="15"/>
      <c r="I22" s="15"/>
      <c r="J22" s="51"/>
      <c r="K22" s="52"/>
      <c r="L22" s="53"/>
      <c r="M22" s="54"/>
      <c r="N22" s="54"/>
      <c r="O22" s="53"/>
      <c r="P22" s="55"/>
      <c r="Q22" s="54"/>
      <c r="R22" s="54"/>
      <c r="S22" s="53"/>
      <c r="T22" s="54"/>
      <c r="U22" s="53"/>
      <c r="V22" s="55"/>
      <c r="W22" s="56"/>
    </row>
    <row r="23" spans="1:23" ht="14.25" customHeight="1">
      <c r="A23" s="57">
        <v>1010</v>
      </c>
      <c r="B23" s="58" t="s">
        <v>43</v>
      </c>
      <c r="C23" s="1"/>
      <c r="D23" s="1"/>
      <c r="E23" s="1"/>
      <c r="F23" s="1"/>
      <c r="G23" s="1"/>
      <c r="H23" s="1"/>
      <c r="I23" s="1"/>
      <c r="J23" s="1"/>
      <c r="K23" s="59" t="str">
        <f>"000"</f>
        <v>000</v>
      </c>
      <c r="L23" s="84">
        <f>'IANUAR 16'!L23:M23+'FEBRUAR 16'!L23:M23+'MARTIE 16'!L23:M23+'APRILIE 16'!L23:M23+'MAI 16'!L23:M23+'IUNIE 16'!L23:M23+'IULIE 16'!L23:M23+'AUGUST 16'!L23:M23+'SEPTEM 16'!L23:M23+'OCTOM 16'!L23:M23+'NOIEMB 16'!L23:M23+'DECEM 16'!L23:M23</f>
        <v>12515.199999999999</v>
      </c>
      <c r="M23" s="84"/>
      <c r="N23" s="61"/>
      <c r="O23" s="85"/>
      <c r="P23" s="85"/>
      <c r="Q23" s="85"/>
      <c r="R23" s="84"/>
      <c r="S23" s="85"/>
      <c r="T23" s="84"/>
      <c r="U23" s="86"/>
      <c r="V23" s="84"/>
      <c r="W23" s="56"/>
    </row>
    <row r="24" spans="1:23" ht="13.5" customHeight="1">
      <c r="A24" s="57">
        <v>1020</v>
      </c>
      <c r="B24" s="58" t="s">
        <v>44</v>
      </c>
      <c r="C24" s="1"/>
      <c r="D24" s="1"/>
      <c r="E24" s="1"/>
      <c r="F24" s="1"/>
      <c r="G24" s="1"/>
      <c r="H24" s="1"/>
      <c r="I24" s="1"/>
      <c r="J24" s="1"/>
      <c r="K24" s="59" t="s">
        <v>31</v>
      </c>
      <c r="L24" s="84">
        <f>'IANUAR 16'!L24:M24+'FEBRUAR 16'!L24:M24+'MARTIE 16'!L24:M24+'APRILIE 16'!L24:M24+'MAI 16'!L24:M24+'IUNIE 16'!L24:M24+'IULIE 16'!L24:M24+'AUGUST 16'!L24:M24+'SEPTEM 16'!L24:M24+'OCTOM 16'!L24:M24+'NOIEMB 16'!L24:M24+'DECEM 16'!L24:M24</f>
        <v>8439</v>
      </c>
      <c r="M24" s="84"/>
      <c r="N24" s="62"/>
      <c r="O24" s="88"/>
      <c r="P24" s="88"/>
      <c r="Q24" s="88"/>
      <c r="R24" s="87"/>
      <c r="S24" s="88"/>
      <c r="T24" s="87"/>
      <c r="U24" s="89"/>
      <c r="V24" s="87"/>
      <c r="W24" s="56"/>
    </row>
    <row r="25" spans="1:23" ht="13.5" customHeight="1">
      <c r="A25" s="57">
        <v>1030</v>
      </c>
      <c r="B25" s="58" t="s">
        <v>45</v>
      </c>
      <c r="C25" s="1"/>
      <c r="D25" s="1"/>
      <c r="E25" s="1"/>
      <c r="F25" s="1"/>
      <c r="G25" s="1"/>
      <c r="H25" s="1"/>
      <c r="I25" s="1"/>
      <c r="J25" s="1"/>
      <c r="K25" s="59" t="s">
        <v>31</v>
      </c>
      <c r="L25" s="84">
        <f>'IANUAR 16'!L25:M25+'FEBRUAR 16'!L25:M25+'MARTIE 16'!L25:M25+'APRILIE 16'!L25:M25+'MAI 16'!L25:M25+'IUNIE 16'!L25:M25+'IULIE 16'!L25:M25+'AUGUST 16'!L25:M25+'SEPTEM 16'!L25:M25+'OCTOM 16'!L25:M25+'NOIEMB 16'!L25:M25+'DECEM 16'!L25:M25</f>
        <v>17229.100000000002</v>
      </c>
      <c r="M25" s="84"/>
      <c r="N25" s="61"/>
      <c r="O25" s="85"/>
      <c r="P25" s="85"/>
      <c r="Q25" s="85"/>
      <c r="R25" s="84"/>
      <c r="S25" s="85"/>
      <c r="T25" s="84"/>
      <c r="U25" s="86"/>
      <c r="V25" s="84"/>
      <c r="W25" s="56"/>
    </row>
    <row r="26" spans="1:23" ht="13.5" customHeight="1">
      <c r="A26" s="57">
        <v>1040</v>
      </c>
      <c r="B26" s="58" t="s">
        <v>46</v>
      </c>
      <c r="C26" s="1"/>
      <c r="D26" s="1"/>
      <c r="E26" s="1"/>
      <c r="F26" s="1"/>
      <c r="G26" s="1"/>
      <c r="H26" s="1"/>
      <c r="I26" s="1"/>
      <c r="J26" s="1"/>
      <c r="K26" s="59" t="s">
        <v>31</v>
      </c>
      <c r="L26" s="84">
        <f>'IANUAR 16'!L26:M26+'FEBRUAR 16'!L26:M26+'MARTIE 16'!L26:M26+'APRILIE 16'!L26:M26+'MAI 16'!L26:M26+'IUNIE 16'!L26:M26+'IULIE 16'!L26:M26+'AUGUST 16'!L26:M26+'SEPTEM 16'!L26:M26+'OCTOM 16'!L26:M26+'NOIEMB 16'!L26:M26+'DECEM 16'!L26:M26</f>
        <v>917921</v>
      </c>
      <c r="M26" s="84"/>
      <c r="N26" s="62"/>
      <c r="O26" s="85"/>
      <c r="P26" s="85"/>
      <c r="Q26" s="85"/>
      <c r="R26" s="84"/>
      <c r="S26" s="85"/>
      <c r="T26" s="84"/>
      <c r="U26" s="86"/>
      <c r="V26" s="84"/>
      <c r="W26" s="56"/>
    </row>
    <row r="27" spans="1:23" ht="13.5" customHeight="1">
      <c r="A27" s="57">
        <v>1050</v>
      </c>
      <c r="B27" s="58" t="s">
        <v>47</v>
      </c>
      <c r="C27" s="1"/>
      <c r="D27" s="1"/>
      <c r="E27" s="1"/>
      <c r="F27" s="1"/>
      <c r="G27" s="1"/>
      <c r="H27" s="1"/>
      <c r="I27" s="1"/>
      <c r="J27" s="1"/>
      <c r="K27" s="59" t="s">
        <v>31</v>
      </c>
      <c r="L27" s="84">
        <f>'IANUAR 16'!L27:M27+'FEBRUAR 16'!L27:M27+'MARTIE 16'!L27:M27+'APRILIE 16'!L27:M27+'MAI 16'!L27:M27+'IUNIE 16'!L27:M27+'IULIE 16'!L27:M27+'AUGUST 16'!L27:M27+'SEPTEM 16'!L27:M27+'OCTOM 16'!L27:M27+'NOIEMB 16'!L27:M27+'DECEM 16'!L27:M27</f>
        <v>362.41499999999996</v>
      </c>
      <c r="M27" s="84"/>
      <c r="N27" s="61"/>
      <c r="O27" s="85"/>
      <c r="P27" s="85"/>
      <c r="Q27" s="85"/>
      <c r="R27" s="84"/>
      <c r="S27" s="85"/>
      <c r="T27" s="84"/>
      <c r="U27" s="86"/>
      <c r="V27" s="84"/>
      <c r="W27" s="56"/>
    </row>
    <row r="28" spans="1:23" ht="13.5" customHeight="1">
      <c r="A28" s="57">
        <v>1060</v>
      </c>
      <c r="B28" s="58" t="s">
        <v>48</v>
      </c>
      <c r="C28" s="1"/>
      <c r="D28" s="1"/>
      <c r="E28" s="1"/>
      <c r="F28" s="1"/>
      <c r="G28" s="1"/>
      <c r="H28" s="1"/>
      <c r="I28" s="1"/>
      <c r="J28" s="1"/>
      <c r="K28" s="59" t="str">
        <f>"000"</f>
        <v>000</v>
      </c>
      <c r="L28" s="84">
        <f>'IANUAR 16'!L28:M28+'FEBRUAR 16'!L28:M28+'MARTIE 16'!L28:M28+'APRILIE 16'!L28:M28+'MAI 16'!L28:M28+'IUNIE 16'!L28:M28+'IULIE 16'!L28:M28+'AUGUST 16'!L28:M28+'SEPTEM 16'!L28:M28+'OCTOM 16'!L28:M28+'NOIEMB 16'!L28:M28+'DECEM 16'!L28:M28</f>
        <v>1351754.2000000002</v>
      </c>
      <c r="M28" s="84"/>
      <c r="N28" s="61"/>
      <c r="O28" s="85"/>
      <c r="P28" s="85"/>
      <c r="Q28" s="85"/>
      <c r="R28" s="84"/>
      <c r="S28" s="85"/>
      <c r="T28" s="84"/>
      <c r="U28" s="86"/>
      <c r="V28" s="84"/>
      <c r="W28" s="56"/>
    </row>
    <row r="29" spans="1:23" ht="13.5" customHeight="1">
      <c r="A29" s="57">
        <v>1070</v>
      </c>
      <c r="B29" s="58" t="s">
        <v>49</v>
      </c>
      <c r="C29" s="1"/>
      <c r="D29" s="1"/>
      <c r="E29" s="1"/>
      <c r="F29" s="1"/>
      <c r="G29" s="1"/>
      <c r="H29" s="1"/>
      <c r="I29" s="1"/>
      <c r="J29" s="1"/>
      <c r="K29" s="59" t="str">
        <f>"000"</f>
        <v>000</v>
      </c>
      <c r="L29" s="84">
        <f>'IANUAR 16'!L29:M29+'FEBRUAR 16'!L29:M29+'MARTIE 16'!L29:M29+'APRILIE 16'!L29:M29+'MAI 16'!L29:M29+'IUNIE 16'!L29:M29+'IULIE 16'!L29:M29+'AUGUST 16'!L29:M29+'SEPTEM 16'!L29:M29+'OCTOM 16'!L29:M29+'NOIEMB 16'!L29:M29+'DECEM 16'!L29:M29</f>
        <v>1780865.3000000003</v>
      </c>
      <c r="M29" s="84"/>
      <c r="N29" s="61"/>
      <c r="O29" s="85"/>
      <c r="P29" s="85"/>
      <c r="Q29" s="85"/>
      <c r="R29" s="84"/>
      <c r="S29" s="85"/>
      <c r="T29" s="84"/>
      <c r="U29" s="86"/>
      <c r="V29" s="84"/>
      <c r="W29" s="56"/>
    </row>
    <row r="30" spans="1:23" ht="13.5" customHeight="1">
      <c r="A30" s="57">
        <v>1080</v>
      </c>
      <c r="B30" s="58" t="s">
        <v>50</v>
      </c>
      <c r="C30" s="1"/>
      <c r="D30" s="1"/>
      <c r="E30" s="1"/>
      <c r="F30" s="1"/>
      <c r="G30" s="1"/>
      <c r="H30" s="1"/>
      <c r="I30" s="1"/>
      <c r="J30" s="1"/>
      <c r="K30" s="59" t="s">
        <v>32</v>
      </c>
      <c r="L30" s="90">
        <f>L28/L29</f>
        <v>0.7590434829630293</v>
      </c>
      <c r="M30" s="90"/>
      <c r="N30" s="63"/>
      <c r="O30" s="85"/>
      <c r="P30" s="85"/>
      <c r="Q30" s="85"/>
      <c r="R30" s="84"/>
      <c r="S30" s="85"/>
      <c r="T30" s="84"/>
      <c r="U30" s="86"/>
      <c r="V30" s="84"/>
      <c r="W30" s="56"/>
    </row>
    <row r="31" spans="1:23" ht="13.5" customHeight="1">
      <c r="A31" s="57"/>
      <c r="B31" s="58" t="s">
        <v>51</v>
      </c>
      <c r="C31" s="1"/>
      <c r="D31" s="1"/>
      <c r="E31" s="1"/>
      <c r="F31" s="1"/>
      <c r="G31" s="1"/>
      <c r="H31" s="1"/>
      <c r="I31" s="1"/>
      <c r="J31" s="1"/>
      <c r="K31" s="59"/>
      <c r="L31" s="60"/>
      <c r="M31" s="61"/>
      <c r="N31" s="61"/>
      <c r="O31" s="85"/>
      <c r="P31" s="85"/>
      <c r="Q31" s="85"/>
      <c r="R31" s="84"/>
      <c r="S31" s="85"/>
      <c r="T31" s="84"/>
      <c r="U31" s="86"/>
      <c r="V31" s="84"/>
      <c r="W31" s="56"/>
    </row>
    <row r="32" spans="1:23" ht="13.5" customHeight="1">
      <c r="A32" s="57">
        <v>1091</v>
      </c>
      <c r="B32" s="58"/>
      <c r="C32" s="1" t="s">
        <v>52</v>
      </c>
      <c r="D32" s="1"/>
      <c r="E32" s="1"/>
      <c r="F32" s="1"/>
      <c r="G32" s="1"/>
      <c r="H32" s="1"/>
      <c r="I32" s="1"/>
      <c r="J32" s="1"/>
      <c r="K32" s="59" t="str">
        <f>"000"</f>
        <v>000</v>
      </c>
      <c r="L32" s="84">
        <f>'IANUAR 16'!L32:M32+'FEBRUAR 16'!L32:M32+'MARTIE 16'!L32:M32+'APRILIE 16'!L32:M32+'MAI 16'!L32:M32+'IUNIE 16'!L32:M32+'IULIE 16'!L32:M32+'AUGUST 16'!L32:M32+'SEPTEM 16'!L32:M32+'OCTOM 16'!L32:M32+'NOIEMB 16'!L32:M32+'DECEM 16'!L32:M32</f>
        <v>133473.3</v>
      </c>
      <c r="M32" s="92"/>
      <c r="N32" s="61"/>
      <c r="O32" s="85"/>
      <c r="P32" s="85"/>
      <c r="Q32" s="85"/>
      <c r="R32" s="84"/>
      <c r="S32" s="85"/>
      <c r="T32" s="84"/>
      <c r="U32" s="86"/>
      <c r="V32" s="84"/>
      <c r="W32" s="56"/>
    </row>
    <row r="33" spans="1:23" ht="13.5" customHeight="1">
      <c r="A33" s="57">
        <v>1092</v>
      </c>
      <c r="B33" s="58"/>
      <c r="C33" s="1" t="s">
        <v>53</v>
      </c>
      <c r="D33" s="1"/>
      <c r="E33" s="1"/>
      <c r="F33" s="1"/>
      <c r="G33" s="1"/>
      <c r="H33" s="1"/>
      <c r="I33" s="1"/>
      <c r="J33" s="1"/>
      <c r="K33" s="59" t="str">
        <f>"000"</f>
        <v>000</v>
      </c>
      <c r="L33" s="84">
        <f>'IANUAR 16'!L33:M33+'FEBRUAR 16'!L33:M33+'MARTIE 16'!L33:M33+'APRILIE 16'!L33:M33+'MAI 16'!L33:M33+'IUNIE 16'!L33:M33+'IULIE 16'!L33:M33+'AUGUST 16'!L33:M33+'SEPTEM 16'!L33:M33+'OCTOM 16'!L33:M33+'NOIEMB 16'!L33:M33+'DECEM 16'!L33:M33</f>
        <v>458.09999999999997</v>
      </c>
      <c r="M33" s="92"/>
      <c r="N33" s="61"/>
      <c r="O33" s="85"/>
      <c r="P33" s="85"/>
      <c r="Q33" s="85"/>
      <c r="R33" s="84"/>
      <c r="S33" s="85"/>
      <c r="T33" s="84"/>
      <c r="U33" s="86"/>
      <c r="V33" s="84"/>
      <c r="W33" s="56"/>
    </row>
    <row r="34" spans="1:23" ht="13.5" customHeight="1">
      <c r="A34" s="57">
        <v>1093</v>
      </c>
      <c r="B34" s="58"/>
      <c r="C34" s="1" t="s">
        <v>54</v>
      </c>
      <c r="D34" s="1"/>
      <c r="E34" s="1"/>
      <c r="F34" s="1"/>
      <c r="G34" s="1"/>
      <c r="H34" s="1"/>
      <c r="I34" s="1"/>
      <c r="J34" s="1"/>
      <c r="K34" s="59" t="str">
        <f>"000"</f>
        <v>000</v>
      </c>
      <c r="L34" s="84">
        <f>'IANUAR 16'!L34:M34+'FEBRUAR 16'!L34:M34+'MARTIE 16'!L34:M34+'APRILIE 16'!L34:M34+'MAI 16'!L34:M34+'IUNIE 16'!L34:M34+'IULIE 16'!L34:M34+'AUGUST 16'!L34:M34+'SEPTEM 16'!L34:M34+'OCTOM 16'!L34:M34+'NOIEMB 16'!L34:M34+'DECEM 16'!L34:M34</f>
        <v>93.7</v>
      </c>
      <c r="M34" s="92"/>
      <c r="N34" s="61"/>
      <c r="O34" s="85"/>
      <c r="P34" s="85"/>
      <c r="Q34" s="85"/>
      <c r="R34" s="84"/>
      <c r="S34" s="85"/>
      <c r="T34" s="84"/>
      <c r="U34" s="86"/>
      <c r="V34" s="84"/>
      <c r="W34" s="56"/>
    </row>
    <row r="35" spans="1:23" ht="13.5" customHeight="1">
      <c r="A35" s="57">
        <v>1094</v>
      </c>
      <c r="B35" s="58"/>
      <c r="C35" s="1" t="s">
        <v>55</v>
      </c>
      <c r="D35" s="1"/>
      <c r="E35" s="1"/>
      <c r="F35" s="1"/>
      <c r="G35" s="1"/>
      <c r="H35" s="1"/>
      <c r="I35" s="1"/>
      <c r="J35" s="1"/>
      <c r="K35" s="59" t="str">
        <f>"000"</f>
        <v>000</v>
      </c>
      <c r="L35" s="84">
        <f>L32+L33+L34</f>
        <v>134025.1</v>
      </c>
      <c r="M35" s="84"/>
      <c r="N35" s="61"/>
      <c r="O35" s="85"/>
      <c r="P35" s="85"/>
      <c r="Q35" s="85"/>
      <c r="R35" s="84"/>
      <c r="S35" s="85"/>
      <c r="T35" s="84"/>
      <c r="U35" s="86"/>
      <c r="V35" s="84"/>
      <c r="W35" s="56"/>
    </row>
    <row r="36" spans="1:23" ht="13.5" customHeight="1">
      <c r="A36" s="57">
        <v>1100</v>
      </c>
      <c r="B36" s="58" t="s">
        <v>56</v>
      </c>
      <c r="C36" s="1"/>
      <c r="D36" s="1"/>
      <c r="E36" s="1"/>
      <c r="F36" s="1"/>
      <c r="G36" s="1"/>
      <c r="H36" s="1"/>
      <c r="I36" s="1"/>
      <c r="J36" s="1"/>
      <c r="K36" s="59" t="str">
        <f>"000"</f>
        <v>000</v>
      </c>
      <c r="L36" s="84">
        <f>'IANUAR 16'!L36:M36+'FEBRUAR 16'!L36:M36+'MARTIE 16'!L36:M36+'APRILIE 16'!L36:M36+'MAI 16'!L36:M36+'IUNIE 16'!L36:M36+'IULIE 16'!L36:M36+'AUGUST 16'!L36:M36+'SEPTEM 16'!L36:M36+'OCTOM 16'!L36:M36+'NOIEMB 16'!L36:M36+'DECEM 16'!L36:M36</f>
        <v>189283.8</v>
      </c>
      <c r="M36" s="92"/>
      <c r="N36" s="61"/>
      <c r="O36" s="85"/>
      <c r="P36" s="85"/>
      <c r="Q36" s="85"/>
      <c r="R36" s="84"/>
      <c r="S36" s="85"/>
      <c r="T36" s="84"/>
      <c r="U36" s="86"/>
      <c r="V36" s="84"/>
      <c r="W36" s="56"/>
    </row>
    <row r="37" spans="1:23" ht="13.5" customHeight="1">
      <c r="A37" s="57">
        <v>1110</v>
      </c>
      <c r="B37" s="58" t="s">
        <v>57</v>
      </c>
      <c r="C37" s="1"/>
      <c r="D37" s="1"/>
      <c r="E37" s="1"/>
      <c r="F37" s="1"/>
      <c r="G37" s="1"/>
      <c r="H37" s="1"/>
      <c r="I37" s="1"/>
      <c r="J37" s="1"/>
      <c r="K37" s="59" t="s">
        <v>32</v>
      </c>
      <c r="L37" s="90">
        <f>L35/L36</f>
        <v>0.7080642928766224</v>
      </c>
      <c r="M37" s="90"/>
      <c r="N37" s="63"/>
      <c r="O37" s="85"/>
      <c r="P37" s="85"/>
      <c r="Q37" s="85"/>
      <c r="R37" s="84"/>
      <c r="S37" s="85"/>
      <c r="T37" s="84"/>
      <c r="U37" s="86"/>
      <c r="V37" s="84"/>
      <c r="W37" s="56"/>
    </row>
    <row r="38" spans="1:23" ht="11.25" customHeight="1">
      <c r="A38" s="57"/>
      <c r="B38" s="58"/>
      <c r="C38" s="1"/>
      <c r="D38" s="1"/>
      <c r="E38" s="1"/>
      <c r="F38" s="1"/>
      <c r="G38" s="1"/>
      <c r="H38" s="1"/>
      <c r="I38" s="1"/>
      <c r="J38" s="1"/>
      <c r="K38" s="59"/>
      <c r="L38" s="60"/>
      <c r="M38" s="61"/>
      <c r="N38" s="61"/>
      <c r="O38" s="85"/>
      <c r="P38" s="85"/>
      <c r="Q38" s="85"/>
      <c r="R38" s="84"/>
      <c r="S38" s="85"/>
      <c r="T38" s="84"/>
      <c r="U38" s="86"/>
      <c r="V38" s="84"/>
      <c r="W38" s="56"/>
    </row>
    <row r="39" spans="1:23" ht="13.5" customHeight="1">
      <c r="A39" s="57"/>
      <c r="B39" s="64" t="s">
        <v>33</v>
      </c>
      <c r="C39" s="1"/>
      <c r="D39" s="1"/>
      <c r="E39" s="1"/>
      <c r="F39" s="1"/>
      <c r="G39" s="1"/>
      <c r="H39" s="1"/>
      <c r="I39" s="1"/>
      <c r="J39" s="1"/>
      <c r="K39" s="59"/>
      <c r="L39" s="65"/>
      <c r="M39" s="66"/>
      <c r="N39" s="66"/>
      <c r="O39" s="65"/>
      <c r="P39" s="66"/>
      <c r="Q39" s="66"/>
      <c r="R39" s="66"/>
      <c r="S39" s="65"/>
      <c r="T39" s="66"/>
      <c r="U39" s="65"/>
      <c r="V39" s="66"/>
      <c r="W39" s="56"/>
    </row>
    <row r="40" spans="1:23" ht="13.5" customHeight="1">
      <c r="A40" s="57">
        <v>2010</v>
      </c>
      <c r="B40" s="58" t="s">
        <v>58</v>
      </c>
      <c r="C40" s="1"/>
      <c r="D40" s="1"/>
      <c r="E40" s="1"/>
      <c r="F40" s="1"/>
      <c r="G40" s="1"/>
      <c r="H40" s="1"/>
      <c r="I40" s="1"/>
      <c r="J40" s="1"/>
      <c r="K40" s="59" t="str">
        <f>"000"</f>
        <v>000</v>
      </c>
      <c r="L40" s="84">
        <f>'IANUAR 16'!L40:M40+'FEBRUAR 16'!L40:M40+'MARTIE 16'!L40:M40+'APRILIE 16'!L40:M40+'MAI 16'!L40:M40+'IUNIE 16'!L40:M40+'IULIE 16'!L40:M40+'AUGUST 16'!L40:M40+'SEPTEM 16'!L40:M40+'OCTOM 16'!L40:M40+'NOIEMB 16'!L40:M40+'DECEM 16'!L40:M40</f>
        <v>397</v>
      </c>
      <c r="M40" s="92"/>
      <c r="N40" s="61"/>
      <c r="O40" s="85"/>
      <c r="P40" s="85"/>
      <c r="Q40" s="85"/>
      <c r="R40" s="84"/>
      <c r="S40" s="85"/>
      <c r="T40" s="84"/>
      <c r="U40" s="86"/>
      <c r="V40" s="84"/>
      <c r="W40" s="56"/>
    </row>
    <row r="41" spans="1:23" ht="13.5" customHeight="1">
      <c r="A41" s="57">
        <v>2020</v>
      </c>
      <c r="B41" s="58" t="s">
        <v>59</v>
      </c>
      <c r="C41" s="1"/>
      <c r="D41" s="67"/>
      <c r="E41" s="1"/>
      <c r="F41" s="1"/>
      <c r="G41" s="1"/>
      <c r="H41" s="1"/>
      <c r="I41" s="1"/>
      <c r="J41" s="1"/>
      <c r="K41" s="59" t="s">
        <v>31</v>
      </c>
      <c r="L41" s="84">
        <f>'IANUAR 16'!L41:M41+'FEBRUAR 16'!L41:M41+'MARTIE 16'!L41:M41+'APRILIE 16'!L41:M41+'MAI 16'!L41:M41+'IUNIE 16'!L41:M41+'IULIE 16'!L41:M41+'AUGUST 16'!L41:M41+'SEPTEM 16'!L41:M41+'OCTOM 16'!L41:M41+'NOIEMB 16'!L41:M41+'DECEM 16'!L41:M41</f>
        <v>333</v>
      </c>
      <c r="M41" s="92"/>
      <c r="N41" s="61"/>
      <c r="O41" s="85"/>
      <c r="P41" s="85"/>
      <c r="Q41" s="85"/>
      <c r="R41" s="84"/>
      <c r="S41" s="85"/>
      <c r="T41" s="84"/>
      <c r="U41" s="86"/>
      <c r="V41" s="84"/>
      <c r="W41" s="56"/>
    </row>
    <row r="42" spans="1:23" ht="13.5" customHeight="1">
      <c r="A42" s="57">
        <v>2030</v>
      </c>
      <c r="B42" s="58" t="s">
        <v>60</v>
      </c>
      <c r="C42" s="1"/>
      <c r="D42" s="1"/>
      <c r="E42" s="1"/>
      <c r="F42" s="1"/>
      <c r="G42" s="1"/>
      <c r="H42" s="1"/>
      <c r="I42" s="1"/>
      <c r="J42" s="1"/>
      <c r="K42" s="59" t="s">
        <v>31</v>
      </c>
      <c r="L42" s="84">
        <f>'IANUAR 16'!L42:M42+'FEBRUAR 16'!L42:M42+'MARTIE 16'!L42:M42+'APRILIE 16'!L42:M42+'MAI 16'!L42:M42+'IUNIE 16'!L42:M42+'IULIE 16'!L42:M42+'AUGUST 16'!L42:M42+'SEPTEM 16'!L42:M42+'OCTOM 16'!L42:M42+'NOIEMB 16'!L42:M42+'DECEM 16'!L42:M42</f>
        <v>569.8</v>
      </c>
      <c r="M42" s="92"/>
      <c r="N42" s="61"/>
      <c r="O42" s="85"/>
      <c r="P42" s="85"/>
      <c r="Q42" s="85"/>
      <c r="R42" s="84"/>
      <c r="S42" s="85"/>
      <c r="T42" s="84"/>
      <c r="U42" s="86"/>
      <c r="V42" s="84"/>
      <c r="W42" s="56"/>
    </row>
    <row r="43" spans="1:23" ht="13.5" customHeight="1">
      <c r="A43" s="57">
        <v>2040</v>
      </c>
      <c r="B43" s="58" t="s">
        <v>61</v>
      </c>
      <c r="C43" s="1"/>
      <c r="D43" s="1"/>
      <c r="E43" s="1"/>
      <c r="F43" s="1"/>
      <c r="G43" s="1"/>
      <c r="H43" s="1"/>
      <c r="I43" s="1"/>
      <c r="J43" s="1"/>
      <c r="K43" s="59" t="s">
        <v>31</v>
      </c>
      <c r="L43" s="84">
        <f>'IANUAR 16'!L43:M43+'FEBRUAR 16'!L43:M43+'MARTIE 16'!L43:M43+'APRILIE 16'!L43:M43+'MAI 16'!L43:M43+'IUNIE 16'!L43:M43+'IULIE 16'!L43:M43+'AUGUST 16'!L43:M43+'SEPTEM 16'!L43:M43+'OCTOM 16'!L43:M43+'NOIEMB 16'!L43:M43+'DECEM 16'!L43:M43</f>
        <v>34390</v>
      </c>
      <c r="M43" s="92"/>
      <c r="N43" s="62"/>
      <c r="O43" s="85"/>
      <c r="P43" s="85"/>
      <c r="Q43" s="85"/>
      <c r="R43" s="84"/>
      <c r="S43" s="85"/>
      <c r="T43" s="84"/>
      <c r="U43" s="86"/>
      <c r="V43" s="84"/>
      <c r="W43" s="56"/>
    </row>
    <row r="44" spans="1:23" ht="13.5" customHeight="1">
      <c r="A44" s="57">
        <v>2050</v>
      </c>
      <c r="B44" s="58" t="s">
        <v>62</v>
      </c>
      <c r="C44" s="1"/>
      <c r="D44" s="67"/>
      <c r="E44" s="1"/>
      <c r="F44" s="1"/>
      <c r="G44" s="1"/>
      <c r="H44" s="1"/>
      <c r="I44" s="1"/>
      <c r="J44" s="1"/>
      <c r="K44" s="59" t="s">
        <v>31</v>
      </c>
      <c r="L44" s="84">
        <f>'IANUAR 16'!L44:M44+'FEBRUAR 16'!L44:M44+'MARTIE 16'!L44:M44+'APRILIE 16'!L44:M44+'MAI 16'!L44:M44+'IUNIE 16'!L44:M44+'IULIE 16'!L44:M44+'AUGUST 16'!L44:M44+'SEPTEM 16'!L44:M44+'OCTOM 16'!L44:M44+'NOIEMB 16'!L44:M44+'DECEM 16'!L44:M44</f>
        <v>0.107</v>
      </c>
      <c r="M44" s="92"/>
      <c r="N44" s="61"/>
      <c r="O44" s="85"/>
      <c r="P44" s="85"/>
      <c r="Q44" s="85"/>
      <c r="R44" s="84"/>
      <c r="S44" s="85"/>
      <c r="T44" s="84"/>
      <c r="U44" s="86"/>
      <c r="V44" s="84"/>
      <c r="W44" s="56"/>
    </row>
    <row r="45" spans="1:23" ht="13.5" customHeight="1">
      <c r="A45" s="57">
        <v>2060</v>
      </c>
      <c r="B45" s="58" t="s">
        <v>63</v>
      </c>
      <c r="C45" s="1"/>
      <c r="D45" s="1"/>
      <c r="E45" s="1"/>
      <c r="F45" s="1"/>
      <c r="G45" s="1"/>
      <c r="H45" s="1"/>
      <c r="I45" s="1"/>
      <c r="J45" s="1"/>
      <c r="K45" s="59" t="str">
        <f>"000"</f>
        <v>000</v>
      </c>
      <c r="L45" s="84">
        <f>'IANUAR 16'!L45:M45+'FEBRUAR 16'!L45:M45+'MARTIE 16'!L45:M45+'APRILIE 16'!L45:M45+'MAI 16'!L45:M45+'IUNIE 16'!L45:M45+'IULIE 16'!L45:M45+'AUGUST 16'!L45:M45+'SEPTEM 16'!L45:M45+'OCTOM 16'!L45:M45+'NOIEMB 16'!L45:M45+'DECEM 16'!L45:M45</f>
        <v>40187.399999999994</v>
      </c>
      <c r="M45" s="92"/>
      <c r="N45" s="61"/>
      <c r="O45" s="85"/>
      <c r="P45" s="85"/>
      <c r="Q45" s="85"/>
      <c r="R45" s="84"/>
      <c r="S45" s="85"/>
      <c r="T45" s="84"/>
      <c r="U45" s="86"/>
      <c r="V45" s="84"/>
      <c r="W45" s="56"/>
    </row>
    <row r="46" spans="1:23" ht="13.5" customHeight="1">
      <c r="A46" s="57">
        <v>2070</v>
      </c>
      <c r="B46" s="58" t="s">
        <v>64</v>
      </c>
      <c r="C46" s="1"/>
      <c r="D46" s="1"/>
      <c r="E46" s="1"/>
      <c r="F46" s="1"/>
      <c r="G46" s="1"/>
      <c r="H46" s="1"/>
      <c r="I46" s="1"/>
      <c r="J46" s="1"/>
      <c r="K46" s="59" t="str">
        <f>"000"</f>
        <v>000</v>
      </c>
      <c r="L46" s="84">
        <f>'IANUAR 16'!L46:M46+'FEBRUAR 16'!L46:M46+'MARTIE 16'!L46:M46+'APRILIE 16'!L46:M46+'MAI 16'!L46:M46+'IUNIE 16'!L46:M46+'IULIE 16'!L46:M46+'AUGUST 16'!L46:M46+'SEPTEM 16'!L46:M46+'OCTOM 16'!L46:M46+'NOIEMB 16'!L46:M46+'DECEM 16'!L46:M46</f>
        <v>54030.50000000001</v>
      </c>
      <c r="M46" s="92"/>
      <c r="N46" s="61"/>
      <c r="O46" s="85"/>
      <c r="P46" s="85"/>
      <c r="Q46" s="85"/>
      <c r="R46" s="84"/>
      <c r="S46" s="85"/>
      <c r="T46" s="84"/>
      <c r="U46" s="86"/>
      <c r="V46" s="84"/>
      <c r="W46" s="56"/>
    </row>
    <row r="47" spans="1:23" ht="13.5" customHeight="1">
      <c r="A47" s="57"/>
      <c r="B47" s="58" t="s">
        <v>65</v>
      </c>
      <c r="C47" s="1" t="s">
        <v>66</v>
      </c>
      <c r="D47" s="1"/>
      <c r="E47" s="1"/>
      <c r="F47" s="1"/>
      <c r="G47" s="1"/>
      <c r="H47" s="1"/>
      <c r="I47" s="1"/>
      <c r="J47" s="1"/>
      <c r="K47" s="59"/>
      <c r="L47" s="60"/>
      <c r="M47" s="61"/>
      <c r="N47" s="61"/>
      <c r="O47" s="85"/>
      <c r="P47" s="85"/>
      <c r="Q47" s="85"/>
      <c r="R47" s="84"/>
      <c r="S47" s="85"/>
      <c r="T47" s="84"/>
      <c r="U47" s="86"/>
      <c r="V47" s="84"/>
      <c r="W47" s="56"/>
    </row>
    <row r="48" spans="1:23" ht="13.5" customHeight="1">
      <c r="A48" s="57">
        <v>2091</v>
      </c>
      <c r="B48" s="58"/>
      <c r="C48" s="1" t="s">
        <v>52</v>
      </c>
      <c r="D48" s="1"/>
      <c r="E48" s="1"/>
      <c r="F48" s="1"/>
      <c r="G48" s="1"/>
      <c r="H48" s="1"/>
      <c r="I48" s="1"/>
      <c r="J48" s="1"/>
      <c r="K48" s="59" t="str">
        <f>"000"</f>
        <v>000</v>
      </c>
      <c r="L48" s="84">
        <f>'IANUAR 16'!L48:M48+'FEBRUAR 16'!L48:M48+'MARTIE 16'!L48:M48+'APRILIE 16'!L48:M48+'MAI 16'!L48:M48+'IUNIE 16'!L48:M48+'IULIE 16'!L48:M48+'AUGUST 16'!L48:M48+'SEPTEM 16'!L48:M48+'OCTOM 16'!L48:M48</f>
        <v>4019.1</v>
      </c>
      <c r="M48" s="92"/>
      <c r="N48" s="61"/>
      <c r="O48" s="85"/>
      <c r="P48" s="85"/>
      <c r="Q48" s="85"/>
      <c r="R48" s="84"/>
      <c r="S48" s="85"/>
      <c r="T48" s="84"/>
      <c r="U48" s="86"/>
      <c r="V48" s="84"/>
      <c r="W48" s="56"/>
    </row>
    <row r="49" spans="1:23" ht="13.5" customHeight="1">
      <c r="A49" s="57">
        <v>2092</v>
      </c>
      <c r="B49" s="58"/>
      <c r="C49" s="1" t="s">
        <v>67</v>
      </c>
      <c r="D49" s="1"/>
      <c r="E49" s="1"/>
      <c r="F49" s="1"/>
      <c r="G49" s="1"/>
      <c r="H49" s="1"/>
      <c r="I49" s="1"/>
      <c r="J49" s="1"/>
      <c r="K49" s="59" t="str">
        <f>"000"</f>
        <v>000</v>
      </c>
      <c r="L49" s="84">
        <f>'IANUAR 16'!L49:M49+'FEBRUAR 16'!L49:M49+'MARTIE 16'!L49:M49+'APRILIE 16'!L49:M49+'MAI 16'!L49:M49+'IUNIE 16'!L49:M49+'IULIE 16'!L49:M49+'AUGUST 16'!L49:M49+'SEPTEM 16'!L49:M49</f>
        <v>0.1</v>
      </c>
      <c r="M49" s="92"/>
      <c r="N49" s="61"/>
      <c r="O49" s="85"/>
      <c r="P49" s="85"/>
      <c r="Q49" s="85"/>
      <c r="R49" s="84"/>
      <c r="S49" s="85"/>
      <c r="T49" s="84"/>
      <c r="U49" s="86"/>
      <c r="V49" s="84"/>
      <c r="W49" s="56"/>
    </row>
    <row r="50" spans="1:23" ht="13.5" customHeight="1">
      <c r="A50" s="57">
        <v>2094</v>
      </c>
      <c r="B50" s="58"/>
      <c r="C50" s="1" t="s">
        <v>68</v>
      </c>
      <c r="D50" s="1"/>
      <c r="E50" s="1"/>
      <c r="F50" s="1"/>
      <c r="G50" s="1"/>
      <c r="H50" s="1"/>
      <c r="I50" s="1"/>
      <c r="J50" s="1"/>
      <c r="K50" s="59" t="str">
        <f>"000"</f>
        <v>000</v>
      </c>
      <c r="L50" s="84">
        <f>L48+L49</f>
        <v>4019.2</v>
      </c>
      <c r="M50" s="84"/>
      <c r="N50" s="61"/>
      <c r="O50" s="85"/>
      <c r="P50" s="85"/>
      <c r="Q50" s="85"/>
      <c r="R50" s="84"/>
      <c r="S50" s="85"/>
      <c r="T50" s="84"/>
      <c r="U50" s="86"/>
      <c r="V50" s="84"/>
      <c r="W50" s="56"/>
    </row>
    <row r="51" spans="1:23" ht="13.5" customHeight="1">
      <c r="A51" s="57">
        <v>2100</v>
      </c>
      <c r="B51" s="58" t="s">
        <v>69</v>
      </c>
      <c r="C51" s="1"/>
      <c r="D51" s="1"/>
      <c r="E51" s="1"/>
      <c r="F51" s="1"/>
      <c r="G51" s="1"/>
      <c r="H51" s="1"/>
      <c r="I51" s="1"/>
      <c r="J51" s="1"/>
      <c r="K51" s="59" t="str">
        <f>"000"</f>
        <v>000</v>
      </c>
      <c r="L51" s="84">
        <f>'IANUAR 16'!L51:M51+'FEBRUAR 16'!L51:M51+'MARTIE 16'!L51:M51+'APRILIE 16'!L51:M51+'MAI 16'!L51:M51+'IUNIE 16'!L51:M51+'IULIE 16'!L51:M51+'AUGUST 16'!L51:M51+'SEPTEM 16'!L51:M51+'OCTOM 16'!L51:M51+'NOIEMB 16'!L51:M51+'DECEM 16'!L51:M51</f>
        <v>5794.5</v>
      </c>
      <c r="M51" s="92"/>
      <c r="N51" s="61"/>
      <c r="O51" s="85"/>
      <c r="P51" s="85"/>
      <c r="Q51" s="85"/>
      <c r="R51" s="84"/>
      <c r="S51" s="85"/>
      <c r="T51" s="84"/>
      <c r="U51" s="86"/>
      <c r="V51" s="84"/>
      <c r="W51" s="56"/>
    </row>
    <row r="52" spans="1:23" ht="10.5" customHeight="1">
      <c r="A52" s="57"/>
      <c r="B52" s="58"/>
      <c r="C52" s="1"/>
      <c r="D52" s="1"/>
      <c r="E52" s="1"/>
      <c r="F52" s="1"/>
      <c r="G52" s="1"/>
      <c r="H52" s="1"/>
      <c r="I52" s="1"/>
      <c r="J52" s="1"/>
      <c r="K52" s="59"/>
      <c r="L52" s="60"/>
      <c r="M52" s="61"/>
      <c r="N52" s="61"/>
      <c r="O52" s="85"/>
      <c r="P52" s="85"/>
      <c r="Q52" s="85"/>
      <c r="R52" s="84"/>
      <c r="S52" s="85"/>
      <c r="T52" s="84"/>
      <c r="U52" s="86"/>
      <c r="V52" s="84"/>
      <c r="W52" s="56"/>
    </row>
    <row r="53" spans="1:23" ht="13.5" customHeight="1">
      <c r="A53" s="57"/>
      <c r="B53" s="64" t="s">
        <v>34</v>
      </c>
      <c r="C53" s="1"/>
      <c r="D53" s="1"/>
      <c r="E53" s="1"/>
      <c r="F53" s="1"/>
      <c r="G53" s="1"/>
      <c r="H53" s="1"/>
      <c r="I53" s="1"/>
      <c r="J53" s="1"/>
      <c r="K53" s="59"/>
      <c r="L53" s="65"/>
      <c r="M53" s="66"/>
      <c r="N53" s="66"/>
      <c r="O53" s="65"/>
      <c r="P53" s="66"/>
      <c r="Q53" s="66"/>
      <c r="R53" s="66"/>
      <c r="S53" s="65"/>
      <c r="T53" s="66"/>
      <c r="U53" s="65"/>
      <c r="V53" s="66"/>
      <c r="W53" s="56"/>
    </row>
    <row r="54" spans="1:23" ht="13.5" customHeight="1">
      <c r="A54" s="57">
        <v>2330</v>
      </c>
      <c r="B54" s="58" t="s">
        <v>70</v>
      </c>
      <c r="C54" s="1"/>
      <c r="D54" s="1"/>
      <c r="E54" s="1"/>
      <c r="F54" s="1"/>
      <c r="G54" s="1"/>
      <c r="H54" s="1"/>
      <c r="I54" s="1"/>
      <c r="J54" s="1"/>
      <c r="K54" s="59" t="s">
        <v>31</v>
      </c>
      <c r="L54" s="84">
        <f>'IANUAR 16'!L54:M54+'FEBRUAR 16'!L54:M54+'MARTIE 16'!L54:M54+'APRILIE 16'!L54:M54+'MAI 16'!L54:M54+'IUNIE 16'!L54:M54+'IULIE 16'!L54:M54+'AUGUST 16'!L54:M54+'SEPTEM 16'!L54:M54+'OCTOM 16'!L54:M54+'NOIEMB 16'!L54:M54+'DECEM 16'!L54:M54</f>
        <v>108.4</v>
      </c>
      <c r="M54" s="92"/>
      <c r="N54" s="61"/>
      <c r="O54" s="84">
        <f>'IANUAR 16'!O54:P54+'FEBRUAR 16'!O54:P54+'MARTIE 16'!O54:P54+'APRILIE 16'!O54:P54+'MAI 16'!O54:P54+'IUNIE 16'!O54:P54+'IULIE 16'!O54:P54+'AUGUST 16'!O54:P54+'SEPTEM 16'!O54:P54+'OCTOM 16'!O54:R54+'NOIEMB 16'!O54:R54+'DECEM 16'!O54:R54</f>
        <v>10.17</v>
      </c>
      <c r="P54" s="92"/>
      <c r="Q54" s="84">
        <f>'IANUAR 16'!Q54:R54+'FEBRUAR 16'!Q54:R54+'MARTIE 16'!Q54:R54+'APRILIE 16'!Q54:R54+'MAI 16'!Q54:R54+'IUNIE 16'!Q54:R54+'IULIE 16'!Q54:R54+'AUGUST 16'!Q54:R54+'SEPTEM 16'!Q54:R54</f>
        <v>0</v>
      </c>
      <c r="R54" s="92"/>
      <c r="S54" s="85"/>
      <c r="T54" s="84"/>
      <c r="U54" s="86"/>
      <c r="V54" s="84"/>
      <c r="W54" s="56"/>
    </row>
    <row r="55" spans="1:23" ht="10.5" customHeight="1">
      <c r="A55" s="68"/>
      <c r="B55" s="69"/>
      <c r="C55" s="70"/>
      <c r="D55" s="70"/>
      <c r="E55" s="70"/>
      <c r="F55" s="70"/>
      <c r="G55" s="70"/>
      <c r="H55" s="70"/>
      <c r="I55" s="70"/>
      <c r="J55" s="70"/>
      <c r="K55" s="71"/>
      <c r="L55" s="72"/>
      <c r="M55" s="2"/>
      <c r="N55" s="70"/>
      <c r="O55" s="69"/>
      <c r="P55" s="2"/>
      <c r="Q55" s="2"/>
      <c r="R55" s="2"/>
      <c r="S55" s="72"/>
      <c r="T55" s="2"/>
      <c r="U55" s="72"/>
      <c r="V55" s="2"/>
      <c r="W55" s="56"/>
    </row>
    <row r="56" spans="1:23" ht="24.75" customHeight="1" thickBot="1">
      <c r="A56" s="73" t="s">
        <v>71</v>
      </c>
      <c r="B56" s="74"/>
      <c r="C56" s="75"/>
      <c r="D56" s="75"/>
      <c r="E56" s="76"/>
      <c r="F56" s="76"/>
      <c r="G56" s="76"/>
      <c r="H56" s="76"/>
      <c r="I56" s="76"/>
      <c r="J56" s="76"/>
      <c r="K56" s="77"/>
      <c r="L56" s="77"/>
      <c r="M56" s="77"/>
      <c r="N56" s="76"/>
      <c r="O56" s="76"/>
      <c r="P56" s="78"/>
      <c r="Q56" s="78"/>
      <c r="R56" s="78"/>
      <c r="S56" s="78"/>
      <c r="T56" s="78"/>
      <c r="U56" s="78"/>
      <c r="V56" s="78"/>
      <c r="W56" s="56"/>
    </row>
    <row r="57" spans="1:15" ht="12.75" customHeight="1">
      <c r="A57" s="79"/>
      <c r="B57" s="80"/>
      <c r="C57" s="79"/>
      <c r="D57" s="80"/>
      <c r="E57" s="79"/>
      <c r="F57" s="79"/>
      <c r="G57" s="79"/>
      <c r="H57" s="79"/>
      <c r="I57" s="79"/>
      <c r="J57" s="79"/>
      <c r="K57" s="81"/>
      <c r="L57" s="82"/>
      <c r="M57" s="82"/>
      <c r="N57" s="79"/>
      <c r="O57" s="79"/>
    </row>
  </sheetData>
  <sheetProtection/>
  <mergeCells count="117">
    <mergeCell ref="L23:M23"/>
    <mergeCell ref="O23:R23"/>
    <mergeCell ref="S23:T23"/>
    <mergeCell ref="U23:V23"/>
    <mergeCell ref="L24:M24"/>
    <mergeCell ref="O24:R24"/>
    <mergeCell ref="S24:T24"/>
    <mergeCell ref="U24:V24"/>
    <mergeCell ref="L25:M25"/>
    <mergeCell ref="O25:R25"/>
    <mergeCell ref="S25:T25"/>
    <mergeCell ref="U25:V25"/>
    <mergeCell ref="L26:M26"/>
    <mergeCell ref="O26:R26"/>
    <mergeCell ref="S26:T26"/>
    <mergeCell ref="U26:V26"/>
    <mergeCell ref="L27:M27"/>
    <mergeCell ref="O27:R27"/>
    <mergeCell ref="S27:T27"/>
    <mergeCell ref="U27:V27"/>
    <mergeCell ref="L28:M28"/>
    <mergeCell ref="O28:R28"/>
    <mergeCell ref="S28:T28"/>
    <mergeCell ref="U28:V28"/>
    <mergeCell ref="L29:M29"/>
    <mergeCell ref="O29:R29"/>
    <mergeCell ref="S29:T29"/>
    <mergeCell ref="U29:V29"/>
    <mergeCell ref="L30:M30"/>
    <mergeCell ref="O30:R30"/>
    <mergeCell ref="S30:T30"/>
    <mergeCell ref="U30:V30"/>
    <mergeCell ref="O31:R31"/>
    <mergeCell ref="S31:T31"/>
    <mergeCell ref="U31:V31"/>
    <mergeCell ref="L32:M32"/>
    <mergeCell ref="O32:R32"/>
    <mergeCell ref="S32:T32"/>
    <mergeCell ref="U32:V32"/>
    <mergeCell ref="L33:M33"/>
    <mergeCell ref="O33:R33"/>
    <mergeCell ref="S33:T33"/>
    <mergeCell ref="U33:V33"/>
    <mergeCell ref="L34:M34"/>
    <mergeCell ref="O34:R34"/>
    <mergeCell ref="S34:T34"/>
    <mergeCell ref="U34:V34"/>
    <mergeCell ref="L35:M35"/>
    <mergeCell ref="O35:R35"/>
    <mergeCell ref="S35:T35"/>
    <mergeCell ref="U35:V35"/>
    <mergeCell ref="L36:M36"/>
    <mergeCell ref="O36:R36"/>
    <mergeCell ref="S36:T36"/>
    <mergeCell ref="U36:V36"/>
    <mergeCell ref="L37:M37"/>
    <mergeCell ref="O37:R37"/>
    <mergeCell ref="S37:T37"/>
    <mergeCell ref="U37:V37"/>
    <mergeCell ref="O38:R38"/>
    <mergeCell ref="S38:T38"/>
    <mergeCell ref="U38:V38"/>
    <mergeCell ref="L40:M40"/>
    <mergeCell ref="O40:R40"/>
    <mergeCell ref="S40:T40"/>
    <mergeCell ref="U40:V40"/>
    <mergeCell ref="L41:M41"/>
    <mergeCell ref="O41:R41"/>
    <mergeCell ref="S41:T41"/>
    <mergeCell ref="U41:V41"/>
    <mergeCell ref="L42:M42"/>
    <mergeCell ref="O42:R42"/>
    <mergeCell ref="S42:T42"/>
    <mergeCell ref="U42:V42"/>
    <mergeCell ref="L43:M43"/>
    <mergeCell ref="O43:R43"/>
    <mergeCell ref="S43:T43"/>
    <mergeCell ref="U43:V43"/>
    <mergeCell ref="L44:M44"/>
    <mergeCell ref="O44:R44"/>
    <mergeCell ref="S44:T44"/>
    <mergeCell ref="U44:V44"/>
    <mergeCell ref="L45:M45"/>
    <mergeCell ref="O45:R45"/>
    <mergeCell ref="S45:T45"/>
    <mergeCell ref="U45:V45"/>
    <mergeCell ref="L46:M46"/>
    <mergeCell ref="O46:R46"/>
    <mergeCell ref="S46:T46"/>
    <mergeCell ref="U46:V46"/>
    <mergeCell ref="O47:R47"/>
    <mergeCell ref="S47:T47"/>
    <mergeCell ref="U47:V47"/>
    <mergeCell ref="L48:M48"/>
    <mergeCell ref="O48:R48"/>
    <mergeCell ref="S48:T48"/>
    <mergeCell ref="U48:V48"/>
    <mergeCell ref="L49:M49"/>
    <mergeCell ref="O49:R49"/>
    <mergeCell ref="S49:T49"/>
    <mergeCell ref="U49:V49"/>
    <mergeCell ref="L50:M50"/>
    <mergeCell ref="O50:R50"/>
    <mergeCell ref="S50:T50"/>
    <mergeCell ref="U50:V50"/>
    <mergeCell ref="L51:M51"/>
    <mergeCell ref="O51:R51"/>
    <mergeCell ref="S51:T51"/>
    <mergeCell ref="U51:V51"/>
    <mergeCell ref="O52:R52"/>
    <mergeCell ref="S52:T52"/>
    <mergeCell ref="U52:V52"/>
    <mergeCell ref="L54:M54"/>
    <mergeCell ref="O54:P54"/>
    <mergeCell ref="Q54:R54"/>
    <mergeCell ref="S54:T54"/>
    <mergeCell ref="U54:V5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showZeros="0" zoomScalePageLayoutView="0" workbookViewId="0" topLeftCell="A34">
      <selection activeCell="L54" sqref="L54:M54"/>
    </sheetView>
  </sheetViews>
  <sheetFormatPr defaultColWidth="9.140625" defaultRowHeight="12.75"/>
  <cols>
    <col min="1" max="1" width="12.8515625" style="5" customWidth="1"/>
    <col min="2" max="2" width="2.57421875" style="5" customWidth="1"/>
    <col min="3" max="3" width="2.7109375" style="5" customWidth="1"/>
    <col min="4" max="5" width="4.140625" style="5" customWidth="1"/>
    <col min="6" max="6" width="6.57421875" style="5" customWidth="1"/>
    <col min="7" max="7" width="7.140625" style="5" customWidth="1"/>
    <col min="8" max="8" width="6.8515625" style="5" customWidth="1"/>
    <col min="9" max="9" width="3.421875" style="5" customWidth="1"/>
    <col min="10" max="10" width="2.8515625" style="5" customWidth="1"/>
    <col min="11" max="11" width="8.421875" style="5" customWidth="1"/>
    <col min="12" max="12" width="7.28125" style="5" customWidth="1"/>
    <col min="13" max="13" width="4.7109375" style="5" customWidth="1"/>
    <col min="14" max="14" width="1.28515625" style="5" customWidth="1"/>
    <col min="15" max="18" width="3.28125" style="5" customWidth="1"/>
    <col min="19" max="22" width="6.57421875" style="5" customWidth="1"/>
    <col min="23" max="23" width="0.71875" style="5" customWidth="1"/>
    <col min="24" max="16384" width="9.140625" style="5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</row>
    <row r="2" spans="1:22" ht="14.2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 customHeight="1">
      <c r="A3" s="6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 customHeight="1">
      <c r="A4" s="6" t="s">
        <v>3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8" t="s">
        <v>4</v>
      </c>
      <c r="B9" s="9" t="s">
        <v>36</v>
      </c>
      <c r="C9" s="10"/>
      <c r="D9" s="10"/>
      <c r="E9" s="10"/>
      <c r="F9" s="11"/>
      <c r="G9" s="10"/>
      <c r="H9" s="10"/>
      <c r="I9" s="11"/>
      <c r="J9" s="11"/>
      <c r="K9" s="3"/>
      <c r="L9" s="1"/>
      <c r="M9" s="1"/>
      <c r="N9" s="8" t="s">
        <v>5</v>
      </c>
      <c r="O9" s="10" t="s">
        <v>6</v>
      </c>
      <c r="P9" s="10"/>
      <c r="Q9" s="10"/>
      <c r="R9" s="10"/>
      <c r="S9" s="10"/>
      <c r="T9" s="10"/>
      <c r="U9" s="1"/>
      <c r="V9" s="1"/>
    </row>
    <row r="10" spans="1:22" ht="14.25" customHeight="1">
      <c r="A10" s="8" t="s">
        <v>7</v>
      </c>
      <c r="B10" s="12" t="s">
        <v>8</v>
      </c>
      <c r="C10" s="13"/>
      <c r="D10" s="13"/>
      <c r="E10" s="13"/>
      <c r="F10" s="14"/>
      <c r="G10" s="13"/>
      <c r="H10" s="13"/>
      <c r="I10" s="14"/>
      <c r="J10" s="14"/>
      <c r="K10" s="3"/>
      <c r="L10" s="1"/>
      <c r="M10" s="1"/>
      <c r="N10" s="8" t="s">
        <v>9</v>
      </c>
      <c r="O10" s="12" t="s">
        <v>8</v>
      </c>
      <c r="P10" s="13"/>
      <c r="Q10" s="13"/>
      <c r="R10" s="13"/>
      <c r="S10" s="13"/>
      <c r="T10" s="13"/>
      <c r="U10" s="1"/>
      <c r="V10" s="1"/>
    </row>
    <row r="11" spans="1:22" ht="14.25" customHeight="1">
      <c r="A11" s="8" t="s">
        <v>10</v>
      </c>
      <c r="B11" s="13" t="s">
        <v>37</v>
      </c>
      <c r="C11" s="13"/>
      <c r="D11" s="13"/>
      <c r="E11" s="13"/>
      <c r="F11" s="14"/>
      <c r="G11" s="13"/>
      <c r="H11" s="13"/>
      <c r="I11" s="14"/>
      <c r="J11" s="14"/>
      <c r="K11" s="3"/>
      <c r="L11" s="1"/>
      <c r="M11" s="1"/>
      <c r="N11" s="8"/>
      <c r="O11" s="13"/>
      <c r="P11" s="13"/>
      <c r="Q11" s="13"/>
      <c r="R11" s="13"/>
      <c r="S11" s="13"/>
      <c r="T11" s="13"/>
      <c r="U11" s="1"/>
      <c r="V11" s="1"/>
    </row>
    <row r="12" spans="1:22" ht="14.25" customHeight="1">
      <c r="A12" s="8" t="s">
        <v>11</v>
      </c>
      <c r="B12" s="13" t="s">
        <v>38</v>
      </c>
      <c r="C12" s="13"/>
      <c r="D12" s="13"/>
      <c r="E12" s="13"/>
      <c r="F12" s="14"/>
      <c r="G12" s="13"/>
      <c r="H12" s="13"/>
      <c r="I12" s="14"/>
      <c r="J12" s="14"/>
      <c r="K12" s="3"/>
      <c r="L12" s="1"/>
      <c r="M12" s="1"/>
      <c r="N12" s="8" t="s">
        <v>39</v>
      </c>
      <c r="O12" s="6" t="s">
        <v>73</v>
      </c>
      <c r="P12" s="10"/>
      <c r="Q12" s="10"/>
      <c r="R12" s="10"/>
      <c r="S12" s="10"/>
      <c r="T12" s="10"/>
      <c r="U12" s="1"/>
      <c r="V12" s="1"/>
    </row>
    <row r="13" spans="1:22" ht="14.25" customHeight="1">
      <c r="A13" s="8" t="s">
        <v>40</v>
      </c>
      <c r="B13" s="13" t="s">
        <v>35</v>
      </c>
      <c r="C13" s="13"/>
      <c r="D13" s="13"/>
      <c r="E13" s="13"/>
      <c r="F13" s="14"/>
      <c r="G13" s="13"/>
      <c r="H13" s="13"/>
      <c r="I13" s="14"/>
      <c r="J13" s="14"/>
      <c r="K13" s="3"/>
      <c r="L13" s="1"/>
      <c r="M13" s="1"/>
      <c r="N13" s="8" t="s">
        <v>12</v>
      </c>
      <c r="O13" s="12">
        <v>2016</v>
      </c>
      <c r="P13" s="13"/>
      <c r="Q13" s="13"/>
      <c r="R13" s="13"/>
      <c r="S13" s="13"/>
      <c r="T13" s="13"/>
      <c r="U13" s="1"/>
      <c r="V13" s="1"/>
    </row>
    <row r="14" spans="1:22" ht="18" customHeight="1">
      <c r="A14" s="1"/>
      <c r="B14" s="15"/>
      <c r="C14" s="15"/>
      <c r="D14" s="15"/>
      <c r="E14" s="15"/>
      <c r="F14" s="15"/>
      <c r="G14" s="15"/>
      <c r="H14" s="15"/>
      <c r="I14" s="15"/>
      <c r="J14" s="16"/>
      <c r="K14" s="3"/>
      <c r="L14" s="1"/>
      <c r="M14" s="1"/>
      <c r="N14" s="1"/>
      <c r="O14" s="15"/>
      <c r="P14" s="15"/>
      <c r="Q14" s="15"/>
      <c r="R14" s="15"/>
      <c r="S14" s="15"/>
      <c r="T14" s="15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20"/>
      <c r="L16" s="21" t="s">
        <v>13</v>
      </c>
      <c r="M16" s="22"/>
      <c r="N16" s="23"/>
      <c r="O16" s="23"/>
      <c r="P16" s="23"/>
      <c r="Q16" s="23"/>
      <c r="R16" s="23"/>
      <c r="S16" s="21" t="s">
        <v>15</v>
      </c>
      <c r="T16" s="23"/>
      <c r="U16" s="23"/>
      <c r="V16" s="24"/>
    </row>
    <row r="17" spans="1:22" ht="15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8"/>
      <c r="L17" s="29" t="s">
        <v>14</v>
      </c>
      <c r="M17" s="30"/>
      <c r="N17" s="30"/>
      <c r="O17" s="31"/>
      <c r="P17" s="31"/>
      <c r="Q17" s="30"/>
      <c r="R17" s="30"/>
      <c r="S17" s="29" t="s">
        <v>20</v>
      </c>
      <c r="T17" s="30"/>
      <c r="U17" s="30"/>
      <c r="V17" s="32"/>
    </row>
    <row r="18" spans="1:22" ht="12.75" customHeight="1">
      <c r="A18" s="25" t="s">
        <v>16</v>
      </c>
      <c r="B18" s="26" t="s">
        <v>17</v>
      </c>
      <c r="C18" s="27"/>
      <c r="D18" s="27"/>
      <c r="E18" s="27"/>
      <c r="F18" s="27"/>
      <c r="G18" s="27"/>
      <c r="H18" s="27"/>
      <c r="I18" s="27"/>
      <c r="J18" s="27"/>
      <c r="K18" s="28" t="s">
        <v>18</v>
      </c>
      <c r="L18" s="33" t="s">
        <v>19</v>
      </c>
      <c r="M18" s="34"/>
      <c r="N18" s="34"/>
      <c r="O18" s="35"/>
      <c r="P18" s="35"/>
      <c r="Q18" s="34"/>
      <c r="R18" s="34"/>
      <c r="S18" s="33" t="s">
        <v>41</v>
      </c>
      <c r="T18" s="34"/>
      <c r="U18" s="34"/>
      <c r="V18" s="36"/>
    </row>
    <row r="19" spans="1:22" ht="15" customHeight="1">
      <c r="A19" s="25" t="s">
        <v>21</v>
      </c>
      <c r="B19" s="37"/>
      <c r="C19" s="38"/>
      <c r="D19" s="38"/>
      <c r="E19" s="38"/>
      <c r="F19" s="38"/>
      <c r="G19" s="38"/>
      <c r="H19" s="38"/>
      <c r="I19" s="38"/>
      <c r="J19" s="38"/>
      <c r="K19" s="28"/>
      <c r="L19" s="39" t="s">
        <v>42</v>
      </c>
      <c r="M19" s="40"/>
      <c r="N19" s="40"/>
      <c r="O19" s="41"/>
      <c r="P19" s="40"/>
      <c r="Q19" s="40"/>
      <c r="R19" s="40"/>
      <c r="S19" s="39" t="s">
        <v>42</v>
      </c>
      <c r="T19" s="40"/>
      <c r="U19" s="40"/>
      <c r="V19" s="42"/>
    </row>
    <row r="20" spans="1:22" ht="15" customHeight="1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44"/>
      <c r="L20" s="39" t="s">
        <v>22</v>
      </c>
      <c r="M20" s="39"/>
      <c r="N20" s="39"/>
      <c r="O20" s="39" t="s">
        <v>23</v>
      </c>
      <c r="P20" s="39"/>
      <c r="Q20" s="39"/>
      <c r="R20" s="39"/>
      <c r="S20" s="39" t="s">
        <v>22</v>
      </c>
      <c r="T20" s="41"/>
      <c r="U20" s="39" t="s">
        <v>23</v>
      </c>
      <c r="V20" s="45"/>
    </row>
    <row r="21" spans="1:22" ht="12" customHeight="1">
      <c r="A21" s="46"/>
      <c r="B21" s="39" t="s">
        <v>24</v>
      </c>
      <c r="C21" s="47"/>
      <c r="D21" s="47"/>
      <c r="E21" s="47"/>
      <c r="F21" s="47"/>
      <c r="G21" s="47"/>
      <c r="H21" s="47"/>
      <c r="I21" s="47"/>
      <c r="J21" s="47"/>
      <c r="K21" s="48" t="s">
        <v>25</v>
      </c>
      <c r="L21" s="39" t="s">
        <v>26</v>
      </c>
      <c r="M21" s="47"/>
      <c r="N21" s="47"/>
      <c r="O21" s="39" t="s">
        <v>27</v>
      </c>
      <c r="P21" s="47"/>
      <c r="Q21" s="47"/>
      <c r="R21" s="47"/>
      <c r="S21" s="39" t="s">
        <v>28</v>
      </c>
      <c r="T21" s="47"/>
      <c r="U21" s="39" t="s">
        <v>29</v>
      </c>
      <c r="V21" s="42"/>
    </row>
    <row r="22" spans="1:23" ht="21.75" customHeight="1">
      <c r="A22" s="49"/>
      <c r="B22" s="50" t="s">
        <v>30</v>
      </c>
      <c r="C22" s="51"/>
      <c r="D22" s="51"/>
      <c r="E22" s="15"/>
      <c r="F22" s="15"/>
      <c r="G22" s="15"/>
      <c r="H22" s="15"/>
      <c r="I22" s="15"/>
      <c r="J22" s="51"/>
      <c r="K22" s="52"/>
      <c r="L22" s="53"/>
      <c r="M22" s="54"/>
      <c r="N22" s="54"/>
      <c r="O22" s="53"/>
      <c r="P22" s="55"/>
      <c r="Q22" s="54"/>
      <c r="R22" s="54"/>
      <c r="S22" s="53"/>
      <c r="T22" s="54"/>
      <c r="U22" s="53"/>
      <c r="V22" s="55"/>
      <c r="W22" s="56"/>
    </row>
    <row r="23" spans="1:23" ht="14.25" customHeight="1">
      <c r="A23" s="57">
        <v>1010</v>
      </c>
      <c r="B23" s="58" t="s">
        <v>43</v>
      </c>
      <c r="C23" s="1"/>
      <c r="D23" s="1"/>
      <c r="E23" s="1"/>
      <c r="F23" s="1"/>
      <c r="G23" s="1"/>
      <c r="H23" s="1"/>
      <c r="I23" s="1"/>
      <c r="J23" s="1"/>
      <c r="K23" s="59" t="str">
        <f>"000"</f>
        <v>000</v>
      </c>
      <c r="L23" s="84">
        <f>253.7+439.9</f>
        <v>693.5999999999999</v>
      </c>
      <c r="M23" s="84"/>
      <c r="N23" s="61"/>
      <c r="O23" s="85"/>
      <c r="P23" s="85"/>
      <c r="Q23" s="85"/>
      <c r="R23" s="84"/>
      <c r="S23" s="85"/>
      <c r="T23" s="84"/>
      <c r="U23" s="86"/>
      <c r="V23" s="84"/>
      <c r="W23" s="56"/>
    </row>
    <row r="24" spans="1:23" ht="13.5" customHeight="1">
      <c r="A24" s="57">
        <v>1020</v>
      </c>
      <c r="B24" s="58" t="s">
        <v>44</v>
      </c>
      <c r="C24" s="1"/>
      <c r="D24" s="1"/>
      <c r="E24" s="1"/>
      <c r="F24" s="1"/>
      <c r="G24" s="1"/>
      <c r="H24" s="1"/>
      <c r="I24" s="1"/>
      <c r="J24" s="1"/>
      <c r="K24" s="59" t="s">
        <v>31</v>
      </c>
      <c r="L24" s="87">
        <f>206+296</f>
        <v>502</v>
      </c>
      <c r="M24" s="87"/>
      <c r="N24" s="62"/>
      <c r="O24" s="88"/>
      <c r="P24" s="88"/>
      <c r="Q24" s="88"/>
      <c r="R24" s="87"/>
      <c r="S24" s="88"/>
      <c r="T24" s="87"/>
      <c r="U24" s="89"/>
      <c r="V24" s="87"/>
      <c r="W24" s="56"/>
    </row>
    <row r="25" spans="1:23" ht="13.5" customHeight="1">
      <c r="A25" s="57">
        <v>1030</v>
      </c>
      <c r="B25" s="58" t="s">
        <v>45</v>
      </c>
      <c r="C25" s="1"/>
      <c r="D25" s="1"/>
      <c r="E25" s="1"/>
      <c r="F25" s="1"/>
      <c r="G25" s="1"/>
      <c r="H25" s="1"/>
      <c r="I25" s="1"/>
      <c r="J25" s="1"/>
      <c r="K25" s="59" t="s">
        <v>31</v>
      </c>
      <c r="L25" s="84">
        <f>367.2+612.5</f>
        <v>979.7</v>
      </c>
      <c r="M25" s="84"/>
      <c r="N25" s="61"/>
      <c r="O25" s="85"/>
      <c r="P25" s="85"/>
      <c r="Q25" s="85"/>
      <c r="R25" s="84"/>
      <c r="S25" s="85"/>
      <c r="T25" s="84"/>
      <c r="U25" s="86"/>
      <c r="V25" s="84"/>
      <c r="W25" s="56"/>
    </row>
    <row r="26" spans="1:23" ht="13.5" customHeight="1">
      <c r="A26" s="57">
        <v>1040</v>
      </c>
      <c r="B26" s="58" t="s">
        <v>46</v>
      </c>
      <c r="C26" s="1"/>
      <c r="D26" s="1"/>
      <c r="E26" s="1"/>
      <c r="F26" s="1"/>
      <c r="G26" s="1"/>
      <c r="H26" s="1"/>
      <c r="I26" s="1"/>
      <c r="J26" s="1"/>
      <c r="K26" s="59" t="s">
        <v>31</v>
      </c>
      <c r="L26" s="87">
        <f>25653+26608</f>
        <v>52261</v>
      </c>
      <c r="M26" s="87"/>
      <c r="N26" s="62"/>
      <c r="O26" s="85"/>
      <c r="P26" s="85"/>
      <c r="Q26" s="85"/>
      <c r="R26" s="84"/>
      <c r="S26" s="85"/>
      <c r="T26" s="84"/>
      <c r="U26" s="86"/>
      <c r="V26" s="84"/>
      <c r="W26" s="56"/>
    </row>
    <row r="27" spans="1:23" ht="13.5" customHeight="1">
      <c r="A27" s="57">
        <v>1050</v>
      </c>
      <c r="B27" s="58" t="s">
        <v>47</v>
      </c>
      <c r="C27" s="1"/>
      <c r="D27" s="1"/>
      <c r="E27" s="1"/>
      <c r="F27" s="1"/>
      <c r="G27" s="1"/>
      <c r="H27" s="1"/>
      <c r="I27" s="1"/>
      <c r="J27" s="1"/>
      <c r="K27" s="59" t="s">
        <v>31</v>
      </c>
      <c r="L27" s="91">
        <f>6.039+15.879</f>
        <v>21.918</v>
      </c>
      <c r="M27" s="91"/>
      <c r="N27" s="61"/>
      <c r="O27" s="85"/>
      <c r="P27" s="85"/>
      <c r="Q27" s="85"/>
      <c r="R27" s="84"/>
      <c r="S27" s="85"/>
      <c r="T27" s="84"/>
      <c r="U27" s="86"/>
      <c r="V27" s="84"/>
      <c r="W27" s="56"/>
    </row>
    <row r="28" spans="1:23" ht="13.5" customHeight="1">
      <c r="A28" s="57">
        <v>1060</v>
      </c>
      <c r="B28" s="58" t="s">
        <v>48</v>
      </c>
      <c r="C28" s="1"/>
      <c r="D28" s="1"/>
      <c r="E28" s="1"/>
      <c r="F28" s="1"/>
      <c r="G28" s="1"/>
      <c r="H28" s="1"/>
      <c r="I28" s="1"/>
      <c r="J28" s="1"/>
      <c r="K28" s="59" t="str">
        <f>"000"</f>
        <v>000</v>
      </c>
      <c r="L28" s="84">
        <f>30932.8+41519.8</f>
        <v>72452.6</v>
      </c>
      <c r="M28" s="84"/>
      <c r="N28" s="61"/>
      <c r="O28" s="85"/>
      <c r="P28" s="85"/>
      <c r="Q28" s="85"/>
      <c r="R28" s="84"/>
      <c r="S28" s="85"/>
      <c r="T28" s="84"/>
      <c r="U28" s="86"/>
      <c r="V28" s="84"/>
      <c r="W28" s="56"/>
    </row>
    <row r="29" spans="1:23" ht="13.5" customHeight="1">
      <c r="A29" s="57">
        <v>1070</v>
      </c>
      <c r="B29" s="58" t="s">
        <v>49</v>
      </c>
      <c r="C29" s="1"/>
      <c r="D29" s="1"/>
      <c r="E29" s="1"/>
      <c r="F29" s="1"/>
      <c r="G29" s="1"/>
      <c r="H29" s="1"/>
      <c r="I29" s="1"/>
      <c r="J29" s="1"/>
      <c r="K29" s="59" t="str">
        <f>"000"</f>
        <v>000</v>
      </c>
      <c r="L29" s="84">
        <f>40153.3+56291.3</f>
        <v>96444.6</v>
      </c>
      <c r="M29" s="84"/>
      <c r="N29" s="61"/>
      <c r="O29" s="85"/>
      <c r="P29" s="85"/>
      <c r="Q29" s="85"/>
      <c r="R29" s="84"/>
      <c r="S29" s="85"/>
      <c r="T29" s="84"/>
      <c r="U29" s="86"/>
      <c r="V29" s="84"/>
      <c r="W29" s="56"/>
    </row>
    <row r="30" spans="1:23" ht="13.5" customHeight="1">
      <c r="A30" s="57">
        <v>1080</v>
      </c>
      <c r="B30" s="58" t="s">
        <v>50</v>
      </c>
      <c r="C30" s="1"/>
      <c r="D30" s="1"/>
      <c r="E30" s="1"/>
      <c r="F30" s="1"/>
      <c r="G30" s="1"/>
      <c r="H30" s="1"/>
      <c r="I30" s="1"/>
      <c r="J30" s="1"/>
      <c r="K30" s="59" t="s">
        <v>32</v>
      </c>
      <c r="L30" s="90">
        <f>L28/L29</f>
        <v>0.7512354242746613</v>
      </c>
      <c r="M30" s="90"/>
      <c r="N30" s="63"/>
      <c r="O30" s="85"/>
      <c r="P30" s="85"/>
      <c r="Q30" s="85"/>
      <c r="R30" s="84"/>
      <c r="S30" s="85"/>
      <c r="T30" s="84"/>
      <c r="U30" s="86"/>
      <c r="V30" s="84"/>
      <c r="W30" s="56"/>
    </row>
    <row r="31" spans="1:23" ht="13.5" customHeight="1">
      <c r="A31" s="57"/>
      <c r="B31" s="58" t="s">
        <v>51</v>
      </c>
      <c r="C31" s="1"/>
      <c r="D31" s="1"/>
      <c r="E31" s="1"/>
      <c r="F31" s="1"/>
      <c r="G31" s="1"/>
      <c r="H31" s="1"/>
      <c r="I31" s="1"/>
      <c r="J31" s="1"/>
      <c r="K31" s="59"/>
      <c r="L31" s="60"/>
      <c r="M31" s="61"/>
      <c r="N31" s="61"/>
      <c r="O31" s="85"/>
      <c r="P31" s="85"/>
      <c r="Q31" s="85"/>
      <c r="R31" s="84"/>
      <c r="S31" s="85"/>
      <c r="T31" s="84"/>
      <c r="U31" s="86"/>
      <c r="V31" s="84"/>
      <c r="W31" s="56"/>
    </row>
    <row r="32" spans="1:23" ht="13.5" customHeight="1">
      <c r="A32" s="57">
        <v>1091</v>
      </c>
      <c r="B32" s="58"/>
      <c r="C32" s="1" t="s">
        <v>52</v>
      </c>
      <c r="D32" s="1"/>
      <c r="E32" s="1"/>
      <c r="F32" s="1"/>
      <c r="G32" s="1"/>
      <c r="H32" s="1"/>
      <c r="I32" s="1"/>
      <c r="J32" s="1"/>
      <c r="K32" s="59" t="str">
        <f>"000"</f>
        <v>000</v>
      </c>
      <c r="L32" s="84">
        <f>2684.3+3796.3</f>
        <v>6480.6</v>
      </c>
      <c r="M32" s="84"/>
      <c r="N32" s="61"/>
      <c r="O32" s="85"/>
      <c r="P32" s="85"/>
      <c r="Q32" s="85"/>
      <c r="R32" s="84"/>
      <c r="S32" s="85"/>
      <c r="T32" s="84"/>
      <c r="U32" s="86"/>
      <c r="V32" s="84"/>
      <c r="W32" s="56"/>
    </row>
    <row r="33" spans="1:23" ht="13.5" customHeight="1">
      <c r="A33" s="57">
        <v>1092</v>
      </c>
      <c r="B33" s="58"/>
      <c r="C33" s="1" t="s">
        <v>53</v>
      </c>
      <c r="D33" s="1"/>
      <c r="E33" s="1"/>
      <c r="F33" s="1"/>
      <c r="G33" s="1"/>
      <c r="H33" s="1"/>
      <c r="I33" s="1"/>
      <c r="J33" s="1"/>
      <c r="K33" s="59" t="str">
        <f>"000"</f>
        <v>000</v>
      </c>
      <c r="L33" s="84">
        <f>7.3+22.9</f>
        <v>30.2</v>
      </c>
      <c r="M33" s="84"/>
      <c r="N33" s="61"/>
      <c r="O33" s="85"/>
      <c r="P33" s="85"/>
      <c r="Q33" s="85"/>
      <c r="R33" s="84"/>
      <c r="S33" s="85"/>
      <c r="T33" s="84"/>
      <c r="U33" s="86"/>
      <c r="V33" s="84"/>
      <c r="W33" s="56"/>
    </row>
    <row r="34" spans="1:23" ht="13.5" customHeight="1">
      <c r="A34" s="57">
        <v>1093</v>
      </c>
      <c r="B34" s="58"/>
      <c r="C34" s="1" t="s">
        <v>54</v>
      </c>
      <c r="D34" s="1"/>
      <c r="E34" s="1"/>
      <c r="F34" s="1"/>
      <c r="G34" s="1"/>
      <c r="H34" s="1"/>
      <c r="I34" s="1"/>
      <c r="J34" s="1"/>
      <c r="K34" s="59" t="str">
        <f>"000"</f>
        <v>000</v>
      </c>
      <c r="L34" s="84">
        <f>1.7+10.1</f>
        <v>11.799999999999999</v>
      </c>
      <c r="M34" s="84"/>
      <c r="N34" s="61"/>
      <c r="O34" s="85"/>
      <c r="P34" s="85"/>
      <c r="Q34" s="85"/>
      <c r="R34" s="84"/>
      <c r="S34" s="85"/>
      <c r="T34" s="84"/>
      <c r="U34" s="86"/>
      <c r="V34" s="84"/>
      <c r="W34" s="56"/>
    </row>
    <row r="35" spans="1:23" ht="13.5" customHeight="1">
      <c r="A35" s="57">
        <v>1094</v>
      </c>
      <c r="B35" s="58"/>
      <c r="C35" s="1" t="s">
        <v>55</v>
      </c>
      <c r="D35" s="1"/>
      <c r="E35" s="1"/>
      <c r="F35" s="1"/>
      <c r="G35" s="1"/>
      <c r="H35" s="1"/>
      <c r="I35" s="1"/>
      <c r="J35" s="1"/>
      <c r="K35" s="59" t="str">
        <f>"000"</f>
        <v>000</v>
      </c>
      <c r="L35" s="84">
        <f>L32+L33+L34</f>
        <v>6522.6</v>
      </c>
      <c r="M35" s="84"/>
      <c r="N35" s="61"/>
      <c r="O35" s="85"/>
      <c r="P35" s="85"/>
      <c r="Q35" s="85"/>
      <c r="R35" s="84"/>
      <c r="S35" s="85"/>
      <c r="T35" s="84"/>
      <c r="U35" s="86"/>
      <c r="V35" s="84"/>
      <c r="W35" s="56"/>
    </row>
    <row r="36" spans="1:23" ht="13.5" customHeight="1">
      <c r="A36" s="57">
        <v>1100</v>
      </c>
      <c r="B36" s="58" t="s">
        <v>56</v>
      </c>
      <c r="C36" s="1"/>
      <c r="D36" s="1"/>
      <c r="E36" s="1"/>
      <c r="F36" s="1"/>
      <c r="G36" s="1"/>
      <c r="H36" s="1"/>
      <c r="I36" s="1"/>
      <c r="J36" s="1"/>
      <c r="K36" s="59" t="str">
        <f>"000"</f>
        <v>000</v>
      </c>
      <c r="L36" s="84">
        <f>4198.1+6244.7</f>
        <v>10442.8</v>
      </c>
      <c r="M36" s="84"/>
      <c r="N36" s="61"/>
      <c r="O36" s="85"/>
      <c r="P36" s="85"/>
      <c r="Q36" s="85"/>
      <c r="R36" s="84"/>
      <c r="S36" s="85"/>
      <c r="T36" s="84"/>
      <c r="U36" s="86"/>
      <c r="V36" s="84"/>
      <c r="W36" s="56"/>
    </row>
    <row r="37" spans="1:23" ht="13.5" customHeight="1">
      <c r="A37" s="57">
        <v>1110</v>
      </c>
      <c r="B37" s="58" t="s">
        <v>57</v>
      </c>
      <c r="C37" s="1"/>
      <c r="D37" s="1"/>
      <c r="E37" s="1"/>
      <c r="F37" s="1"/>
      <c r="G37" s="1"/>
      <c r="H37" s="1"/>
      <c r="I37" s="1"/>
      <c r="J37" s="1"/>
      <c r="K37" s="59" t="s">
        <v>32</v>
      </c>
      <c r="L37" s="90">
        <f>L35/L36</f>
        <v>0.6246025970046348</v>
      </c>
      <c r="M37" s="90"/>
      <c r="N37" s="63"/>
      <c r="O37" s="85"/>
      <c r="P37" s="85"/>
      <c r="Q37" s="85"/>
      <c r="R37" s="84"/>
      <c r="S37" s="85"/>
      <c r="T37" s="84"/>
      <c r="U37" s="86"/>
      <c r="V37" s="84"/>
      <c r="W37" s="56"/>
    </row>
    <row r="38" spans="1:23" ht="11.25" customHeight="1">
      <c r="A38" s="57"/>
      <c r="B38" s="58"/>
      <c r="C38" s="1"/>
      <c r="D38" s="1"/>
      <c r="E38" s="1"/>
      <c r="F38" s="1"/>
      <c r="G38" s="1"/>
      <c r="H38" s="1"/>
      <c r="I38" s="1"/>
      <c r="J38" s="1"/>
      <c r="K38" s="59"/>
      <c r="L38" s="60"/>
      <c r="M38" s="61"/>
      <c r="N38" s="61"/>
      <c r="O38" s="85"/>
      <c r="P38" s="85"/>
      <c r="Q38" s="85"/>
      <c r="R38" s="84"/>
      <c r="S38" s="85"/>
      <c r="T38" s="84"/>
      <c r="U38" s="86"/>
      <c r="V38" s="84"/>
      <c r="W38" s="56"/>
    </row>
    <row r="39" spans="1:23" ht="13.5" customHeight="1">
      <c r="A39" s="57"/>
      <c r="B39" s="64" t="s">
        <v>33</v>
      </c>
      <c r="C39" s="1"/>
      <c r="D39" s="1"/>
      <c r="E39" s="1"/>
      <c r="F39" s="1"/>
      <c r="G39" s="1"/>
      <c r="H39" s="1"/>
      <c r="I39" s="1"/>
      <c r="J39" s="1"/>
      <c r="K39" s="59"/>
      <c r="L39" s="65"/>
      <c r="M39" s="66"/>
      <c r="N39" s="66"/>
      <c r="O39" s="65"/>
      <c r="P39" s="66"/>
      <c r="Q39" s="66"/>
      <c r="R39" s="66"/>
      <c r="S39" s="65"/>
      <c r="T39" s="66"/>
      <c r="U39" s="65"/>
      <c r="V39" s="66"/>
      <c r="W39" s="56"/>
    </row>
    <row r="40" spans="1:23" ht="13.5" customHeight="1">
      <c r="A40" s="57">
        <v>2010</v>
      </c>
      <c r="B40" s="58" t="s">
        <v>58</v>
      </c>
      <c r="C40" s="1"/>
      <c r="D40" s="1"/>
      <c r="E40" s="1"/>
      <c r="F40" s="1"/>
      <c r="G40" s="1"/>
      <c r="H40" s="1"/>
      <c r="I40" s="1"/>
      <c r="J40" s="1"/>
      <c r="K40" s="59" t="str">
        <f>"000"</f>
        <v>000</v>
      </c>
      <c r="L40" s="84">
        <f aca="true" t="shared" si="0" ref="L40:L46">0+0</f>
        <v>0</v>
      </c>
      <c r="M40" s="84"/>
      <c r="N40" s="61"/>
      <c r="O40" s="85"/>
      <c r="P40" s="85"/>
      <c r="Q40" s="85"/>
      <c r="R40" s="84"/>
      <c r="S40" s="85"/>
      <c r="T40" s="84"/>
      <c r="U40" s="86"/>
      <c r="V40" s="84"/>
      <c r="W40" s="56"/>
    </row>
    <row r="41" spans="1:23" ht="13.5" customHeight="1">
      <c r="A41" s="57">
        <v>2020</v>
      </c>
      <c r="B41" s="58" t="s">
        <v>59</v>
      </c>
      <c r="C41" s="1"/>
      <c r="D41" s="67"/>
      <c r="E41" s="1"/>
      <c r="F41" s="1"/>
      <c r="G41" s="1"/>
      <c r="H41" s="1"/>
      <c r="I41" s="1"/>
      <c r="J41" s="1"/>
      <c r="K41" s="59" t="s">
        <v>31</v>
      </c>
      <c r="L41" s="87">
        <f t="shared" si="0"/>
        <v>0</v>
      </c>
      <c r="M41" s="87"/>
      <c r="N41" s="61"/>
      <c r="O41" s="85"/>
      <c r="P41" s="85"/>
      <c r="Q41" s="85"/>
      <c r="R41" s="84"/>
      <c r="S41" s="85"/>
      <c r="T41" s="84"/>
      <c r="U41" s="86"/>
      <c r="V41" s="84"/>
      <c r="W41" s="56"/>
    </row>
    <row r="42" spans="1:23" ht="13.5" customHeight="1">
      <c r="A42" s="57">
        <v>2030</v>
      </c>
      <c r="B42" s="58" t="s">
        <v>60</v>
      </c>
      <c r="C42" s="1"/>
      <c r="D42" s="1"/>
      <c r="E42" s="1"/>
      <c r="F42" s="1"/>
      <c r="G42" s="1"/>
      <c r="H42" s="1"/>
      <c r="I42" s="1"/>
      <c r="J42" s="1"/>
      <c r="K42" s="59" t="s">
        <v>31</v>
      </c>
      <c r="L42" s="84">
        <f t="shared" si="0"/>
        <v>0</v>
      </c>
      <c r="M42" s="84"/>
      <c r="N42" s="61"/>
      <c r="O42" s="85"/>
      <c r="P42" s="85"/>
      <c r="Q42" s="85"/>
      <c r="R42" s="84"/>
      <c r="S42" s="85"/>
      <c r="T42" s="84"/>
      <c r="U42" s="86"/>
      <c r="V42" s="84"/>
      <c r="W42" s="56"/>
    </row>
    <row r="43" spans="1:23" ht="13.5" customHeight="1">
      <c r="A43" s="57">
        <v>2040</v>
      </c>
      <c r="B43" s="58" t="s">
        <v>61</v>
      </c>
      <c r="C43" s="1"/>
      <c r="D43" s="1"/>
      <c r="E43" s="1"/>
      <c r="F43" s="1"/>
      <c r="G43" s="1"/>
      <c r="H43" s="1"/>
      <c r="I43" s="1"/>
      <c r="J43" s="1"/>
      <c r="K43" s="59" t="s">
        <v>31</v>
      </c>
      <c r="L43" s="87">
        <f t="shared" si="0"/>
        <v>0</v>
      </c>
      <c r="M43" s="87"/>
      <c r="N43" s="62"/>
      <c r="O43" s="85"/>
      <c r="P43" s="85"/>
      <c r="Q43" s="85"/>
      <c r="R43" s="84"/>
      <c r="S43" s="85"/>
      <c r="T43" s="84"/>
      <c r="U43" s="86"/>
      <c r="V43" s="84"/>
      <c r="W43" s="56"/>
    </row>
    <row r="44" spans="1:23" ht="13.5" customHeight="1">
      <c r="A44" s="57">
        <v>2050</v>
      </c>
      <c r="B44" s="58" t="s">
        <v>62</v>
      </c>
      <c r="C44" s="1"/>
      <c r="D44" s="67"/>
      <c r="E44" s="1"/>
      <c r="F44" s="1"/>
      <c r="G44" s="1"/>
      <c r="H44" s="1"/>
      <c r="I44" s="1"/>
      <c r="J44" s="1"/>
      <c r="K44" s="59" t="s">
        <v>31</v>
      </c>
      <c r="L44" s="91">
        <f t="shared" si="0"/>
        <v>0</v>
      </c>
      <c r="M44" s="91"/>
      <c r="N44" s="61"/>
      <c r="O44" s="85"/>
      <c r="P44" s="85"/>
      <c r="Q44" s="85"/>
      <c r="R44" s="84"/>
      <c r="S44" s="85"/>
      <c r="T44" s="84"/>
      <c r="U44" s="86"/>
      <c r="V44" s="84"/>
      <c r="W44" s="56"/>
    </row>
    <row r="45" spans="1:23" ht="13.5" customHeight="1">
      <c r="A45" s="57">
        <v>2060</v>
      </c>
      <c r="B45" s="58" t="s">
        <v>63</v>
      </c>
      <c r="C45" s="1"/>
      <c r="D45" s="1"/>
      <c r="E45" s="1"/>
      <c r="F45" s="1"/>
      <c r="G45" s="1"/>
      <c r="H45" s="1"/>
      <c r="I45" s="1"/>
      <c r="J45" s="1"/>
      <c r="K45" s="59" t="str">
        <f>"000"</f>
        <v>000</v>
      </c>
      <c r="L45" s="84">
        <f t="shared" si="0"/>
        <v>0</v>
      </c>
      <c r="M45" s="84"/>
      <c r="N45" s="61"/>
      <c r="O45" s="85"/>
      <c r="P45" s="85"/>
      <c r="Q45" s="85"/>
      <c r="R45" s="84"/>
      <c r="S45" s="85"/>
      <c r="T45" s="84"/>
      <c r="U45" s="86"/>
      <c r="V45" s="84"/>
      <c r="W45" s="56"/>
    </row>
    <row r="46" spans="1:23" ht="13.5" customHeight="1">
      <c r="A46" s="57">
        <v>2070</v>
      </c>
      <c r="B46" s="58" t="s">
        <v>64</v>
      </c>
      <c r="C46" s="1"/>
      <c r="D46" s="1"/>
      <c r="E46" s="1"/>
      <c r="F46" s="1"/>
      <c r="G46" s="1"/>
      <c r="H46" s="1"/>
      <c r="I46" s="1"/>
      <c r="J46" s="1"/>
      <c r="K46" s="59" t="str">
        <f>"000"</f>
        <v>000</v>
      </c>
      <c r="L46" s="84">
        <f t="shared" si="0"/>
        <v>0</v>
      </c>
      <c r="M46" s="84"/>
      <c r="N46" s="61"/>
      <c r="O46" s="85"/>
      <c r="P46" s="85"/>
      <c r="Q46" s="85"/>
      <c r="R46" s="84"/>
      <c r="S46" s="85"/>
      <c r="T46" s="84"/>
      <c r="U46" s="86"/>
      <c r="V46" s="84"/>
      <c r="W46" s="56"/>
    </row>
    <row r="47" spans="1:23" ht="13.5" customHeight="1">
      <c r="A47" s="57"/>
      <c r="B47" s="58" t="s">
        <v>65</v>
      </c>
      <c r="C47" s="1" t="s">
        <v>74</v>
      </c>
      <c r="D47" s="1"/>
      <c r="E47" s="1"/>
      <c r="F47" s="1"/>
      <c r="G47" s="1"/>
      <c r="H47" s="1"/>
      <c r="I47" s="1"/>
      <c r="J47" s="1"/>
      <c r="K47" s="59"/>
      <c r="L47" s="60"/>
      <c r="M47" s="61"/>
      <c r="N47" s="61"/>
      <c r="O47" s="85"/>
      <c r="P47" s="85"/>
      <c r="Q47" s="85"/>
      <c r="R47" s="84"/>
      <c r="S47" s="85"/>
      <c r="T47" s="84"/>
      <c r="U47" s="86"/>
      <c r="V47" s="84"/>
      <c r="W47" s="56"/>
    </row>
    <row r="48" spans="1:23" ht="13.5" customHeight="1">
      <c r="A48" s="57">
        <v>2091</v>
      </c>
      <c r="B48" s="58"/>
      <c r="C48" s="1" t="s">
        <v>52</v>
      </c>
      <c r="D48" s="1"/>
      <c r="E48" s="1"/>
      <c r="F48" s="1"/>
      <c r="G48" s="1"/>
      <c r="H48" s="1"/>
      <c r="I48" s="1"/>
      <c r="J48" s="1"/>
      <c r="K48" s="59" t="str">
        <f>"000"</f>
        <v>000</v>
      </c>
      <c r="L48" s="84">
        <f>0+0</f>
        <v>0</v>
      </c>
      <c r="M48" s="84"/>
      <c r="N48" s="61"/>
      <c r="O48" s="85"/>
      <c r="P48" s="85"/>
      <c r="Q48" s="85"/>
      <c r="R48" s="84"/>
      <c r="S48" s="85"/>
      <c r="T48" s="84"/>
      <c r="U48" s="86"/>
      <c r="V48" s="84"/>
      <c r="W48" s="56"/>
    </row>
    <row r="49" spans="1:23" ht="13.5" customHeight="1">
      <c r="A49" s="57">
        <v>2092</v>
      </c>
      <c r="B49" s="58"/>
      <c r="C49" s="1" t="s">
        <v>67</v>
      </c>
      <c r="D49" s="1"/>
      <c r="E49" s="1"/>
      <c r="F49" s="1"/>
      <c r="G49" s="1"/>
      <c r="H49" s="1"/>
      <c r="I49" s="1"/>
      <c r="J49" s="1"/>
      <c r="K49" s="59" t="str">
        <f>"000"</f>
        <v>000</v>
      </c>
      <c r="L49" s="84">
        <f>0+0+0+0</f>
        <v>0</v>
      </c>
      <c r="M49" s="84"/>
      <c r="N49" s="61"/>
      <c r="O49" s="85"/>
      <c r="P49" s="85"/>
      <c r="Q49" s="85"/>
      <c r="R49" s="84"/>
      <c r="S49" s="85"/>
      <c r="T49" s="84"/>
      <c r="U49" s="86"/>
      <c r="V49" s="84"/>
      <c r="W49" s="56"/>
    </row>
    <row r="50" spans="1:23" ht="13.5" customHeight="1">
      <c r="A50" s="57">
        <v>2094</v>
      </c>
      <c r="B50" s="58"/>
      <c r="C50" s="1" t="s">
        <v>68</v>
      </c>
      <c r="D50" s="1"/>
      <c r="E50" s="1"/>
      <c r="F50" s="1"/>
      <c r="G50" s="1"/>
      <c r="H50" s="1"/>
      <c r="I50" s="1"/>
      <c r="J50" s="1"/>
      <c r="K50" s="59" t="str">
        <f>"000"</f>
        <v>000</v>
      </c>
      <c r="L50" s="84">
        <f>L48+L49</f>
        <v>0</v>
      </c>
      <c r="M50" s="84"/>
      <c r="N50" s="61"/>
      <c r="O50" s="85"/>
      <c r="P50" s="85"/>
      <c r="Q50" s="85"/>
      <c r="R50" s="84"/>
      <c r="S50" s="85"/>
      <c r="T50" s="84"/>
      <c r="U50" s="86"/>
      <c r="V50" s="84"/>
      <c r="W50" s="56"/>
    </row>
    <row r="51" spans="1:23" ht="13.5" customHeight="1">
      <c r="A51" s="57">
        <v>2100</v>
      </c>
      <c r="B51" s="58" t="s">
        <v>69</v>
      </c>
      <c r="C51" s="1"/>
      <c r="D51" s="1"/>
      <c r="E51" s="1"/>
      <c r="F51" s="1"/>
      <c r="G51" s="1"/>
      <c r="H51" s="1"/>
      <c r="I51" s="1"/>
      <c r="J51" s="1"/>
      <c r="K51" s="59" t="str">
        <f>"000"</f>
        <v>000</v>
      </c>
      <c r="L51" s="84">
        <f>0+0</f>
        <v>0</v>
      </c>
      <c r="M51" s="84"/>
      <c r="N51" s="61"/>
      <c r="O51" s="85"/>
      <c r="P51" s="85"/>
      <c r="Q51" s="85"/>
      <c r="R51" s="84"/>
      <c r="S51" s="85"/>
      <c r="T51" s="84"/>
      <c r="U51" s="86"/>
      <c r="V51" s="84"/>
      <c r="W51" s="56"/>
    </row>
    <row r="52" spans="1:23" ht="10.5" customHeight="1">
      <c r="A52" s="57"/>
      <c r="B52" s="58"/>
      <c r="C52" s="1"/>
      <c r="D52" s="1"/>
      <c r="E52" s="1"/>
      <c r="F52" s="1"/>
      <c r="G52" s="1"/>
      <c r="H52" s="1"/>
      <c r="I52" s="1"/>
      <c r="J52" s="1"/>
      <c r="K52" s="59"/>
      <c r="L52" s="60"/>
      <c r="M52" s="61"/>
      <c r="N52" s="61"/>
      <c r="O52" s="85"/>
      <c r="P52" s="85"/>
      <c r="Q52" s="85"/>
      <c r="R52" s="84"/>
      <c r="S52" s="85"/>
      <c r="T52" s="84"/>
      <c r="U52" s="86"/>
      <c r="V52" s="84"/>
      <c r="W52" s="56"/>
    </row>
    <row r="53" spans="1:23" ht="13.5" customHeight="1">
      <c r="A53" s="57"/>
      <c r="B53" s="64" t="s">
        <v>34</v>
      </c>
      <c r="C53" s="1"/>
      <c r="D53" s="1"/>
      <c r="E53" s="1"/>
      <c r="F53" s="1"/>
      <c r="G53" s="1"/>
      <c r="H53" s="1"/>
      <c r="I53" s="1"/>
      <c r="J53" s="1"/>
      <c r="K53" s="59"/>
      <c r="L53" s="65"/>
      <c r="M53" s="66"/>
      <c r="N53" s="66"/>
      <c r="O53" s="65"/>
      <c r="P53" s="66"/>
      <c r="Q53" s="66"/>
      <c r="R53" s="66"/>
      <c r="S53" s="65"/>
      <c r="T53" s="66"/>
      <c r="U53" s="65"/>
      <c r="V53" s="66"/>
      <c r="W53" s="56"/>
    </row>
    <row r="54" spans="1:23" ht="13.5" customHeight="1">
      <c r="A54" s="57">
        <v>2330</v>
      </c>
      <c r="B54" s="58" t="s">
        <v>70</v>
      </c>
      <c r="C54" s="1"/>
      <c r="D54" s="1"/>
      <c r="E54" s="1"/>
      <c r="F54" s="1"/>
      <c r="G54" s="1"/>
      <c r="H54" s="1"/>
      <c r="I54" s="1"/>
      <c r="J54" s="1"/>
      <c r="K54" s="59" t="s">
        <v>31</v>
      </c>
      <c r="L54" s="84">
        <f>0+9.4</f>
        <v>9.4</v>
      </c>
      <c r="M54" s="84"/>
      <c r="N54" s="61"/>
      <c r="O54" s="85"/>
      <c r="P54" s="85"/>
      <c r="Q54" s="85"/>
      <c r="R54" s="84"/>
      <c r="S54" s="85"/>
      <c r="T54" s="84"/>
      <c r="U54" s="86"/>
      <c r="V54" s="84"/>
      <c r="W54" s="56"/>
    </row>
    <row r="55" spans="1:23" ht="10.5" customHeight="1">
      <c r="A55" s="68"/>
      <c r="B55" s="69"/>
      <c r="C55" s="70"/>
      <c r="D55" s="70"/>
      <c r="E55" s="70"/>
      <c r="F55" s="70"/>
      <c r="G55" s="70"/>
      <c r="H55" s="70"/>
      <c r="I55" s="70"/>
      <c r="J55" s="70"/>
      <c r="K55" s="71"/>
      <c r="L55" s="72"/>
      <c r="M55" s="2"/>
      <c r="N55" s="70"/>
      <c r="O55" s="69"/>
      <c r="P55" s="2"/>
      <c r="Q55" s="2"/>
      <c r="R55" s="2"/>
      <c r="S55" s="72"/>
      <c r="T55" s="2"/>
      <c r="U55" s="72"/>
      <c r="V55" s="2"/>
      <c r="W55" s="56"/>
    </row>
    <row r="56" spans="1:23" ht="24.75" customHeight="1" thickBot="1">
      <c r="A56" s="73" t="s">
        <v>71</v>
      </c>
      <c r="B56" s="74"/>
      <c r="C56" s="75"/>
      <c r="D56" s="75"/>
      <c r="E56" s="76"/>
      <c r="F56" s="76"/>
      <c r="G56" s="76"/>
      <c r="H56" s="76"/>
      <c r="I56" s="76"/>
      <c r="J56" s="76"/>
      <c r="K56" s="77"/>
      <c r="L56" s="77"/>
      <c r="M56" s="77"/>
      <c r="N56" s="76"/>
      <c r="O56" s="76"/>
      <c r="P56" s="78"/>
      <c r="Q56" s="78"/>
      <c r="R56" s="78"/>
      <c r="S56" s="78"/>
      <c r="T56" s="78"/>
      <c r="U56" s="78"/>
      <c r="V56" s="78"/>
      <c r="W56" s="56"/>
    </row>
    <row r="57" spans="1:15" ht="12.75" customHeight="1">
      <c r="A57" s="79"/>
      <c r="B57" s="80"/>
      <c r="C57" s="79"/>
      <c r="D57" s="80"/>
      <c r="E57" s="79"/>
      <c r="F57" s="79"/>
      <c r="G57" s="79"/>
      <c r="H57" s="79"/>
      <c r="I57" s="79"/>
      <c r="J57" s="79"/>
      <c r="K57" s="81"/>
      <c r="L57" s="82"/>
      <c r="M57" s="82"/>
      <c r="N57" s="79"/>
      <c r="O57" s="79"/>
    </row>
  </sheetData>
  <sheetProtection/>
  <mergeCells count="116">
    <mergeCell ref="L23:M23"/>
    <mergeCell ref="O23:R23"/>
    <mergeCell ref="S23:T23"/>
    <mergeCell ref="U23:V23"/>
    <mergeCell ref="L24:M24"/>
    <mergeCell ref="O24:R24"/>
    <mergeCell ref="S24:T24"/>
    <mergeCell ref="U24:V24"/>
    <mergeCell ref="L25:M25"/>
    <mergeCell ref="O25:R25"/>
    <mergeCell ref="S25:T25"/>
    <mergeCell ref="U25:V25"/>
    <mergeCell ref="L26:M26"/>
    <mergeCell ref="O26:R26"/>
    <mergeCell ref="S26:T26"/>
    <mergeCell ref="U26:V26"/>
    <mergeCell ref="L27:M27"/>
    <mergeCell ref="O27:R27"/>
    <mergeCell ref="S27:T27"/>
    <mergeCell ref="U27:V27"/>
    <mergeCell ref="L28:M28"/>
    <mergeCell ref="O28:R28"/>
    <mergeCell ref="S28:T28"/>
    <mergeCell ref="U28:V28"/>
    <mergeCell ref="L29:M29"/>
    <mergeCell ref="O29:R29"/>
    <mergeCell ref="S29:T29"/>
    <mergeCell ref="U29:V29"/>
    <mergeCell ref="L30:M30"/>
    <mergeCell ref="O30:R30"/>
    <mergeCell ref="S30:T30"/>
    <mergeCell ref="U30:V30"/>
    <mergeCell ref="O31:R31"/>
    <mergeCell ref="S31:T31"/>
    <mergeCell ref="U31:V31"/>
    <mergeCell ref="L32:M32"/>
    <mergeCell ref="O32:R32"/>
    <mergeCell ref="S32:T32"/>
    <mergeCell ref="U32:V32"/>
    <mergeCell ref="L33:M33"/>
    <mergeCell ref="O33:R33"/>
    <mergeCell ref="S33:T33"/>
    <mergeCell ref="U33:V33"/>
    <mergeCell ref="L34:M34"/>
    <mergeCell ref="O34:R34"/>
    <mergeCell ref="S34:T34"/>
    <mergeCell ref="U34:V34"/>
    <mergeCell ref="L35:M35"/>
    <mergeCell ref="O35:R35"/>
    <mergeCell ref="S35:T35"/>
    <mergeCell ref="U35:V35"/>
    <mergeCell ref="L36:M36"/>
    <mergeCell ref="O36:R36"/>
    <mergeCell ref="S36:T36"/>
    <mergeCell ref="U36:V36"/>
    <mergeCell ref="L37:M37"/>
    <mergeCell ref="O37:R37"/>
    <mergeCell ref="S37:T37"/>
    <mergeCell ref="U37:V37"/>
    <mergeCell ref="O38:R38"/>
    <mergeCell ref="S38:T38"/>
    <mergeCell ref="U38:V38"/>
    <mergeCell ref="L40:M40"/>
    <mergeCell ref="O40:R40"/>
    <mergeCell ref="S40:T40"/>
    <mergeCell ref="U40:V40"/>
    <mergeCell ref="L41:M41"/>
    <mergeCell ref="O41:R41"/>
    <mergeCell ref="S41:T41"/>
    <mergeCell ref="U41:V41"/>
    <mergeCell ref="L42:M42"/>
    <mergeCell ref="O42:R42"/>
    <mergeCell ref="S42:T42"/>
    <mergeCell ref="U42:V42"/>
    <mergeCell ref="L43:M43"/>
    <mergeCell ref="O43:R43"/>
    <mergeCell ref="S43:T43"/>
    <mergeCell ref="U43:V43"/>
    <mergeCell ref="L44:M44"/>
    <mergeCell ref="O44:R44"/>
    <mergeCell ref="S44:T44"/>
    <mergeCell ref="U44:V44"/>
    <mergeCell ref="L45:M45"/>
    <mergeCell ref="O45:R45"/>
    <mergeCell ref="S45:T45"/>
    <mergeCell ref="U45:V45"/>
    <mergeCell ref="L46:M46"/>
    <mergeCell ref="O46:R46"/>
    <mergeCell ref="S46:T46"/>
    <mergeCell ref="U46:V46"/>
    <mergeCell ref="O47:R47"/>
    <mergeCell ref="S47:T47"/>
    <mergeCell ref="U47:V47"/>
    <mergeCell ref="L48:M48"/>
    <mergeCell ref="O48:R48"/>
    <mergeCell ref="S48:T48"/>
    <mergeCell ref="U48:V48"/>
    <mergeCell ref="L49:M49"/>
    <mergeCell ref="O49:R49"/>
    <mergeCell ref="S49:T49"/>
    <mergeCell ref="U49:V49"/>
    <mergeCell ref="L50:M50"/>
    <mergeCell ref="O50:R50"/>
    <mergeCell ref="S50:T50"/>
    <mergeCell ref="U50:V50"/>
    <mergeCell ref="L51:M51"/>
    <mergeCell ref="O51:R51"/>
    <mergeCell ref="S51:T51"/>
    <mergeCell ref="U51:V51"/>
    <mergeCell ref="O52:R52"/>
    <mergeCell ref="S52:T52"/>
    <mergeCell ref="U52:V52"/>
    <mergeCell ref="L54:M54"/>
    <mergeCell ref="O54:R54"/>
    <mergeCell ref="S54:T54"/>
    <mergeCell ref="U54:V5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showZeros="0" zoomScalePageLayoutView="0" workbookViewId="0" topLeftCell="A34">
      <selection activeCell="O55" sqref="O55"/>
    </sheetView>
  </sheetViews>
  <sheetFormatPr defaultColWidth="9.140625" defaultRowHeight="12.75"/>
  <cols>
    <col min="1" max="1" width="12.8515625" style="5" customWidth="1"/>
    <col min="2" max="2" width="2.57421875" style="5" customWidth="1"/>
    <col min="3" max="3" width="2.7109375" style="5" customWidth="1"/>
    <col min="4" max="5" width="4.140625" style="5" customWidth="1"/>
    <col min="6" max="6" width="6.57421875" style="5" customWidth="1"/>
    <col min="7" max="7" width="7.140625" style="5" customWidth="1"/>
    <col min="8" max="8" width="6.8515625" style="5" customWidth="1"/>
    <col min="9" max="9" width="3.421875" style="5" customWidth="1"/>
    <col min="10" max="10" width="2.8515625" style="5" customWidth="1"/>
    <col min="11" max="11" width="8.421875" style="5" customWidth="1"/>
    <col min="12" max="12" width="7.28125" style="5" customWidth="1"/>
    <col min="13" max="13" width="4.7109375" style="5" customWidth="1"/>
    <col min="14" max="14" width="1.28515625" style="5" customWidth="1"/>
    <col min="15" max="18" width="3.28125" style="5" customWidth="1"/>
    <col min="19" max="22" width="6.57421875" style="5" customWidth="1"/>
    <col min="23" max="23" width="0.71875" style="5" customWidth="1"/>
    <col min="24" max="16384" width="9.140625" style="5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</row>
    <row r="2" spans="1:22" ht="14.2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 customHeight="1">
      <c r="A3" s="6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 customHeight="1">
      <c r="A4" s="6" t="s">
        <v>3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8" t="s">
        <v>4</v>
      </c>
      <c r="B9" s="9" t="s">
        <v>36</v>
      </c>
      <c r="C9" s="10"/>
      <c r="D9" s="10"/>
      <c r="E9" s="10"/>
      <c r="F9" s="11"/>
      <c r="G9" s="10"/>
      <c r="H9" s="10"/>
      <c r="I9" s="11"/>
      <c r="J9" s="11"/>
      <c r="K9" s="3"/>
      <c r="L9" s="1"/>
      <c r="M9" s="1"/>
      <c r="N9" s="8" t="s">
        <v>5</v>
      </c>
      <c r="O9" s="10" t="s">
        <v>6</v>
      </c>
      <c r="P9" s="10"/>
      <c r="Q9" s="10"/>
      <c r="R9" s="10"/>
      <c r="S9" s="10"/>
      <c r="T9" s="10"/>
      <c r="U9" s="1"/>
      <c r="V9" s="1"/>
    </row>
    <row r="10" spans="1:22" ht="14.25" customHeight="1">
      <c r="A10" s="8" t="s">
        <v>7</v>
      </c>
      <c r="B10" s="12" t="s">
        <v>8</v>
      </c>
      <c r="C10" s="13"/>
      <c r="D10" s="13"/>
      <c r="E10" s="13"/>
      <c r="F10" s="14"/>
      <c r="G10" s="13"/>
      <c r="H10" s="13"/>
      <c r="I10" s="14"/>
      <c r="J10" s="14"/>
      <c r="K10" s="3"/>
      <c r="L10" s="1"/>
      <c r="M10" s="1"/>
      <c r="N10" s="8" t="s">
        <v>9</v>
      </c>
      <c r="O10" s="12" t="s">
        <v>8</v>
      </c>
      <c r="P10" s="13"/>
      <c r="Q10" s="13"/>
      <c r="R10" s="13"/>
      <c r="S10" s="13"/>
      <c r="T10" s="13"/>
      <c r="U10" s="1"/>
      <c r="V10" s="1"/>
    </row>
    <row r="11" spans="1:22" ht="14.25" customHeight="1">
      <c r="A11" s="8" t="s">
        <v>10</v>
      </c>
      <c r="B11" s="13" t="s">
        <v>37</v>
      </c>
      <c r="C11" s="13"/>
      <c r="D11" s="13"/>
      <c r="E11" s="13"/>
      <c r="F11" s="14"/>
      <c r="G11" s="13"/>
      <c r="H11" s="13"/>
      <c r="I11" s="14"/>
      <c r="J11" s="14"/>
      <c r="K11" s="3"/>
      <c r="L11" s="1"/>
      <c r="M11" s="1"/>
      <c r="N11" s="8"/>
      <c r="O11" s="13"/>
      <c r="P11" s="13"/>
      <c r="Q11" s="13"/>
      <c r="R11" s="13"/>
      <c r="S11" s="13"/>
      <c r="T11" s="13"/>
      <c r="U11" s="1"/>
      <c r="V11" s="1"/>
    </row>
    <row r="12" spans="1:22" ht="14.25" customHeight="1">
      <c r="A12" s="8" t="s">
        <v>11</v>
      </c>
      <c r="B12" s="13" t="s">
        <v>38</v>
      </c>
      <c r="C12" s="13"/>
      <c r="D12" s="13"/>
      <c r="E12" s="13"/>
      <c r="F12" s="14"/>
      <c r="G12" s="13"/>
      <c r="H12" s="13"/>
      <c r="I12" s="14"/>
      <c r="J12" s="14"/>
      <c r="K12" s="3"/>
      <c r="L12" s="1"/>
      <c r="M12" s="1"/>
      <c r="N12" s="8" t="s">
        <v>39</v>
      </c>
      <c r="O12" s="6" t="s">
        <v>75</v>
      </c>
      <c r="P12" s="10"/>
      <c r="Q12" s="10"/>
      <c r="R12" s="10"/>
      <c r="S12" s="10"/>
      <c r="T12" s="10"/>
      <c r="U12" s="1"/>
      <c r="V12" s="1"/>
    </row>
    <row r="13" spans="1:22" ht="14.25" customHeight="1">
      <c r="A13" s="8" t="s">
        <v>40</v>
      </c>
      <c r="B13" s="13" t="s">
        <v>35</v>
      </c>
      <c r="C13" s="13"/>
      <c r="D13" s="13"/>
      <c r="E13" s="13"/>
      <c r="F13" s="14"/>
      <c r="G13" s="13"/>
      <c r="H13" s="13"/>
      <c r="I13" s="14"/>
      <c r="J13" s="14"/>
      <c r="K13" s="3"/>
      <c r="L13" s="1"/>
      <c r="M13" s="1"/>
      <c r="N13" s="8" t="s">
        <v>12</v>
      </c>
      <c r="O13" s="12">
        <v>2016</v>
      </c>
      <c r="P13" s="13"/>
      <c r="Q13" s="13"/>
      <c r="R13" s="13"/>
      <c r="S13" s="13"/>
      <c r="T13" s="13"/>
      <c r="U13" s="1"/>
      <c r="V13" s="1"/>
    </row>
    <row r="14" spans="1:22" ht="18" customHeight="1">
      <c r="A14" s="1"/>
      <c r="B14" s="15"/>
      <c r="C14" s="15"/>
      <c r="D14" s="15"/>
      <c r="E14" s="15"/>
      <c r="F14" s="15"/>
      <c r="G14" s="15"/>
      <c r="H14" s="15"/>
      <c r="I14" s="15"/>
      <c r="J14" s="16"/>
      <c r="K14" s="3"/>
      <c r="L14" s="1"/>
      <c r="M14" s="1"/>
      <c r="N14" s="1"/>
      <c r="O14" s="15"/>
      <c r="P14" s="15"/>
      <c r="Q14" s="15"/>
      <c r="R14" s="15"/>
      <c r="S14" s="15"/>
      <c r="T14" s="15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20"/>
      <c r="L16" s="21" t="s">
        <v>13</v>
      </c>
      <c r="M16" s="22"/>
      <c r="N16" s="23"/>
      <c r="O16" s="23"/>
      <c r="P16" s="23"/>
      <c r="Q16" s="23"/>
      <c r="R16" s="23"/>
      <c r="S16" s="21" t="s">
        <v>15</v>
      </c>
      <c r="T16" s="23"/>
      <c r="U16" s="23"/>
      <c r="V16" s="24"/>
    </row>
    <row r="17" spans="1:22" ht="15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8"/>
      <c r="L17" s="29" t="s">
        <v>14</v>
      </c>
      <c r="M17" s="30"/>
      <c r="N17" s="30"/>
      <c r="O17" s="31"/>
      <c r="P17" s="31"/>
      <c r="Q17" s="30"/>
      <c r="R17" s="30"/>
      <c r="S17" s="29" t="s">
        <v>20</v>
      </c>
      <c r="T17" s="30"/>
      <c r="U17" s="30"/>
      <c r="V17" s="32"/>
    </row>
    <row r="18" spans="1:22" ht="12.75" customHeight="1">
      <c r="A18" s="25" t="s">
        <v>16</v>
      </c>
      <c r="B18" s="26" t="s">
        <v>17</v>
      </c>
      <c r="C18" s="27"/>
      <c r="D18" s="27"/>
      <c r="E18" s="27"/>
      <c r="F18" s="27"/>
      <c r="G18" s="27"/>
      <c r="H18" s="27"/>
      <c r="I18" s="27"/>
      <c r="J18" s="27"/>
      <c r="K18" s="28" t="s">
        <v>18</v>
      </c>
      <c r="L18" s="33" t="s">
        <v>19</v>
      </c>
      <c r="M18" s="34"/>
      <c r="N18" s="34"/>
      <c r="O18" s="35"/>
      <c r="P18" s="35"/>
      <c r="Q18" s="34"/>
      <c r="R18" s="34"/>
      <c r="S18" s="33" t="s">
        <v>41</v>
      </c>
      <c r="T18" s="34"/>
      <c r="U18" s="34"/>
      <c r="V18" s="36"/>
    </row>
    <row r="19" spans="1:22" ht="15" customHeight="1">
      <c r="A19" s="25" t="s">
        <v>21</v>
      </c>
      <c r="B19" s="37"/>
      <c r="C19" s="38"/>
      <c r="D19" s="38"/>
      <c r="E19" s="38"/>
      <c r="F19" s="38"/>
      <c r="G19" s="38"/>
      <c r="H19" s="38"/>
      <c r="I19" s="38"/>
      <c r="J19" s="38"/>
      <c r="K19" s="28"/>
      <c r="L19" s="39" t="s">
        <v>42</v>
      </c>
      <c r="M19" s="40"/>
      <c r="N19" s="40"/>
      <c r="O19" s="41"/>
      <c r="P19" s="40"/>
      <c r="Q19" s="40"/>
      <c r="R19" s="40"/>
      <c r="S19" s="39" t="s">
        <v>42</v>
      </c>
      <c r="T19" s="40"/>
      <c r="U19" s="40"/>
      <c r="V19" s="42"/>
    </row>
    <row r="20" spans="1:22" ht="15" customHeight="1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44"/>
      <c r="L20" s="39" t="s">
        <v>22</v>
      </c>
      <c r="M20" s="39"/>
      <c r="N20" s="39"/>
      <c r="O20" s="39" t="s">
        <v>23</v>
      </c>
      <c r="P20" s="39"/>
      <c r="Q20" s="39"/>
      <c r="R20" s="39"/>
      <c r="S20" s="39" t="s">
        <v>22</v>
      </c>
      <c r="T20" s="41"/>
      <c r="U20" s="39" t="s">
        <v>23</v>
      </c>
      <c r="V20" s="45"/>
    </row>
    <row r="21" spans="1:22" ht="12" customHeight="1">
      <c r="A21" s="46"/>
      <c r="B21" s="39" t="s">
        <v>24</v>
      </c>
      <c r="C21" s="47"/>
      <c r="D21" s="47"/>
      <c r="E21" s="47"/>
      <c r="F21" s="47"/>
      <c r="G21" s="47"/>
      <c r="H21" s="47"/>
      <c r="I21" s="47"/>
      <c r="J21" s="47"/>
      <c r="K21" s="48" t="s">
        <v>25</v>
      </c>
      <c r="L21" s="39" t="s">
        <v>26</v>
      </c>
      <c r="M21" s="47"/>
      <c r="N21" s="47"/>
      <c r="O21" s="39" t="s">
        <v>27</v>
      </c>
      <c r="P21" s="47"/>
      <c r="Q21" s="47"/>
      <c r="R21" s="47"/>
      <c r="S21" s="39" t="s">
        <v>28</v>
      </c>
      <c r="T21" s="47"/>
      <c r="U21" s="39" t="s">
        <v>29</v>
      </c>
      <c r="V21" s="42"/>
    </row>
    <row r="22" spans="1:23" ht="21.75" customHeight="1">
      <c r="A22" s="49"/>
      <c r="B22" s="50" t="s">
        <v>30</v>
      </c>
      <c r="C22" s="51"/>
      <c r="D22" s="51"/>
      <c r="E22" s="15"/>
      <c r="F22" s="15"/>
      <c r="G22" s="15"/>
      <c r="H22" s="15"/>
      <c r="I22" s="15"/>
      <c r="J22" s="51"/>
      <c r="K22" s="52"/>
      <c r="L22" s="53"/>
      <c r="M22" s="54"/>
      <c r="N22" s="54"/>
      <c r="O22" s="53"/>
      <c r="P22" s="55"/>
      <c r="Q22" s="54"/>
      <c r="R22" s="54"/>
      <c r="S22" s="53"/>
      <c r="T22" s="54"/>
      <c r="U22" s="53"/>
      <c r="V22" s="55"/>
      <c r="W22" s="56"/>
    </row>
    <row r="23" spans="1:23" ht="14.25" customHeight="1">
      <c r="A23" s="57">
        <v>1010</v>
      </c>
      <c r="B23" s="58" t="s">
        <v>43</v>
      </c>
      <c r="C23" s="1"/>
      <c r="D23" s="1"/>
      <c r="E23" s="1"/>
      <c r="F23" s="1"/>
      <c r="G23" s="1"/>
      <c r="H23" s="1"/>
      <c r="I23" s="1"/>
      <c r="J23" s="1"/>
      <c r="K23" s="59" t="str">
        <f>"000"</f>
        <v>000</v>
      </c>
      <c r="L23" s="84">
        <f>267.7+520.8</f>
        <v>788.5</v>
      </c>
      <c r="M23" s="84"/>
      <c r="N23" s="61"/>
      <c r="O23" s="85"/>
      <c r="P23" s="85"/>
      <c r="Q23" s="85"/>
      <c r="R23" s="84"/>
      <c r="S23" s="85"/>
      <c r="T23" s="84"/>
      <c r="U23" s="86"/>
      <c r="V23" s="84"/>
      <c r="W23" s="56"/>
    </row>
    <row r="24" spans="1:23" ht="13.5" customHeight="1">
      <c r="A24" s="57">
        <v>1020</v>
      </c>
      <c r="B24" s="58" t="s">
        <v>44</v>
      </c>
      <c r="C24" s="1"/>
      <c r="D24" s="1"/>
      <c r="E24" s="1"/>
      <c r="F24" s="1"/>
      <c r="G24" s="1"/>
      <c r="H24" s="1"/>
      <c r="I24" s="1"/>
      <c r="J24" s="1"/>
      <c r="K24" s="59" t="s">
        <v>31</v>
      </c>
      <c r="L24" s="87">
        <f>218+338</f>
        <v>556</v>
      </c>
      <c r="M24" s="87"/>
      <c r="N24" s="62"/>
      <c r="O24" s="88"/>
      <c r="P24" s="88"/>
      <c r="Q24" s="88"/>
      <c r="R24" s="87"/>
      <c r="S24" s="88"/>
      <c r="T24" s="87"/>
      <c r="U24" s="89"/>
      <c r="V24" s="87"/>
      <c r="W24" s="56"/>
    </row>
    <row r="25" spans="1:23" ht="13.5" customHeight="1">
      <c r="A25" s="57">
        <v>1030</v>
      </c>
      <c r="B25" s="58" t="s">
        <v>45</v>
      </c>
      <c r="C25" s="1"/>
      <c r="D25" s="1"/>
      <c r="E25" s="1"/>
      <c r="F25" s="1"/>
      <c r="G25" s="1"/>
      <c r="H25" s="1"/>
      <c r="I25" s="1"/>
      <c r="J25" s="1"/>
      <c r="K25" s="59" t="s">
        <v>31</v>
      </c>
      <c r="L25" s="84">
        <f>382.2+718.9</f>
        <v>1101.1</v>
      </c>
      <c r="M25" s="84"/>
      <c r="N25" s="61"/>
      <c r="O25" s="85"/>
      <c r="P25" s="85"/>
      <c r="Q25" s="85"/>
      <c r="R25" s="84"/>
      <c r="S25" s="85"/>
      <c r="T25" s="84"/>
      <c r="U25" s="86"/>
      <c r="V25" s="84"/>
      <c r="W25" s="56"/>
    </row>
    <row r="26" spans="1:23" ht="13.5" customHeight="1">
      <c r="A26" s="57">
        <v>1040</v>
      </c>
      <c r="B26" s="58" t="s">
        <v>46</v>
      </c>
      <c r="C26" s="1"/>
      <c r="D26" s="1"/>
      <c r="E26" s="1"/>
      <c r="F26" s="1"/>
      <c r="G26" s="1"/>
      <c r="H26" s="1"/>
      <c r="I26" s="1"/>
      <c r="J26" s="1"/>
      <c r="K26" s="59" t="s">
        <v>31</v>
      </c>
      <c r="L26" s="87">
        <f>26916+31236</f>
        <v>58152</v>
      </c>
      <c r="M26" s="87"/>
      <c r="N26" s="62"/>
      <c r="O26" s="85"/>
      <c r="P26" s="85"/>
      <c r="Q26" s="85"/>
      <c r="R26" s="84"/>
      <c r="S26" s="85"/>
      <c r="T26" s="84"/>
      <c r="U26" s="86"/>
      <c r="V26" s="84"/>
      <c r="W26" s="56"/>
    </row>
    <row r="27" spans="1:23" ht="13.5" customHeight="1">
      <c r="A27" s="57">
        <v>1050</v>
      </c>
      <c r="B27" s="58" t="s">
        <v>47</v>
      </c>
      <c r="C27" s="1"/>
      <c r="D27" s="1"/>
      <c r="E27" s="1"/>
      <c r="F27" s="1"/>
      <c r="G27" s="1"/>
      <c r="H27" s="1"/>
      <c r="I27" s="1"/>
      <c r="J27" s="1"/>
      <c r="K27" s="59" t="s">
        <v>31</v>
      </c>
      <c r="L27" s="91">
        <f>12.002+18.092</f>
        <v>30.094</v>
      </c>
      <c r="M27" s="91"/>
      <c r="N27" s="61"/>
      <c r="O27" s="85"/>
      <c r="P27" s="85"/>
      <c r="Q27" s="85"/>
      <c r="R27" s="84"/>
      <c r="S27" s="85"/>
      <c r="T27" s="84"/>
      <c r="U27" s="86"/>
      <c r="V27" s="84"/>
      <c r="W27" s="56"/>
    </row>
    <row r="28" spans="1:23" ht="13.5" customHeight="1">
      <c r="A28" s="57">
        <v>1060</v>
      </c>
      <c r="B28" s="58" t="s">
        <v>48</v>
      </c>
      <c r="C28" s="1"/>
      <c r="D28" s="1"/>
      <c r="E28" s="1"/>
      <c r="F28" s="1"/>
      <c r="G28" s="1"/>
      <c r="H28" s="1"/>
      <c r="I28" s="1"/>
      <c r="J28" s="1"/>
      <c r="K28" s="59" t="str">
        <f>"000"</f>
        <v>000</v>
      </c>
      <c r="L28" s="84">
        <f>32440.1+50008.2</f>
        <v>82448.29999999999</v>
      </c>
      <c r="M28" s="84"/>
      <c r="N28" s="61"/>
      <c r="O28" s="85"/>
      <c r="P28" s="85"/>
      <c r="Q28" s="85"/>
      <c r="R28" s="84"/>
      <c r="S28" s="85"/>
      <c r="T28" s="84"/>
      <c r="U28" s="86"/>
      <c r="V28" s="84"/>
      <c r="W28" s="56"/>
    </row>
    <row r="29" spans="1:23" ht="13.5" customHeight="1">
      <c r="A29" s="57">
        <v>1070</v>
      </c>
      <c r="B29" s="58" t="s">
        <v>49</v>
      </c>
      <c r="C29" s="1"/>
      <c r="D29" s="1"/>
      <c r="E29" s="1"/>
      <c r="F29" s="1"/>
      <c r="G29" s="1"/>
      <c r="H29" s="1"/>
      <c r="I29" s="1"/>
      <c r="J29" s="1"/>
      <c r="K29" s="59" t="str">
        <f>"000"</f>
        <v>000</v>
      </c>
      <c r="L29" s="84">
        <f>39742.6+65051.7</f>
        <v>104794.29999999999</v>
      </c>
      <c r="M29" s="84"/>
      <c r="N29" s="61"/>
      <c r="O29" s="85"/>
      <c r="P29" s="85"/>
      <c r="Q29" s="85"/>
      <c r="R29" s="84"/>
      <c r="S29" s="85"/>
      <c r="T29" s="84"/>
      <c r="U29" s="86"/>
      <c r="V29" s="84"/>
      <c r="W29" s="56"/>
    </row>
    <row r="30" spans="1:23" ht="13.5" customHeight="1">
      <c r="A30" s="57">
        <v>1080</v>
      </c>
      <c r="B30" s="58" t="s">
        <v>50</v>
      </c>
      <c r="C30" s="1"/>
      <c r="D30" s="1"/>
      <c r="E30" s="1"/>
      <c r="F30" s="1"/>
      <c r="G30" s="1"/>
      <c r="H30" s="1"/>
      <c r="I30" s="1"/>
      <c r="J30" s="1"/>
      <c r="K30" s="59" t="s">
        <v>32</v>
      </c>
      <c r="L30" s="90">
        <f>L28/L29</f>
        <v>0.7867632113578696</v>
      </c>
      <c r="M30" s="90"/>
      <c r="N30" s="63"/>
      <c r="O30" s="85"/>
      <c r="P30" s="85"/>
      <c r="Q30" s="85"/>
      <c r="R30" s="84"/>
      <c r="S30" s="85"/>
      <c r="T30" s="84"/>
      <c r="U30" s="86"/>
      <c r="V30" s="84"/>
      <c r="W30" s="56"/>
    </row>
    <row r="31" spans="1:23" ht="13.5" customHeight="1">
      <c r="A31" s="57"/>
      <c r="B31" s="58" t="s">
        <v>51</v>
      </c>
      <c r="C31" s="1"/>
      <c r="D31" s="1"/>
      <c r="E31" s="1"/>
      <c r="F31" s="1"/>
      <c r="G31" s="1"/>
      <c r="H31" s="1"/>
      <c r="I31" s="1"/>
      <c r="J31" s="1"/>
      <c r="K31" s="59"/>
      <c r="L31" s="60"/>
      <c r="M31" s="61"/>
      <c r="N31" s="61"/>
      <c r="O31" s="85"/>
      <c r="P31" s="85"/>
      <c r="Q31" s="85"/>
      <c r="R31" s="84"/>
      <c r="S31" s="85"/>
      <c r="T31" s="84"/>
      <c r="U31" s="86"/>
      <c r="V31" s="84"/>
      <c r="W31" s="56"/>
    </row>
    <row r="32" spans="1:23" ht="13.5" customHeight="1">
      <c r="A32" s="57">
        <v>1091</v>
      </c>
      <c r="B32" s="58"/>
      <c r="C32" s="1" t="s">
        <v>52</v>
      </c>
      <c r="D32" s="1"/>
      <c r="E32" s="1"/>
      <c r="F32" s="1"/>
      <c r="G32" s="1"/>
      <c r="H32" s="1"/>
      <c r="I32" s="1"/>
      <c r="J32" s="1"/>
      <c r="K32" s="59" t="str">
        <f>"000"</f>
        <v>000</v>
      </c>
      <c r="L32" s="84">
        <f>3244+4999.2</f>
        <v>8243.2</v>
      </c>
      <c r="M32" s="84"/>
      <c r="N32" s="61"/>
      <c r="O32" s="85"/>
      <c r="P32" s="85"/>
      <c r="Q32" s="85"/>
      <c r="R32" s="84"/>
      <c r="S32" s="85"/>
      <c r="T32" s="84"/>
      <c r="U32" s="86"/>
      <c r="V32" s="84"/>
      <c r="W32" s="56"/>
    </row>
    <row r="33" spans="1:23" ht="13.5" customHeight="1">
      <c r="A33" s="57">
        <v>1092</v>
      </c>
      <c r="B33" s="58"/>
      <c r="C33" s="1" t="s">
        <v>53</v>
      </c>
      <c r="D33" s="1"/>
      <c r="E33" s="1"/>
      <c r="F33" s="1"/>
      <c r="G33" s="1"/>
      <c r="H33" s="1"/>
      <c r="I33" s="1"/>
      <c r="J33" s="1"/>
      <c r="K33" s="59" t="str">
        <f>"000"</f>
        <v>000</v>
      </c>
      <c r="L33" s="84">
        <f>14.1+26</f>
        <v>40.1</v>
      </c>
      <c r="M33" s="84"/>
      <c r="N33" s="61"/>
      <c r="O33" s="85"/>
      <c r="P33" s="85"/>
      <c r="Q33" s="85"/>
      <c r="R33" s="84"/>
      <c r="S33" s="85"/>
      <c r="T33" s="84"/>
      <c r="U33" s="86"/>
      <c r="V33" s="84"/>
      <c r="W33" s="56"/>
    </row>
    <row r="34" spans="1:23" ht="13.5" customHeight="1">
      <c r="A34" s="57">
        <v>1093</v>
      </c>
      <c r="B34" s="58"/>
      <c r="C34" s="1" t="s">
        <v>54</v>
      </c>
      <c r="D34" s="1"/>
      <c r="E34" s="1"/>
      <c r="F34" s="1"/>
      <c r="G34" s="1"/>
      <c r="H34" s="1"/>
      <c r="I34" s="1"/>
      <c r="J34" s="1"/>
      <c r="K34" s="59" t="str">
        <f>"000"</f>
        <v>000</v>
      </c>
      <c r="L34" s="84">
        <f>2.3+11.3</f>
        <v>13.600000000000001</v>
      </c>
      <c r="M34" s="84"/>
      <c r="N34" s="61"/>
      <c r="O34" s="85"/>
      <c r="P34" s="85"/>
      <c r="Q34" s="85"/>
      <c r="R34" s="84"/>
      <c r="S34" s="85"/>
      <c r="T34" s="84"/>
      <c r="U34" s="86"/>
      <c r="V34" s="84"/>
      <c r="W34" s="56"/>
    </row>
    <row r="35" spans="1:23" ht="13.5" customHeight="1">
      <c r="A35" s="57">
        <v>1094</v>
      </c>
      <c r="B35" s="58"/>
      <c r="C35" s="1" t="s">
        <v>55</v>
      </c>
      <c r="D35" s="1"/>
      <c r="E35" s="1"/>
      <c r="F35" s="1"/>
      <c r="G35" s="1"/>
      <c r="H35" s="1"/>
      <c r="I35" s="1"/>
      <c r="J35" s="1"/>
      <c r="K35" s="59" t="str">
        <f>"000"</f>
        <v>000</v>
      </c>
      <c r="L35" s="84">
        <f>L32+L33+L34</f>
        <v>8296.900000000001</v>
      </c>
      <c r="M35" s="84"/>
      <c r="N35" s="61"/>
      <c r="O35" s="85"/>
      <c r="P35" s="85"/>
      <c r="Q35" s="85"/>
      <c r="R35" s="84"/>
      <c r="S35" s="85"/>
      <c r="T35" s="84"/>
      <c r="U35" s="86"/>
      <c r="V35" s="84"/>
      <c r="W35" s="56"/>
    </row>
    <row r="36" spans="1:23" ht="13.5" customHeight="1">
      <c r="A36" s="57">
        <v>1100</v>
      </c>
      <c r="B36" s="58" t="s">
        <v>56</v>
      </c>
      <c r="C36" s="1"/>
      <c r="D36" s="1"/>
      <c r="E36" s="1"/>
      <c r="F36" s="1"/>
      <c r="G36" s="1"/>
      <c r="H36" s="1"/>
      <c r="I36" s="1"/>
      <c r="J36" s="1"/>
      <c r="K36" s="59" t="str">
        <f>"000"</f>
        <v>000</v>
      </c>
      <c r="L36" s="84">
        <f>4443.4+7235.7</f>
        <v>11679.099999999999</v>
      </c>
      <c r="M36" s="84"/>
      <c r="N36" s="61"/>
      <c r="O36" s="85"/>
      <c r="P36" s="85"/>
      <c r="Q36" s="85"/>
      <c r="R36" s="84"/>
      <c r="S36" s="85"/>
      <c r="T36" s="84"/>
      <c r="U36" s="86"/>
      <c r="V36" s="84"/>
      <c r="W36" s="56"/>
    </row>
    <row r="37" spans="1:23" ht="13.5" customHeight="1">
      <c r="A37" s="57">
        <v>1110</v>
      </c>
      <c r="B37" s="58" t="s">
        <v>57</v>
      </c>
      <c r="C37" s="1"/>
      <c r="D37" s="1"/>
      <c r="E37" s="1"/>
      <c r="F37" s="1"/>
      <c r="G37" s="1"/>
      <c r="H37" s="1"/>
      <c r="I37" s="1"/>
      <c r="J37" s="1"/>
      <c r="K37" s="59" t="s">
        <v>32</v>
      </c>
      <c r="L37" s="90">
        <f>L35/L36</f>
        <v>0.7104057675677067</v>
      </c>
      <c r="M37" s="90"/>
      <c r="N37" s="63"/>
      <c r="O37" s="85"/>
      <c r="P37" s="85"/>
      <c r="Q37" s="85"/>
      <c r="R37" s="84"/>
      <c r="S37" s="85"/>
      <c r="T37" s="84"/>
      <c r="U37" s="86"/>
      <c r="V37" s="84"/>
      <c r="W37" s="56"/>
    </row>
    <row r="38" spans="1:23" ht="11.25" customHeight="1">
      <c r="A38" s="57"/>
      <c r="B38" s="58"/>
      <c r="C38" s="1"/>
      <c r="D38" s="1"/>
      <c r="E38" s="1"/>
      <c r="F38" s="1"/>
      <c r="G38" s="1"/>
      <c r="H38" s="1"/>
      <c r="I38" s="1"/>
      <c r="J38" s="1"/>
      <c r="K38" s="59"/>
      <c r="L38" s="60"/>
      <c r="M38" s="61"/>
      <c r="N38" s="61"/>
      <c r="O38" s="85"/>
      <c r="P38" s="85"/>
      <c r="Q38" s="85"/>
      <c r="R38" s="84"/>
      <c r="S38" s="85"/>
      <c r="T38" s="84"/>
      <c r="U38" s="86"/>
      <c r="V38" s="84"/>
      <c r="W38" s="56"/>
    </row>
    <row r="39" spans="1:23" ht="13.5" customHeight="1">
      <c r="A39" s="57"/>
      <c r="B39" s="64" t="s">
        <v>33</v>
      </c>
      <c r="C39" s="1"/>
      <c r="D39" s="1"/>
      <c r="E39" s="1"/>
      <c r="F39" s="1"/>
      <c r="G39" s="1"/>
      <c r="H39" s="1"/>
      <c r="I39" s="1"/>
      <c r="J39" s="1"/>
      <c r="K39" s="59"/>
      <c r="L39" s="65"/>
      <c r="M39" s="66"/>
      <c r="N39" s="66"/>
      <c r="O39" s="65"/>
      <c r="P39" s="66"/>
      <c r="Q39" s="66"/>
      <c r="R39" s="66"/>
      <c r="S39" s="65"/>
      <c r="T39" s="66"/>
      <c r="U39" s="65"/>
      <c r="V39" s="66"/>
      <c r="W39" s="56"/>
    </row>
    <row r="40" spans="1:23" ht="13.5" customHeight="1">
      <c r="A40" s="57">
        <v>2010</v>
      </c>
      <c r="B40" s="58" t="s">
        <v>58</v>
      </c>
      <c r="C40" s="1"/>
      <c r="D40" s="1"/>
      <c r="E40" s="1"/>
      <c r="F40" s="1"/>
      <c r="G40" s="1"/>
      <c r="H40" s="1"/>
      <c r="I40" s="1"/>
      <c r="J40" s="1"/>
      <c r="K40" s="59" t="str">
        <f>"000"</f>
        <v>000</v>
      </c>
      <c r="L40" s="84">
        <f aca="true" t="shared" si="0" ref="L40:L46">0+0</f>
        <v>0</v>
      </c>
      <c r="M40" s="84"/>
      <c r="N40" s="61"/>
      <c r="O40" s="85"/>
      <c r="P40" s="85"/>
      <c r="Q40" s="85"/>
      <c r="R40" s="84"/>
      <c r="S40" s="85"/>
      <c r="T40" s="84"/>
      <c r="U40" s="86"/>
      <c r="V40" s="84"/>
      <c r="W40" s="56"/>
    </row>
    <row r="41" spans="1:23" ht="13.5" customHeight="1">
      <c r="A41" s="57">
        <v>2020</v>
      </c>
      <c r="B41" s="58" t="s">
        <v>59</v>
      </c>
      <c r="C41" s="1"/>
      <c r="D41" s="67"/>
      <c r="E41" s="1"/>
      <c r="F41" s="1"/>
      <c r="G41" s="1"/>
      <c r="H41" s="1"/>
      <c r="I41" s="1"/>
      <c r="J41" s="1"/>
      <c r="K41" s="59" t="s">
        <v>31</v>
      </c>
      <c r="L41" s="87">
        <f t="shared" si="0"/>
        <v>0</v>
      </c>
      <c r="M41" s="87"/>
      <c r="N41" s="61"/>
      <c r="O41" s="85"/>
      <c r="P41" s="85"/>
      <c r="Q41" s="85"/>
      <c r="R41" s="84"/>
      <c r="S41" s="85"/>
      <c r="T41" s="84"/>
      <c r="U41" s="86"/>
      <c r="V41" s="84"/>
      <c r="W41" s="56"/>
    </row>
    <row r="42" spans="1:23" ht="13.5" customHeight="1">
      <c r="A42" s="57">
        <v>2030</v>
      </c>
      <c r="B42" s="58" t="s">
        <v>60</v>
      </c>
      <c r="C42" s="1"/>
      <c r="D42" s="1"/>
      <c r="E42" s="1"/>
      <c r="F42" s="1"/>
      <c r="G42" s="1"/>
      <c r="H42" s="1"/>
      <c r="I42" s="1"/>
      <c r="J42" s="1"/>
      <c r="K42" s="59" t="s">
        <v>31</v>
      </c>
      <c r="L42" s="84">
        <f t="shared" si="0"/>
        <v>0</v>
      </c>
      <c r="M42" s="84"/>
      <c r="N42" s="61"/>
      <c r="O42" s="85"/>
      <c r="P42" s="85"/>
      <c r="Q42" s="85"/>
      <c r="R42" s="84"/>
      <c r="S42" s="85"/>
      <c r="T42" s="84"/>
      <c r="U42" s="86"/>
      <c r="V42" s="84"/>
      <c r="W42" s="56"/>
    </row>
    <row r="43" spans="1:23" ht="13.5" customHeight="1">
      <c r="A43" s="57">
        <v>2040</v>
      </c>
      <c r="B43" s="58" t="s">
        <v>61</v>
      </c>
      <c r="C43" s="1"/>
      <c r="D43" s="1"/>
      <c r="E43" s="1"/>
      <c r="F43" s="1"/>
      <c r="G43" s="1"/>
      <c r="H43" s="1"/>
      <c r="I43" s="1"/>
      <c r="J43" s="1"/>
      <c r="K43" s="59" t="s">
        <v>31</v>
      </c>
      <c r="L43" s="87">
        <f t="shared" si="0"/>
        <v>0</v>
      </c>
      <c r="M43" s="87"/>
      <c r="N43" s="62"/>
      <c r="O43" s="85"/>
      <c r="P43" s="85"/>
      <c r="Q43" s="85"/>
      <c r="R43" s="84"/>
      <c r="S43" s="85"/>
      <c r="T43" s="84"/>
      <c r="U43" s="86"/>
      <c r="V43" s="84"/>
      <c r="W43" s="56"/>
    </row>
    <row r="44" spans="1:23" ht="13.5" customHeight="1">
      <c r="A44" s="57">
        <v>2050</v>
      </c>
      <c r="B44" s="58" t="s">
        <v>62</v>
      </c>
      <c r="C44" s="1"/>
      <c r="D44" s="67"/>
      <c r="E44" s="1"/>
      <c r="F44" s="1"/>
      <c r="G44" s="1"/>
      <c r="H44" s="1"/>
      <c r="I44" s="1"/>
      <c r="J44" s="1"/>
      <c r="K44" s="59" t="s">
        <v>31</v>
      </c>
      <c r="L44" s="91">
        <f t="shared" si="0"/>
        <v>0</v>
      </c>
      <c r="M44" s="91"/>
      <c r="N44" s="61"/>
      <c r="O44" s="85"/>
      <c r="P44" s="85"/>
      <c r="Q44" s="85"/>
      <c r="R44" s="84"/>
      <c r="S44" s="85"/>
      <c r="T44" s="84"/>
      <c r="U44" s="86"/>
      <c r="V44" s="84"/>
      <c r="W44" s="56"/>
    </row>
    <row r="45" spans="1:23" ht="13.5" customHeight="1">
      <c r="A45" s="57">
        <v>2060</v>
      </c>
      <c r="B45" s="58" t="s">
        <v>63</v>
      </c>
      <c r="C45" s="1"/>
      <c r="D45" s="1"/>
      <c r="E45" s="1"/>
      <c r="F45" s="1"/>
      <c r="G45" s="1"/>
      <c r="H45" s="1"/>
      <c r="I45" s="1"/>
      <c r="J45" s="1"/>
      <c r="K45" s="59" t="str">
        <f>"000"</f>
        <v>000</v>
      </c>
      <c r="L45" s="84">
        <f t="shared" si="0"/>
        <v>0</v>
      </c>
      <c r="M45" s="84"/>
      <c r="N45" s="61"/>
      <c r="O45" s="85"/>
      <c r="P45" s="85"/>
      <c r="Q45" s="85"/>
      <c r="R45" s="84"/>
      <c r="S45" s="85"/>
      <c r="T45" s="84"/>
      <c r="U45" s="86"/>
      <c r="V45" s="84"/>
      <c r="W45" s="56"/>
    </row>
    <row r="46" spans="1:23" ht="13.5" customHeight="1">
      <c r="A46" s="57">
        <v>2070</v>
      </c>
      <c r="B46" s="58" t="s">
        <v>64</v>
      </c>
      <c r="C46" s="1"/>
      <c r="D46" s="1"/>
      <c r="E46" s="1"/>
      <c r="F46" s="1"/>
      <c r="G46" s="1"/>
      <c r="H46" s="1"/>
      <c r="I46" s="1"/>
      <c r="J46" s="1"/>
      <c r="K46" s="59" t="str">
        <f>"000"</f>
        <v>000</v>
      </c>
      <c r="L46" s="84">
        <f t="shared" si="0"/>
        <v>0</v>
      </c>
      <c r="M46" s="84"/>
      <c r="N46" s="61"/>
      <c r="O46" s="85"/>
      <c r="P46" s="85"/>
      <c r="Q46" s="85"/>
      <c r="R46" s="84"/>
      <c r="S46" s="85"/>
      <c r="T46" s="84"/>
      <c r="U46" s="86"/>
      <c r="V46" s="84"/>
      <c r="W46" s="56"/>
    </row>
    <row r="47" spans="1:23" ht="13.5" customHeight="1">
      <c r="A47" s="57"/>
      <c r="B47" s="58" t="s">
        <v>65</v>
      </c>
      <c r="C47" s="1" t="s">
        <v>74</v>
      </c>
      <c r="D47" s="1"/>
      <c r="E47" s="1"/>
      <c r="F47" s="1"/>
      <c r="G47" s="1"/>
      <c r="H47" s="1"/>
      <c r="I47" s="1"/>
      <c r="J47" s="1"/>
      <c r="K47" s="59"/>
      <c r="L47" s="60"/>
      <c r="M47" s="61"/>
      <c r="N47" s="61"/>
      <c r="O47" s="85"/>
      <c r="P47" s="85"/>
      <c r="Q47" s="85"/>
      <c r="R47" s="84"/>
      <c r="S47" s="85"/>
      <c r="T47" s="84"/>
      <c r="U47" s="86"/>
      <c r="V47" s="84"/>
      <c r="W47" s="56"/>
    </row>
    <row r="48" spans="1:23" ht="13.5" customHeight="1">
      <c r="A48" s="57">
        <v>2091</v>
      </c>
      <c r="B48" s="58"/>
      <c r="C48" s="1" t="s">
        <v>52</v>
      </c>
      <c r="D48" s="1"/>
      <c r="E48" s="1"/>
      <c r="F48" s="1"/>
      <c r="G48" s="1"/>
      <c r="H48" s="1"/>
      <c r="I48" s="1"/>
      <c r="J48" s="1"/>
      <c r="K48" s="59" t="str">
        <f>"000"</f>
        <v>000</v>
      </c>
      <c r="L48" s="84">
        <f>0+0</f>
        <v>0</v>
      </c>
      <c r="M48" s="84"/>
      <c r="N48" s="61"/>
      <c r="O48" s="85"/>
      <c r="P48" s="85"/>
      <c r="Q48" s="85"/>
      <c r="R48" s="84"/>
      <c r="S48" s="85"/>
      <c r="T48" s="84"/>
      <c r="U48" s="86"/>
      <c r="V48" s="84"/>
      <c r="W48" s="56"/>
    </row>
    <row r="49" spans="1:23" ht="13.5" customHeight="1">
      <c r="A49" s="57">
        <v>2092</v>
      </c>
      <c r="B49" s="58"/>
      <c r="C49" s="1" t="s">
        <v>67</v>
      </c>
      <c r="D49" s="1"/>
      <c r="E49" s="1"/>
      <c r="F49" s="1"/>
      <c r="G49" s="1"/>
      <c r="H49" s="1"/>
      <c r="I49" s="1"/>
      <c r="J49" s="1"/>
      <c r="K49" s="59" t="str">
        <f>"000"</f>
        <v>000</v>
      </c>
      <c r="L49" s="84">
        <f>0+0+0+0</f>
        <v>0</v>
      </c>
      <c r="M49" s="84"/>
      <c r="N49" s="61"/>
      <c r="O49" s="85"/>
      <c r="P49" s="85"/>
      <c r="Q49" s="85"/>
      <c r="R49" s="84"/>
      <c r="S49" s="85"/>
      <c r="T49" s="84"/>
      <c r="U49" s="86"/>
      <c r="V49" s="84"/>
      <c r="W49" s="56"/>
    </row>
    <row r="50" spans="1:23" ht="13.5" customHeight="1">
      <c r="A50" s="57">
        <v>2094</v>
      </c>
      <c r="B50" s="58"/>
      <c r="C50" s="1" t="s">
        <v>68</v>
      </c>
      <c r="D50" s="1"/>
      <c r="E50" s="1"/>
      <c r="F50" s="1"/>
      <c r="G50" s="1"/>
      <c r="H50" s="1"/>
      <c r="I50" s="1"/>
      <c r="J50" s="1"/>
      <c r="K50" s="59" t="str">
        <f>"000"</f>
        <v>000</v>
      </c>
      <c r="L50" s="84">
        <f>L48+L49</f>
        <v>0</v>
      </c>
      <c r="M50" s="84"/>
      <c r="N50" s="61"/>
      <c r="O50" s="85"/>
      <c r="P50" s="85"/>
      <c r="Q50" s="85"/>
      <c r="R50" s="84"/>
      <c r="S50" s="85"/>
      <c r="T50" s="84"/>
      <c r="U50" s="86"/>
      <c r="V50" s="84"/>
      <c r="W50" s="56"/>
    </row>
    <row r="51" spans="1:23" ht="13.5" customHeight="1">
      <c r="A51" s="57">
        <v>2100</v>
      </c>
      <c r="B51" s="58" t="s">
        <v>69</v>
      </c>
      <c r="C51" s="1"/>
      <c r="D51" s="1"/>
      <c r="E51" s="1"/>
      <c r="F51" s="1"/>
      <c r="G51" s="1"/>
      <c r="H51" s="1"/>
      <c r="I51" s="1"/>
      <c r="J51" s="1"/>
      <c r="K51" s="59" t="str">
        <f>"000"</f>
        <v>000</v>
      </c>
      <c r="L51" s="84">
        <f>0+0</f>
        <v>0</v>
      </c>
      <c r="M51" s="84"/>
      <c r="N51" s="61"/>
      <c r="O51" s="85"/>
      <c r="P51" s="85"/>
      <c r="Q51" s="85"/>
      <c r="R51" s="84"/>
      <c r="S51" s="85"/>
      <c r="T51" s="84"/>
      <c r="U51" s="86"/>
      <c r="V51" s="84"/>
      <c r="W51" s="56"/>
    </row>
    <row r="52" spans="1:23" ht="10.5" customHeight="1">
      <c r="A52" s="57"/>
      <c r="B52" s="58"/>
      <c r="C52" s="1"/>
      <c r="D52" s="1"/>
      <c r="E52" s="1"/>
      <c r="F52" s="1"/>
      <c r="G52" s="1"/>
      <c r="H52" s="1"/>
      <c r="I52" s="1"/>
      <c r="J52" s="1"/>
      <c r="K52" s="59"/>
      <c r="L52" s="60"/>
      <c r="M52" s="61"/>
      <c r="N52" s="61"/>
      <c r="O52" s="85"/>
      <c r="P52" s="85"/>
      <c r="Q52" s="85"/>
      <c r="R52" s="84"/>
      <c r="S52" s="85"/>
      <c r="T52" s="84"/>
      <c r="U52" s="86"/>
      <c r="V52" s="84"/>
      <c r="W52" s="56"/>
    </row>
    <row r="53" spans="1:23" ht="13.5" customHeight="1">
      <c r="A53" s="57"/>
      <c r="B53" s="64" t="s">
        <v>34</v>
      </c>
      <c r="C53" s="1"/>
      <c r="D53" s="1"/>
      <c r="E53" s="1"/>
      <c r="F53" s="1"/>
      <c r="G53" s="1"/>
      <c r="H53" s="1"/>
      <c r="I53" s="1"/>
      <c r="J53" s="1"/>
      <c r="K53" s="59"/>
      <c r="L53" s="65"/>
      <c r="M53" s="66"/>
      <c r="N53" s="66"/>
      <c r="O53" s="65"/>
      <c r="P53" s="66"/>
      <c r="Q53" s="66"/>
      <c r="R53" s="66"/>
      <c r="S53" s="65"/>
      <c r="T53" s="66"/>
      <c r="U53" s="65"/>
      <c r="V53" s="66"/>
      <c r="W53" s="56"/>
    </row>
    <row r="54" spans="1:23" ht="13.5" customHeight="1">
      <c r="A54" s="57">
        <v>2330</v>
      </c>
      <c r="B54" s="58" t="s">
        <v>70</v>
      </c>
      <c r="C54" s="1"/>
      <c r="D54" s="1"/>
      <c r="E54" s="1"/>
      <c r="F54" s="1"/>
      <c r="G54" s="1"/>
      <c r="H54" s="1"/>
      <c r="I54" s="1"/>
      <c r="J54" s="1"/>
      <c r="K54" s="59" t="s">
        <v>31</v>
      </c>
      <c r="L54" s="84">
        <v>2</v>
      </c>
      <c r="M54" s="84"/>
      <c r="N54" s="61"/>
      <c r="O54" s="85">
        <v>1.1</v>
      </c>
      <c r="P54" s="85"/>
      <c r="Q54" s="85"/>
      <c r="R54" s="84"/>
      <c r="S54" s="85"/>
      <c r="T54" s="84"/>
      <c r="U54" s="86"/>
      <c r="V54" s="84"/>
      <c r="W54" s="56"/>
    </row>
    <row r="55" spans="1:23" ht="10.5" customHeight="1">
      <c r="A55" s="68"/>
      <c r="B55" s="69"/>
      <c r="C55" s="70"/>
      <c r="D55" s="70"/>
      <c r="E55" s="70"/>
      <c r="F55" s="70"/>
      <c r="G55" s="70"/>
      <c r="H55" s="70"/>
      <c r="I55" s="70"/>
      <c r="J55" s="70"/>
      <c r="K55" s="71"/>
      <c r="L55" s="72"/>
      <c r="M55" s="2"/>
      <c r="N55" s="70"/>
      <c r="O55" s="69"/>
      <c r="P55" s="2"/>
      <c r="Q55" s="2"/>
      <c r="R55" s="2"/>
      <c r="S55" s="72"/>
      <c r="T55" s="2"/>
      <c r="U55" s="72"/>
      <c r="V55" s="2"/>
      <c r="W55" s="56"/>
    </row>
    <row r="56" spans="1:23" ht="24.75" customHeight="1" thickBot="1">
      <c r="A56" s="73" t="s">
        <v>71</v>
      </c>
      <c r="B56" s="74"/>
      <c r="C56" s="75"/>
      <c r="D56" s="75"/>
      <c r="E56" s="76"/>
      <c r="F56" s="76"/>
      <c r="G56" s="76"/>
      <c r="H56" s="76"/>
      <c r="I56" s="76"/>
      <c r="J56" s="76"/>
      <c r="K56" s="77"/>
      <c r="L56" s="77"/>
      <c r="M56" s="77"/>
      <c r="N56" s="76"/>
      <c r="O56" s="76"/>
      <c r="P56" s="78"/>
      <c r="Q56" s="78"/>
      <c r="R56" s="78"/>
      <c r="S56" s="78"/>
      <c r="T56" s="78"/>
      <c r="U56" s="78"/>
      <c r="V56" s="78"/>
      <c r="W56" s="56"/>
    </row>
    <row r="57" spans="1:15" ht="12.75" customHeight="1">
      <c r="A57" s="79"/>
      <c r="B57" s="80"/>
      <c r="C57" s="79"/>
      <c r="D57" s="80"/>
      <c r="E57" s="79"/>
      <c r="F57" s="79"/>
      <c r="G57" s="79"/>
      <c r="H57" s="79"/>
      <c r="I57" s="79"/>
      <c r="J57" s="79"/>
      <c r="K57" s="81"/>
      <c r="L57" s="82"/>
      <c r="M57" s="82"/>
      <c r="N57" s="79"/>
      <c r="O57" s="79"/>
    </row>
  </sheetData>
  <sheetProtection/>
  <mergeCells count="116"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L23:M23"/>
    <mergeCell ref="O23:R23"/>
    <mergeCell ref="S23:T23"/>
    <mergeCell ref="U23:V23"/>
    <mergeCell ref="L24:M24"/>
    <mergeCell ref="O24:R24"/>
    <mergeCell ref="S24:T24"/>
    <mergeCell ref="U24:V2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showZeros="0" zoomScalePageLayoutView="0" workbookViewId="0" topLeftCell="A37">
      <selection activeCell="L26" sqref="L26:M26"/>
    </sheetView>
  </sheetViews>
  <sheetFormatPr defaultColWidth="9.140625" defaultRowHeight="12.75"/>
  <cols>
    <col min="1" max="1" width="12.8515625" style="5" customWidth="1"/>
    <col min="2" max="2" width="2.57421875" style="5" customWidth="1"/>
    <col min="3" max="3" width="2.7109375" style="5" customWidth="1"/>
    <col min="4" max="5" width="4.140625" style="5" customWidth="1"/>
    <col min="6" max="6" width="6.57421875" style="5" customWidth="1"/>
    <col min="7" max="7" width="7.140625" style="5" customWidth="1"/>
    <col min="8" max="8" width="6.8515625" style="5" customWidth="1"/>
    <col min="9" max="9" width="3.421875" style="5" customWidth="1"/>
    <col min="10" max="10" width="2.8515625" style="5" customWidth="1"/>
    <col min="11" max="11" width="8.421875" style="5" customWidth="1"/>
    <col min="12" max="12" width="7.28125" style="5" customWidth="1"/>
    <col min="13" max="13" width="4.7109375" style="5" customWidth="1"/>
    <col min="14" max="14" width="1.28515625" style="5" customWidth="1"/>
    <col min="15" max="18" width="3.28125" style="5" customWidth="1"/>
    <col min="19" max="22" width="6.57421875" style="5" customWidth="1"/>
    <col min="23" max="23" width="0.71875" style="5" customWidth="1"/>
    <col min="24" max="16384" width="9.140625" style="5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</row>
    <row r="2" spans="1:22" ht="14.2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 customHeight="1">
      <c r="A3" s="6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 customHeight="1">
      <c r="A4" s="6" t="s">
        <v>3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8" t="s">
        <v>4</v>
      </c>
      <c r="B9" s="9" t="s">
        <v>36</v>
      </c>
      <c r="C9" s="10"/>
      <c r="D9" s="10"/>
      <c r="E9" s="10"/>
      <c r="F9" s="11"/>
      <c r="G9" s="10"/>
      <c r="H9" s="10"/>
      <c r="I9" s="11"/>
      <c r="J9" s="11"/>
      <c r="K9" s="3"/>
      <c r="L9" s="1"/>
      <c r="M9" s="1"/>
      <c r="N9" s="8" t="s">
        <v>5</v>
      </c>
      <c r="O9" s="10" t="s">
        <v>6</v>
      </c>
      <c r="P9" s="10"/>
      <c r="Q9" s="10"/>
      <c r="R9" s="10"/>
      <c r="S9" s="10"/>
      <c r="T9" s="10"/>
      <c r="U9" s="1"/>
      <c r="V9" s="1"/>
    </row>
    <row r="10" spans="1:22" ht="14.25" customHeight="1">
      <c r="A10" s="8" t="s">
        <v>7</v>
      </c>
      <c r="B10" s="12" t="s">
        <v>8</v>
      </c>
      <c r="C10" s="13"/>
      <c r="D10" s="13"/>
      <c r="E10" s="13"/>
      <c r="F10" s="14"/>
      <c r="G10" s="13"/>
      <c r="H10" s="13"/>
      <c r="I10" s="14"/>
      <c r="J10" s="14"/>
      <c r="K10" s="3"/>
      <c r="L10" s="1"/>
      <c r="M10" s="1"/>
      <c r="N10" s="8" t="s">
        <v>9</v>
      </c>
      <c r="O10" s="12" t="s">
        <v>8</v>
      </c>
      <c r="P10" s="13"/>
      <c r="Q10" s="13"/>
      <c r="R10" s="13"/>
      <c r="S10" s="13"/>
      <c r="T10" s="13"/>
      <c r="U10" s="1"/>
      <c r="V10" s="1"/>
    </row>
    <row r="11" spans="1:22" ht="14.25" customHeight="1">
      <c r="A11" s="8" t="s">
        <v>10</v>
      </c>
      <c r="B11" s="13" t="s">
        <v>37</v>
      </c>
      <c r="C11" s="13"/>
      <c r="D11" s="13"/>
      <c r="E11" s="13"/>
      <c r="F11" s="14"/>
      <c r="G11" s="13"/>
      <c r="H11" s="13"/>
      <c r="I11" s="14"/>
      <c r="J11" s="14"/>
      <c r="K11" s="3"/>
      <c r="L11" s="1"/>
      <c r="M11" s="1"/>
      <c r="N11" s="8"/>
      <c r="O11" s="13"/>
      <c r="P11" s="13"/>
      <c r="Q11" s="13"/>
      <c r="R11" s="13"/>
      <c r="S11" s="13"/>
      <c r="T11" s="13"/>
      <c r="U11" s="1"/>
      <c r="V11" s="1"/>
    </row>
    <row r="12" spans="1:22" ht="14.25" customHeight="1">
      <c r="A12" s="8" t="s">
        <v>11</v>
      </c>
      <c r="B12" s="13" t="s">
        <v>38</v>
      </c>
      <c r="C12" s="13"/>
      <c r="D12" s="13"/>
      <c r="E12" s="13"/>
      <c r="F12" s="14"/>
      <c r="G12" s="13"/>
      <c r="H12" s="13"/>
      <c r="I12" s="14"/>
      <c r="J12" s="14"/>
      <c r="K12" s="3"/>
      <c r="L12" s="1"/>
      <c r="M12" s="1"/>
      <c r="N12" s="8" t="s">
        <v>39</v>
      </c>
      <c r="O12" s="6" t="s">
        <v>76</v>
      </c>
      <c r="P12" s="10"/>
      <c r="Q12" s="10"/>
      <c r="R12" s="10"/>
      <c r="S12" s="10"/>
      <c r="T12" s="10"/>
      <c r="U12" s="1"/>
      <c r="V12" s="1"/>
    </row>
    <row r="13" spans="1:22" ht="14.25" customHeight="1">
      <c r="A13" s="8" t="s">
        <v>40</v>
      </c>
      <c r="B13" s="13" t="s">
        <v>35</v>
      </c>
      <c r="C13" s="13"/>
      <c r="D13" s="13"/>
      <c r="E13" s="13"/>
      <c r="F13" s="14"/>
      <c r="G13" s="13"/>
      <c r="H13" s="13"/>
      <c r="I13" s="14"/>
      <c r="J13" s="14"/>
      <c r="K13" s="3"/>
      <c r="L13" s="1"/>
      <c r="M13" s="1"/>
      <c r="N13" s="8" t="s">
        <v>12</v>
      </c>
      <c r="O13" s="12">
        <v>2016</v>
      </c>
      <c r="P13" s="13"/>
      <c r="Q13" s="13"/>
      <c r="R13" s="13"/>
      <c r="S13" s="13"/>
      <c r="T13" s="13"/>
      <c r="U13" s="1"/>
      <c r="V13" s="1"/>
    </row>
    <row r="14" spans="1:22" ht="18" customHeight="1">
      <c r="A14" s="1"/>
      <c r="B14" s="15"/>
      <c r="C14" s="15"/>
      <c r="D14" s="15"/>
      <c r="E14" s="15"/>
      <c r="F14" s="15"/>
      <c r="G14" s="15"/>
      <c r="H14" s="15"/>
      <c r="I14" s="15"/>
      <c r="J14" s="16"/>
      <c r="K14" s="3"/>
      <c r="L14" s="1"/>
      <c r="M14" s="1"/>
      <c r="N14" s="1"/>
      <c r="O14" s="15"/>
      <c r="P14" s="15"/>
      <c r="Q14" s="15"/>
      <c r="R14" s="15"/>
      <c r="S14" s="15"/>
      <c r="T14" s="15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20"/>
      <c r="L16" s="21" t="s">
        <v>13</v>
      </c>
      <c r="M16" s="22"/>
      <c r="N16" s="23"/>
      <c r="O16" s="23"/>
      <c r="P16" s="23"/>
      <c r="Q16" s="23"/>
      <c r="R16" s="23"/>
      <c r="S16" s="21" t="s">
        <v>15</v>
      </c>
      <c r="T16" s="23"/>
      <c r="U16" s="23"/>
      <c r="V16" s="24"/>
    </row>
    <row r="17" spans="1:22" ht="15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8"/>
      <c r="L17" s="29" t="s">
        <v>14</v>
      </c>
      <c r="M17" s="30"/>
      <c r="N17" s="30"/>
      <c r="O17" s="31"/>
      <c r="P17" s="31"/>
      <c r="Q17" s="30"/>
      <c r="R17" s="30"/>
      <c r="S17" s="29" t="s">
        <v>20</v>
      </c>
      <c r="T17" s="30"/>
      <c r="U17" s="30"/>
      <c r="V17" s="32"/>
    </row>
    <row r="18" spans="1:22" ht="12.75" customHeight="1">
      <c r="A18" s="25" t="s">
        <v>16</v>
      </c>
      <c r="B18" s="26" t="s">
        <v>17</v>
      </c>
      <c r="C18" s="27"/>
      <c r="D18" s="27"/>
      <c r="E18" s="27"/>
      <c r="F18" s="27"/>
      <c r="G18" s="27"/>
      <c r="H18" s="27"/>
      <c r="I18" s="27"/>
      <c r="J18" s="27"/>
      <c r="K18" s="28" t="s">
        <v>18</v>
      </c>
      <c r="L18" s="33" t="s">
        <v>19</v>
      </c>
      <c r="M18" s="34"/>
      <c r="N18" s="34"/>
      <c r="O18" s="35"/>
      <c r="P18" s="35"/>
      <c r="Q18" s="34"/>
      <c r="R18" s="34"/>
      <c r="S18" s="33" t="s">
        <v>41</v>
      </c>
      <c r="T18" s="34"/>
      <c r="U18" s="34"/>
      <c r="V18" s="36"/>
    </row>
    <row r="19" spans="1:22" ht="15" customHeight="1">
      <c r="A19" s="25" t="s">
        <v>21</v>
      </c>
      <c r="B19" s="37"/>
      <c r="C19" s="38"/>
      <c r="D19" s="38"/>
      <c r="E19" s="38"/>
      <c r="F19" s="38"/>
      <c r="G19" s="38"/>
      <c r="H19" s="38"/>
      <c r="I19" s="38"/>
      <c r="J19" s="38"/>
      <c r="K19" s="28"/>
      <c r="L19" s="39" t="s">
        <v>42</v>
      </c>
      <c r="M19" s="40"/>
      <c r="N19" s="40"/>
      <c r="O19" s="41"/>
      <c r="P19" s="40"/>
      <c r="Q19" s="40"/>
      <c r="R19" s="40"/>
      <c r="S19" s="39" t="s">
        <v>42</v>
      </c>
      <c r="T19" s="40"/>
      <c r="U19" s="40"/>
      <c r="V19" s="42"/>
    </row>
    <row r="20" spans="1:22" ht="15" customHeight="1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44"/>
      <c r="L20" s="39" t="s">
        <v>22</v>
      </c>
      <c r="M20" s="39"/>
      <c r="N20" s="39"/>
      <c r="O20" s="39" t="s">
        <v>23</v>
      </c>
      <c r="P20" s="39"/>
      <c r="Q20" s="39"/>
      <c r="R20" s="39"/>
      <c r="S20" s="39" t="s">
        <v>22</v>
      </c>
      <c r="T20" s="41"/>
      <c r="U20" s="39" t="s">
        <v>23</v>
      </c>
      <c r="V20" s="45"/>
    </row>
    <row r="21" spans="1:22" ht="12" customHeight="1">
      <c r="A21" s="46"/>
      <c r="B21" s="39" t="s">
        <v>24</v>
      </c>
      <c r="C21" s="47"/>
      <c r="D21" s="47"/>
      <c r="E21" s="47"/>
      <c r="F21" s="47"/>
      <c r="G21" s="47"/>
      <c r="H21" s="47"/>
      <c r="I21" s="47"/>
      <c r="J21" s="47"/>
      <c r="K21" s="48" t="s">
        <v>25</v>
      </c>
      <c r="L21" s="39" t="s">
        <v>26</v>
      </c>
      <c r="M21" s="47"/>
      <c r="N21" s="47"/>
      <c r="O21" s="39" t="s">
        <v>27</v>
      </c>
      <c r="P21" s="47"/>
      <c r="Q21" s="47"/>
      <c r="R21" s="47"/>
      <c r="S21" s="39" t="s">
        <v>28</v>
      </c>
      <c r="T21" s="47"/>
      <c r="U21" s="39" t="s">
        <v>29</v>
      </c>
      <c r="V21" s="42"/>
    </row>
    <row r="22" spans="1:23" ht="21.75" customHeight="1">
      <c r="A22" s="49"/>
      <c r="B22" s="50" t="s">
        <v>30</v>
      </c>
      <c r="C22" s="51"/>
      <c r="D22" s="51"/>
      <c r="E22" s="15"/>
      <c r="F22" s="15"/>
      <c r="G22" s="15"/>
      <c r="H22" s="15"/>
      <c r="I22" s="15"/>
      <c r="J22" s="51"/>
      <c r="K22" s="52"/>
      <c r="L22" s="53"/>
      <c r="M22" s="54"/>
      <c r="N22" s="54"/>
      <c r="O22" s="53"/>
      <c r="P22" s="55"/>
      <c r="Q22" s="54"/>
      <c r="R22" s="54"/>
      <c r="S22" s="53"/>
      <c r="T22" s="54"/>
      <c r="U22" s="53"/>
      <c r="V22" s="55"/>
      <c r="W22" s="56"/>
    </row>
    <row r="23" spans="1:23" ht="14.25" customHeight="1">
      <c r="A23" s="57">
        <v>1010</v>
      </c>
      <c r="B23" s="58" t="s">
        <v>43</v>
      </c>
      <c r="C23" s="1"/>
      <c r="D23" s="1"/>
      <c r="E23" s="1"/>
      <c r="F23" s="1"/>
      <c r="G23" s="1"/>
      <c r="H23" s="1"/>
      <c r="I23" s="1"/>
      <c r="J23" s="1"/>
      <c r="K23" s="59" t="str">
        <f>"000"</f>
        <v>000</v>
      </c>
      <c r="L23" s="84">
        <f>272.9+686.8</f>
        <v>959.6999999999999</v>
      </c>
      <c r="M23" s="84"/>
      <c r="N23" s="61"/>
      <c r="O23" s="85"/>
      <c r="P23" s="85"/>
      <c r="Q23" s="85"/>
      <c r="R23" s="84"/>
      <c r="S23" s="85"/>
      <c r="T23" s="84"/>
      <c r="U23" s="86"/>
      <c r="V23" s="84"/>
      <c r="W23" s="56"/>
    </row>
    <row r="24" spans="1:23" ht="13.5" customHeight="1">
      <c r="A24" s="57">
        <v>1020</v>
      </c>
      <c r="B24" s="58" t="s">
        <v>44</v>
      </c>
      <c r="C24" s="1"/>
      <c r="D24" s="1"/>
      <c r="E24" s="1"/>
      <c r="F24" s="1"/>
      <c r="G24" s="1"/>
      <c r="H24" s="1"/>
      <c r="I24" s="1"/>
      <c r="J24" s="1"/>
      <c r="K24" s="59" t="s">
        <v>31</v>
      </c>
      <c r="L24" s="87">
        <f>218+426</f>
        <v>644</v>
      </c>
      <c r="M24" s="87"/>
      <c r="N24" s="62"/>
      <c r="O24" s="88"/>
      <c r="P24" s="88"/>
      <c r="Q24" s="88"/>
      <c r="R24" s="87"/>
      <c r="S24" s="88"/>
      <c r="T24" s="87"/>
      <c r="U24" s="89"/>
      <c r="V24" s="87"/>
      <c r="W24" s="56"/>
    </row>
    <row r="25" spans="1:23" ht="13.5" customHeight="1">
      <c r="A25" s="57">
        <v>1030</v>
      </c>
      <c r="B25" s="58" t="s">
        <v>45</v>
      </c>
      <c r="C25" s="1"/>
      <c r="D25" s="1"/>
      <c r="E25" s="1"/>
      <c r="F25" s="1"/>
      <c r="G25" s="1"/>
      <c r="H25" s="1"/>
      <c r="I25" s="1"/>
      <c r="J25" s="1"/>
      <c r="K25" s="59" t="s">
        <v>31</v>
      </c>
      <c r="L25" s="84">
        <f>385.8+938.5</f>
        <v>1324.3</v>
      </c>
      <c r="M25" s="84"/>
      <c r="N25" s="61"/>
      <c r="O25" s="85"/>
      <c r="P25" s="85"/>
      <c r="Q25" s="85"/>
      <c r="R25" s="84"/>
      <c r="S25" s="85"/>
      <c r="T25" s="84"/>
      <c r="U25" s="86"/>
      <c r="V25" s="84"/>
      <c r="W25" s="56"/>
    </row>
    <row r="26" spans="1:23" ht="13.5" customHeight="1">
      <c r="A26" s="57">
        <v>1040</v>
      </c>
      <c r="B26" s="58" t="s">
        <v>46</v>
      </c>
      <c r="C26" s="1"/>
      <c r="D26" s="1"/>
      <c r="E26" s="1"/>
      <c r="F26" s="1"/>
      <c r="G26" s="1"/>
      <c r="H26" s="1"/>
      <c r="I26" s="1"/>
      <c r="J26" s="1"/>
      <c r="K26" s="59" t="s">
        <v>31</v>
      </c>
      <c r="L26" s="87">
        <f>27297+35968</f>
        <v>63265</v>
      </c>
      <c r="M26" s="87"/>
      <c r="N26" s="62"/>
      <c r="O26" s="85"/>
      <c r="P26" s="85"/>
      <c r="Q26" s="85"/>
      <c r="R26" s="84"/>
      <c r="S26" s="85"/>
      <c r="T26" s="84"/>
      <c r="U26" s="86"/>
      <c r="V26" s="84"/>
      <c r="W26" s="56"/>
    </row>
    <row r="27" spans="1:23" ht="13.5" customHeight="1">
      <c r="A27" s="57">
        <v>1050</v>
      </c>
      <c r="B27" s="58" t="s">
        <v>47</v>
      </c>
      <c r="C27" s="1"/>
      <c r="D27" s="1"/>
      <c r="E27" s="1"/>
      <c r="F27" s="1"/>
      <c r="G27" s="1"/>
      <c r="H27" s="1"/>
      <c r="I27" s="1"/>
      <c r="J27" s="1"/>
      <c r="K27" s="59" t="s">
        <v>31</v>
      </c>
      <c r="L27" s="91">
        <f>9.523+16.339</f>
        <v>25.862</v>
      </c>
      <c r="M27" s="91"/>
      <c r="N27" s="61"/>
      <c r="O27" s="85"/>
      <c r="P27" s="85"/>
      <c r="Q27" s="85"/>
      <c r="R27" s="84"/>
      <c r="S27" s="85"/>
      <c r="T27" s="84"/>
      <c r="U27" s="86"/>
      <c r="V27" s="84"/>
      <c r="W27" s="56"/>
    </row>
    <row r="28" spans="1:23" ht="13.5" customHeight="1">
      <c r="A28" s="57">
        <v>1060</v>
      </c>
      <c r="B28" s="58" t="s">
        <v>48</v>
      </c>
      <c r="C28" s="1"/>
      <c r="D28" s="1"/>
      <c r="E28" s="1"/>
      <c r="F28" s="1"/>
      <c r="G28" s="1"/>
      <c r="H28" s="1"/>
      <c r="I28" s="1"/>
      <c r="J28" s="1"/>
      <c r="K28" s="59" t="str">
        <f>"000"</f>
        <v>000</v>
      </c>
      <c r="L28" s="84">
        <f>33268+59004.9</f>
        <v>92272.9</v>
      </c>
      <c r="M28" s="84"/>
      <c r="N28" s="61"/>
      <c r="O28" s="85"/>
      <c r="P28" s="85"/>
      <c r="Q28" s="85"/>
      <c r="R28" s="84"/>
      <c r="S28" s="85"/>
      <c r="T28" s="84"/>
      <c r="U28" s="86"/>
      <c r="V28" s="84"/>
      <c r="W28" s="56"/>
    </row>
    <row r="29" spans="1:23" ht="13.5" customHeight="1">
      <c r="A29" s="57">
        <v>1070</v>
      </c>
      <c r="B29" s="58" t="s">
        <v>49</v>
      </c>
      <c r="C29" s="1"/>
      <c r="D29" s="1"/>
      <c r="E29" s="1"/>
      <c r="F29" s="1"/>
      <c r="G29" s="1"/>
      <c r="H29" s="1"/>
      <c r="I29" s="1"/>
      <c r="J29" s="1"/>
      <c r="K29" s="59" t="str">
        <f>"000"</f>
        <v>000</v>
      </c>
      <c r="L29" s="84">
        <f>41501.6+84203.2</f>
        <v>125704.79999999999</v>
      </c>
      <c r="M29" s="84"/>
      <c r="N29" s="61"/>
      <c r="O29" s="85"/>
      <c r="P29" s="85"/>
      <c r="Q29" s="85"/>
      <c r="R29" s="84"/>
      <c r="S29" s="85"/>
      <c r="T29" s="84"/>
      <c r="U29" s="86"/>
      <c r="V29" s="84"/>
      <c r="W29" s="56"/>
    </row>
    <row r="30" spans="1:23" ht="13.5" customHeight="1">
      <c r="A30" s="57">
        <v>1080</v>
      </c>
      <c r="B30" s="58" t="s">
        <v>50</v>
      </c>
      <c r="C30" s="1"/>
      <c r="D30" s="1"/>
      <c r="E30" s="1"/>
      <c r="F30" s="1"/>
      <c r="G30" s="1"/>
      <c r="H30" s="1"/>
      <c r="I30" s="1"/>
      <c r="J30" s="1"/>
      <c r="K30" s="59" t="s">
        <v>32</v>
      </c>
      <c r="L30" s="90">
        <f>L28/L29</f>
        <v>0.7340443642565757</v>
      </c>
      <c r="M30" s="90"/>
      <c r="N30" s="63"/>
      <c r="O30" s="85"/>
      <c r="P30" s="85"/>
      <c r="Q30" s="85"/>
      <c r="R30" s="84"/>
      <c r="S30" s="85"/>
      <c r="T30" s="84"/>
      <c r="U30" s="86"/>
      <c r="V30" s="84"/>
      <c r="W30" s="56"/>
    </row>
    <row r="31" spans="1:23" ht="13.5" customHeight="1">
      <c r="A31" s="57"/>
      <c r="B31" s="58" t="s">
        <v>51</v>
      </c>
      <c r="C31" s="1"/>
      <c r="D31" s="1"/>
      <c r="E31" s="1"/>
      <c r="F31" s="1"/>
      <c r="G31" s="1"/>
      <c r="H31" s="1"/>
      <c r="I31" s="1"/>
      <c r="J31" s="1"/>
      <c r="K31" s="59"/>
      <c r="L31" s="60"/>
      <c r="M31" s="61"/>
      <c r="N31" s="61"/>
      <c r="O31" s="85"/>
      <c r="P31" s="85"/>
      <c r="Q31" s="85"/>
      <c r="R31" s="84"/>
      <c r="S31" s="85"/>
      <c r="T31" s="84"/>
      <c r="U31" s="86"/>
      <c r="V31" s="84"/>
      <c r="W31" s="56"/>
    </row>
    <row r="32" spans="1:23" ht="13.5" customHeight="1">
      <c r="A32" s="57">
        <v>1091</v>
      </c>
      <c r="B32" s="58"/>
      <c r="C32" s="1" t="s">
        <v>52</v>
      </c>
      <c r="D32" s="1"/>
      <c r="E32" s="1"/>
      <c r="F32" s="1"/>
      <c r="G32" s="1"/>
      <c r="H32" s="1"/>
      <c r="I32" s="1"/>
      <c r="J32" s="1"/>
      <c r="K32" s="59" t="str">
        <f>"000"</f>
        <v>000</v>
      </c>
      <c r="L32" s="84">
        <f>3326.8+5899.6</f>
        <v>9226.400000000001</v>
      </c>
      <c r="M32" s="84"/>
      <c r="N32" s="61"/>
      <c r="O32" s="85"/>
      <c r="P32" s="85"/>
      <c r="Q32" s="85"/>
      <c r="R32" s="84"/>
      <c r="S32" s="85"/>
      <c r="T32" s="84"/>
      <c r="U32" s="86"/>
      <c r="V32" s="84"/>
      <c r="W32" s="56"/>
    </row>
    <row r="33" spans="1:23" ht="13.5" customHeight="1">
      <c r="A33" s="57">
        <v>1092</v>
      </c>
      <c r="B33" s="58"/>
      <c r="C33" s="1" t="s">
        <v>53</v>
      </c>
      <c r="D33" s="1"/>
      <c r="E33" s="1"/>
      <c r="F33" s="1"/>
      <c r="G33" s="1"/>
      <c r="H33" s="1"/>
      <c r="I33" s="1"/>
      <c r="J33" s="1"/>
      <c r="K33" s="59" t="str">
        <f>"000"</f>
        <v>000</v>
      </c>
      <c r="L33" s="84">
        <f>11.5+23.4</f>
        <v>34.9</v>
      </c>
      <c r="M33" s="84"/>
      <c r="N33" s="61"/>
      <c r="O33" s="85"/>
      <c r="P33" s="85"/>
      <c r="Q33" s="85"/>
      <c r="R33" s="84"/>
      <c r="S33" s="85"/>
      <c r="T33" s="84"/>
      <c r="U33" s="86"/>
      <c r="V33" s="84"/>
      <c r="W33" s="56"/>
    </row>
    <row r="34" spans="1:23" ht="13.5" customHeight="1">
      <c r="A34" s="57">
        <v>1093</v>
      </c>
      <c r="B34" s="58"/>
      <c r="C34" s="1" t="s">
        <v>54</v>
      </c>
      <c r="D34" s="1"/>
      <c r="E34" s="1"/>
      <c r="F34" s="1"/>
      <c r="G34" s="1"/>
      <c r="H34" s="1"/>
      <c r="I34" s="1"/>
      <c r="J34" s="1"/>
      <c r="K34" s="59" t="str">
        <f>"000"</f>
        <v>000</v>
      </c>
      <c r="L34" s="84">
        <f>2.4+4.4</f>
        <v>6.800000000000001</v>
      </c>
      <c r="M34" s="84"/>
      <c r="N34" s="61"/>
      <c r="O34" s="85"/>
      <c r="P34" s="85"/>
      <c r="Q34" s="85"/>
      <c r="R34" s="84"/>
      <c r="S34" s="85"/>
      <c r="T34" s="84"/>
      <c r="U34" s="86"/>
      <c r="V34" s="84"/>
      <c r="W34" s="56"/>
    </row>
    <row r="35" spans="1:23" ht="13.5" customHeight="1">
      <c r="A35" s="57">
        <v>1094</v>
      </c>
      <c r="B35" s="58"/>
      <c r="C35" s="1" t="s">
        <v>55</v>
      </c>
      <c r="D35" s="1"/>
      <c r="E35" s="1"/>
      <c r="F35" s="1"/>
      <c r="G35" s="1"/>
      <c r="H35" s="1"/>
      <c r="I35" s="1"/>
      <c r="J35" s="1"/>
      <c r="K35" s="59" t="str">
        <f>"000"</f>
        <v>000</v>
      </c>
      <c r="L35" s="84">
        <f>L32+L33+L34</f>
        <v>9268.1</v>
      </c>
      <c r="M35" s="84"/>
      <c r="N35" s="61"/>
      <c r="O35" s="85"/>
      <c r="P35" s="85"/>
      <c r="Q35" s="85"/>
      <c r="R35" s="84"/>
      <c r="S35" s="85"/>
      <c r="T35" s="84"/>
      <c r="U35" s="86"/>
      <c r="V35" s="84"/>
      <c r="W35" s="56"/>
    </row>
    <row r="36" spans="1:23" ht="13.5" customHeight="1">
      <c r="A36" s="57">
        <v>1100</v>
      </c>
      <c r="B36" s="58" t="s">
        <v>56</v>
      </c>
      <c r="C36" s="1"/>
      <c r="D36" s="1"/>
      <c r="E36" s="1"/>
      <c r="F36" s="1"/>
      <c r="G36" s="1"/>
      <c r="H36" s="1"/>
      <c r="I36" s="1"/>
      <c r="J36" s="1"/>
      <c r="K36" s="59" t="str">
        <f>"000"</f>
        <v>000</v>
      </c>
      <c r="L36" s="84">
        <f>4476.4+9459.6</f>
        <v>13936</v>
      </c>
      <c r="M36" s="84"/>
      <c r="N36" s="61"/>
      <c r="O36" s="85"/>
      <c r="P36" s="85"/>
      <c r="Q36" s="85"/>
      <c r="R36" s="84"/>
      <c r="S36" s="85"/>
      <c r="T36" s="84"/>
      <c r="U36" s="86"/>
      <c r="V36" s="84"/>
      <c r="W36" s="56"/>
    </row>
    <row r="37" spans="1:23" ht="13.5" customHeight="1">
      <c r="A37" s="57">
        <v>1110</v>
      </c>
      <c r="B37" s="58" t="s">
        <v>57</v>
      </c>
      <c r="C37" s="1"/>
      <c r="D37" s="1"/>
      <c r="E37" s="1"/>
      <c r="F37" s="1"/>
      <c r="G37" s="1"/>
      <c r="H37" s="1"/>
      <c r="I37" s="1"/>
      <c r="J37" s="1"/>
      <c r="K37" s="59" t="s">
        <v>32</v>
      </c>
      <c r="L37" s="90">
        <f>L35/L36</f>
        <v>0.6650473593570608</v>
      </c>
      <c r="M37" s="90"/>
      <c r="N37" s="63"/>
      <c r="O37" s="85"/>
      <c r="P37" s="85"/>
      <c r="Q37" s="85"/>
      <c r="R37" s="84"/>
      <c r="S37" s="85"/>
      <c r="T37" s="84"/>
      <c r="U37" s="86"/>
      <c r="V37" s="84"/>
      <c r="W37" s="56"/>
    </row>
    <row r="38" spans="1:23" ht="11.25" customHeight="1">
      <c r="A38" s="57"/>
      <c r="B38" s="58"/>
      <c r="C38" s="1"/>
      <c r="D38" s="1"/>
      <c r="E38" s="1"/>
      <c r="F38" s="1"/>
      <c r="G38" s="1"/>
      <c r="H38" s="1"/>
      <c r="I38" s="1"/>
      <c r="J38" s="1"/>
      <c r="K38" s="59"/>
      <c r="L38" s="60"/>
      <c r="M38" s="61"/>
      <c r="N38" s="61"/>
      <c r="O38" s="85"/>
      <c r="P38" s="85"/>
      <c r="Q38" s="85"/>
      <c r="R38" s="84"/>
      <c r="S38" s="85"/>
      <c r="T38" s="84"/>
      <c r="U38" s="86"/>
      <c r="V38" s="84"/>
      <c r="W38" s="56"/>
    </row>
    <row r="39" spans="1:23" ht="13.5" customHeight="1">
      <c r="A39" s="57"/>
      <c r="B39" s="64" t="s">
        <v>33</v>
      </c>
      <c r="C39" s="1"/>
      <c r="D39" s="1"/>
      <c r="E39" s="1"/>
      <c r="F39" s="1"/>
      <c r="G39" s="1"/>
      <c r="H39" s="1"/>
      <c r="I39" s="1"/>
      <c r="J39" s="1"/>
      <c r="K39" s="59"/>
      <c r="L39" s="65"/>
      <c r="M39" s="66"/>
      <c r="N39" s="66"/>
      <c r="O39" s="65"/>
      <c r="P39" s="66"/>
      <c r="Q39" s="66"/>
      <c r="R39" s="66"/>
      <c r="S39" s="65"/>
      <c r="T39" s="66"/>
      <c r="U39" s="65"/>
      <c r="V39" s="66"/>
      <c r="W39" s="56"/>
    </row>
    <row r="40" spans="1:23" ht="13.5" customHeight="1">
      <c r="A40" s="57">
        <v>2010</v>
      </c>
      <c r="B40" s="58" t="s">
        <v>58</v>
      </c>
      <c r="C40" s="1"/>
      <c r="D40" s="1"/>
      <c r="E40" s="1"/>
      <c r="F40" s="1"/>
      <c r="G40" s="1"/>
      <c r="H40" s="1"/>
      <c r="I40" s="1"/>
      <c r="J40" s="1"/>
      <c r="K40" s="59" t="str">
        <f>"000"</f>
        <v>000</v>
      </c>
      <c r="L40" s="84">
        <f aca="true" t="shared" si="0" ref="L40:L46">0+0</f>
        <v>0</v>
      </c>
      <c r="M40" s="84"/>
      <c r="N40" s="61"/>
      <c r="O40" s="85"/>
      <c r="P40" s="85"/>
      <c r="Q40" s="85"/>
      <c r="R40" s="84"/>
      <c r="S40" s="85"/>
      <c r="T40" s="84"/>
      <c r="U40" s="86"/>
      <c r="V40" s="84"/>
      <c r="W40" s="56"/>
    </row>
    <row r="41" spans="1:23" ht="13.5" customHeight="1">
      <c r="A41" s="57">
        <v>2020</v>
      </c>
      <c r="B41" s="58" t="s">
        <v>59</v>
      </c>
      <c r="C41" s="1"/>
      <c r="D41" s="67"/>
      <c r="E41" s="1"/>
      <c r="F41" s="1"/>
      <c r="G41" s="1"/>
      <c r="H41" s="1"/>
      <c r="I41" s="1"/>
      <c r="J41" s="1"/>
      <c r="K41" s="59" t="s">
        <v>31</v>
      </c>
      <c r="L41" s="87">
        <f t="shared" si="0"/>
        <v>0</v>
      </c>
      <c r="M41" s="87"/>
      <c r="N41" s="61"/>
      <c r="O41" s="85"/>
      <c r="P41" s="85"/>
      <c r="Q41" s="85"/>
      <c r="R41" s="84"/>
      <c r="S41" s="85"/>
      <c r="T41" s="84"/>
      <c r="U41" s="86"/>
      <c r="V41" s="84"/>
      <c r="W41" s="56"/>
    </row>
    <row r="42" spans="1:23" ht="13.5" customHeight="1">
      <c r="A42" s="57">
        <v>2030</v>
      </c>
      <c r="B42" s="58" t="s">
        <v>60</v>
      </c>
      <c r="C42" s="1"/>
      <c r="D42" s="1"/>
      <c r="E42" s="1"/>
      <c r="F42" s="1"/>
      <c r="G42" s="1"/>
      <c r="H42" s="1"/>
      <c r="I42" s="1"/>
      <c r="J42" s="1"/>
      <c r="K42" s="59" t="s">
        <v>31</v>
      </c>
      <c r="L42" s="84">
        <f t="shared" si="0"/>
        <v>0</v>
      </c>
      <c r="M42" s="84"/>
      <c r="N42" s="61"/>
      <c r="O42" s="85"/>
      <c r="P42" s="85"/>
      <c r="Q42" s="85"/>
      <c r="R42" s="84"/>
      <c r="S42" s="85"/>
      <c r="T42" s="84"/>
      <c r="U42" s="86"/>
      <c r="V42" s="84"/>
      <c r="W42" s="56"/>
    </row>
    <row r="43" spans="1:23" ht="13.5" customHeight="1">
      <c r="A43" s="57">
        <v>2040</v>
      </c>
      <c r="B43" s="58" t="s">
        <v>61</v>
      </c>
      <c r="C43" s="1"/>
      <c r="D43" s="1"/>
      <c r="E43" s="1"/>
      <c r="F43" s="1"/>
      <c r="G43" s="1"/>
      <c r="H43" s="1"/>
      <c r="I43" s="1"/>
      <c r="J43" s="1"/>
      <c r="K43" s="59" t="s">
        <v>31</v>
      </c>
      <c r="L43" s="87">
        <f t="shared" si="0"/>
        <v>0</v>
      </c>
      <c r="M43" s="87"/>
      <c r="N43" s="62"/>
      <c r="O43" s="85"/>
      <c r="P43" s="85"/>
      <c r="Q43" s="85"/>
      <c r="R43" s="84"/>
      <c r="S43" s="85"/>
      <c r="T43" s="84"/>
      <c r="U43" s="86"/>
      <c r="V43" s="84"/>
      <c r="W43" s="56"/>
    </row>
    <row r="44" spans="1:23" ht="13.5" customHeight="1">
      <c r="A44" s="57">
        <v>2050</v>
      </c>
      <c r="B44" s="58" t="s">
        <v>62</v>
      </c>
      <c r="C44" s="1"/>
      <c r="D44" s="67"/>
      <c r="E44" s="1"/>
      <c r="F44" s="1"/>
      <c r="G44" s="1"/>
      <c r="H44" s="1"/>
      <c r="I44" s="1"/>
      <c r="J44" s="1"/>
      <c r="K44" s="59" t="s">
        <v>31</v>
      </c>
      <c r="L44" s="91">
        <f t="shared" si="0"/>
        <v>0</v>
      </c>
      <c r="M44" s="91"/>
      <c r="N44" s="61"/>
      <c r="O44" s="85"/>
      <c r="P44" s="85"/>
      <c r="Q44" s="85"/>
      <c r="R44" s="84"/>
      <c r="S44" s="85"/>
      <c r="T44" s="84"/>
      <c r="U44" s="86"/>
      <c r="V44" s="84"/>
      <c r="W44" s="56"/>
    </row>
    <row r="45" spans="1:23" ht="13.5" customHeight="1">
      <c r="A45" s="57">
        <v>2060</v>
      </c>
      <c r="B45" s="58" t="s">
        <v>63</v>
      </c>
      <c r="C45" s="1"/>
      <c r="D45" s="1"/>
      <c r="E45" s="1"/>
      <c r="F45" s="1"/>
      <c r="G45" s="1"/>
      <c r="H45" s="1"/>
      <c r="I45" s="1"/>
      <c r="J45" s="1"/>
      <c r="K45" s="59" t="str">
        <f>"000"</f>
        <v>000</v>
      </c>
      <c r="L45" s="84">
        <f t="shared" si="0"/>
        <v>0</v>
      </c>
      <c r="M45" s="84"/>
      <c r="N45" s="61"/>
      <c r="O45" s="85"/>
      <c r="P45" s="85"/>
      <c r="Q45" s="85"/>
      <c r="R45" s="84"/>
      <c r="S45" s="85"/>
      <c r="T45" s="84"/>
      <c r="U45" s="86"/>
      <c r="V45" s="84"/>
      <c r="W45" s="56"/>
    </row>
    <row r="46" spans="1:23" ht="13.5" customHeight="1">
      <c r="A46" s="57">
        <v>2070</v>
      </c>
      <c r="B46" s="58" t="s">
        <v>64</v>
      </c>
      <c r="C46" s="1"/>
      <c r="D46" s="1"/>
      <c r="E46" s="1"/>
      <c r="F46" s="1"/>
      <c r="G46" s="1"/>
      <c r="H46" s="1"/>
      <c r="I46" s="1"/>
      <c r="J46" s="1"/>
      <c r="K46" s="59" t="str">
        <f>"000"</f>
        <v>000</v>
      </c>
      <c r="L46" s="84">
        <f t="shared" si="0"/>
        <v>0</v>
      </c>
      <c r="M46" s="84"/>
      <c r="N46" s="61"/>
      <c r="O46" s="85"/>
      <c r="P46" s="85"/>
      <c r="Q46" s="85"/>
      <c r="R46" s="84"/>
      <c r="S46" s="85"/>
      <c r="T46" s="84"/>
      <c r="U46" s="86"/>
      <c r="V46" s="84"/>
      <c r="W46" s="56"/>
    </row>
    <row r="47" spans="1:23" ht="13.5" customHeight="1">
      <c r="A47" s="57"/>
      <c r="B47" s="58" t="s">
        <v>65</v>
      </c>
      <c r="C47" s="1" t="s">
        <v>74</v>
      </c>
      <c r="D47" s="1"/>
      <c r="E47" s="1"/>
      <c r="F47" s="1"/>
      <c r="G47" s="1"/>
      <c r="H47" s="1"/>
      <c r="I47" s="1"/>
      <c r="J47" s="1"/>
      <c r="K47" s="59"/>
      <c r="L47" s="60"/>
      <c r="M47" s="61"/>
      <c r="N47" s="61"/>
      <c r="O47" s="85"/>
      <c r="P47" s="85"/>
      <c r="Q47" s="85"/>
      <c r="R47" s="84"/>
      <c r="S47" s="85"/>
      <c r="T47" s="84"/>
      <c r="U47" s="86"/>
      <c r="V47" s="84"/>
      <c r="W47" s="56"/>
    </row>
    <row r="48" spans="1:23" ht="13.5" customHeight="1">
      <c r="A48" s="57">
        <v>2091</v>
      </c>
      <c r="B48" s="58"/>
      <c r="C48" s="1" t="s">
        <v>52</v>
      </c>
      <c r="D48" s="1"/>
      <c r="E48" s="1"/>
      <c r="F48" s="1"/>
      <c r="G48" s="1"/>
      <c r="H48" s="1"/>
      <c r="I48" s="1"/>
      <c r="J48" s="1"/>
      <c r="K48" s="59" t="str">
        <f>"000"</f>
        <v>000</v>
      </c>
      <c r="L48" s="84">
        <f>0+0</f>
        <v>0</v>
      </c>
      <c r="M48" s="84"/>
      <c r="N48" s="61"/>
      <c r="O48" s="85"/>
      <c r="P48" s="85"/>
      <c r="Q48" s="85"/>
      <c r="R48" s="84"/>
      <c r="S48" s="85"/>
      <c r="T48" s="84"/>
      <c r="U48" s="86"/>
      <c r="V48" s="84"/>
      <c r="W48" s="56"/>
    </row>
    <row r="49" spans="1:23" ht="13.5" customHeight="1">
      <c r="A49" s="57">
        <v>2092</v>
      </c>
      <c r="B49" s="58"/>
      <c r="C49" s="1" t="s">
        <v>67</v>
      </c>
      <c r="D49" s="1"/>
      <c r="E49" s="1"/>
      <c r="F49" s="1"/>
      <c r="G49" s="1"/>
      <c r="H49" s="1"/>
      <c r="I49" s="1"/>
      <c r="J49" s="1"/>
      <c r="K49" s="59" t="str">
        <f>"000"</f>
        <v>000</v>
      </c>
      <c r="L49" s="84">
        <f>0+0+0+0</f>
        <v>0</v>
      </c>
      <c r="M49" s="84"/>
      <c r="N49" s="61"/>
      <c r="O49" s="85"/>
      <c r="P49" s="85"/>
      <c r="Q49" s="85"/>
      <c r="R49" s="84"/>
      <c r="S49" s="85"/>
      <c r="T49" s="84"/>
      <c r="U49" s="86"/>
      <c r="V49" s="84"/>
      <c r="W49" s="56"/>
    </row>
    <row r="50" spans="1:23" ht="13.5" customHeight="1">
      <c r="A50" s="57">
        <v>2094</v>
      </c>
      <c r="B50" s="58"/>
      <c r="C50" s="1" t="s">
        <v>68</v>
      </c>
      <c r="D50" s="1"/>
      <c r="E50" s="1"/>
      <c r="F50" s="1"/>
      <c r="G50" s="1"/>
      <c r="H50" s="1"/>
      <c r="I50" s="1"/>
      <c r="J50" s="1"/>
      <c r="K50" s="59" t="str">
        <f>"000"</f>
        <v>000</v>
      </c>
      <c r="L50" s="84">
        <f>L48+L49</f>
        <v>0</v>
      </c>
      <c r="M50" s="84"/>
      <c r="N50" s="61"/>
      <c r="O50" s="85"/>
      <c r="P50" s="85"/>
      <c r="Q50" s="85"/>
      <c r="R50" s="84"/>
      <c r="S50" s="85"/>
      <c r="T50" s="84"/>
      <c r="U50" s="86"/>
      <c r="V50" s="84"/>
      <c r="W50" s="56"/>
    </row>
    <row r="51" spans="1:23" ht="13.5" customHeight="1">
      <c r="A51" s="57">
        <v>2100</v>
      </c>
      <c r="B51" s="58" t="s">
        <v>69</v>
      </c>
      <c r="C51" s="1"/>
      <c r="D51" s="1"/>
      <c r="E51" s="1"/>
      <c r="F51" s="1"/>
      <c r="G51" s="1"/>
      <c r="H51" s="1"/>
      <c r="I51" s="1"/>
      <c r="J51" s="1"/>
      <c r="K51" s="59" t="str">
        <f>"000"</f>
        <v>000</v>
      </c>
      <c r="L51" s="84">
        <f>0+0</f>
        <v>0</v>
      </c>
      <c r="M51" s="84"/>
      <c r="N51" s="61"/>
      <c r="O51" s="85"/>
      <c r="P51" s="85"/>
      <c r="Q51" s="85"/>
      <c r="R51" s="84"/>
      <c r="S51" s="85"/>
      <c r="T51" s="84"/>
      <c r="U51" s="86"/>
      <c r="V51" s="84"/>
      <c r="W51" s="56"/>
    </row>
    <row r="52" spans="1:23" ht="10.5" customHeight="1">
      <c r="A52" s="57"/>
      <c r="B52" s="58"/>
      <c r="C52" s="1"/>
      <c r="D52" s="1"/>
      <c r="E52" s="1"/>
      <c r="F52" s="1"/>
      <c r="G52" s="1"/>
      <c r="H52" s="1"/>
      <c r="I52" s="1"/>
      <c r="J52" s="1"/>
      <c r="K52" s="59"/>
      <c r="L52" s="60"/>
      <c r="M52" s="61"/>
      <c r="N52" s="61"/>
      <c r="O52" s="85"/>
      <c r="P52" s="85"/>
      <c r="Q52" s="85"/>
      <c r="R52" s="84"/>
      <c r="S52" s="85"/>
      <c r="T52" s="84"/>
      <c r="U52" s="86"/>
      <c r="V52" s="84"/>
      <c r="W52" s="56"/>
    </row>
    <row r="53" spans="1:23" ht="13.5" customHeight="1">
      <c r="A53" s="57"/>
      <c r="B53" s="64" t="s">
        <v>34</v>
      </c>
      <c r="C53" s="1"/>
      <c r="D53" s="1"/>
      <c r="E53" s="1"/>
      <c r="F53" s="1"/>
      <c r="G53" s="1"/>
      <c r="H53" s="1"/>
      <c r="I53" s="1"/>
      <c r="J53" s="1"/>
      <c r="K53" s="59"/>
      <c r="L53" s="65"/>
      <c r="M53" s="66"/>
      <c r="N53" s="66"/>
      <c r="O53" s="65"/>
      <c r="P53" s="66"/>
      <c r="Q53" s="66"/>
      <c r="R53" s="66"/>
      <c r="S53" s="65"/>
      <c r="T53" s="66"/>
      <c r="U53" s="65"/>
      <c r="V53" s="66"/>
      <c r="W53" s="56"/>
    </row>
    <row r="54" spans="1:23" ht="13.5" customHeight="1">
      <c r="A54" s="57">
        <v>2330</v>
      </c>
      <c r="B54" s="58" t="s">
        <v>70</v>
      </c>
      <c r="C54" s="1"/>
      <c r="D54" s="1"/>
      <c r="E54" s="1"/>
      <c r="F54" s="1"/>
      <c r="G54" s="1"/>
      <c r="H54" s="1"/>
      <c r="I54" s="1"/>
      <c r="J54" s="1"/>
      <c r="K54" s="59" t="s">
        <v>31</v>
      </c>
      <c r="L54" s="84">
        <f>0+17</f>
        <v>17</v>
      </c>
      <c r="M54" s="84"/>
      <c r="N54" s="61"/>
      <c r="O54" s="85"/>
      <c r="P54" s="85"/>
      <c r="Q54" s="85"/>
      <c r="R54" s="84"/>
      <c r="S54" s="85"/>
      <c r="T54" s="84"/>
      <c r="U54" s="86"/>
      <c r="V54" s="84"/>
      <c r="W54" s="56"/>
    </row>
    <row r="55" spans="1:23" ht="10.5" customHeight="1">
      <c r="A55" s="68"/>
      <c r="B55" s="69"/>
      <c r="C55" s="70"/>
      <c r="D55" s="70"/>
      <c r="E55" s="70"/>
      <c r="F55" s="70"/>
      <c r="G55" s="70"/>
      <c r="H55" s="70"/>
      <c r="I55" s="70"/>
      <c r="J55" s="70"/>
      <c r="K55" s="71"/>
      <c r="L55" s="72"/>
      <c r="M55" s="2"/>
      <c r="N55" s="70"/>
      <c r="O55" s="69"/>
      <c r="P55" s="2"/>
      <c r="Q55" s="2"/>
      <c r="R55" s="2"/>
      <c r="S55" s="72"/>
      <c r="T55" s="2"/>
      <c r="U55" s="72"/>
      <c r="V55" s="2"/>
      <c r="W55" s="56"/>
    </row>
    <row r="56" spans="1:23" ht="24.75" customHeight="1" thickBot="1">
      <c r="A56" s="73" t="s">
        <v>71</v>
      </c>
      <c r="B56" s="74"/>
      <c r="C56" s="75"/>
      <c r="D56" s="75"/>
      <c r="E56" s="76"/>
      <c r="F56" s="76"/>
      <c r="G56" s="76"/>
      <c r="H56" s="76"/>
      <c r="I56" s="76"/>
      <c r="J56" s="76"/>
      <c r="K56" s="77"/>
      <c r="L56" s="77"/>
      <c r="M56" s="77"/>
      <c r="N56" s="76"/>
      <c r="O56" s="76"/>
      <c r="P56" s="78"/>
      <c r="Q56" s="78"/>
      <c r="R56" s="78"/>
      <c r="S56" s="78"/>
      <c r="T56" s="78"/>
      <c r="U56" s="78"/>
      <c r="V56" s="78"/>
      <c r="W56" s="56"/>
    </row>
    <row r="57" spans="1:15" ht="12.75" customHeight="1">
      <c r="A57" s="79"/>
      <c r="B57" s="80"/>
      <c r="C57" s="79"/>
      <c r="D57" s="80"/>
      <c r="E57" s="79"/>
      <c r="F57" s="79"/>
      <c r="G57" s="79"/>
      <c r="H57" s="79"/>
      <c r="I57" s="79"/>
      <c r="J57" s="79"/>
      <c r="K57" s="81"/>
      <c r="L57" s="82"/>
      <c r="M57" s="82"/>
      <c r="N57" s="79"/>
      <c r="O57" s="79"/>
    </row>
  </sheetData>
  <sheetProtection/>
  <mergeCells count="116">
    <mergeCell ref="L23:M23"/>
    <mergeCell ref="O23:R23"/>
    <mergeCell ref="S23:T23"/>
    <mergeCell ref="U23:V23"/>
    <mergeCell ref="L24:M24"/>
    <mergeCell ref="O24:R24"/>
    <mergeCell ref="S24:T24"/>
    <mergeCell ref="U24:V24"/>
    <mergeCell ref="L25:M25"/>
    <mergeCell ref="O25:R25"/>
    <mergeCell ref="S25:T25"/>
    <mergeCell ref="U25:V25"/>
    <mergeCell ref="L26:M26"/>
    <mergeCell ref="O26:R26"/>
    <mergeCell ref="S26:T26"/>
    <mergeCell ref="U26:V26"/>
    <mergeCell ref="L27:M27"/>
    <mergeCell ref="O27:R27"/>
    <mergeCell ref="S27:T27"/>
    <mergeCell ref="U27:V27"/>
    <mergeCell ref="L28:M28"/>
    <mergeCell ref="O28:R28"/>
    <mergeCell ref="S28:T28"/>
    <mergeCell ref="U28:V28"/>
    <mergeCell ref="L29:M29"/>
    <mergeCell ref="O29:R29"/>
    <mergeCell ref="S29:T29"/>
    <mergeCell ref="U29:V29"/>
    <mergeCell ref="L30:M30"/>
    <mergeCell ref="O30:R30"/>
    <mergeCell ref="S30:T30"/>
    <mergeCell ref="U30:V30"/>
    <mergeCell ref="O31:R31"/>
    <mergeCell ref="S31:T31"/>
    <mergeCell ref="U31:V31"/>
    <mergeCell ref="L32:M32"/>
    <mergeCell ref="O32:R32"/>
    <mergeCell ref="S32:T32"/>
    <mergeCell ref="U32:V32"/>
    <mergeCell ref="L33:M33"/>
    <mergeCell ref="O33:R33"/>
    <mergeCell ref="S33:T33"/>
    <mergeCell ref="U33:V33"/>
    <mergeCell ref="L34:M34"/>
    <mergeCell ref="O34:R34"/>
    <mergeCell ref="S34:T34"/>
    <mergeCell ref="U34:V34"/>
    <mergeCell ref="L35:M35"/>
    <mergeCell ref="O35:R35"/>
    <mergeCell ref="S35:T35"/>
    <mergeCell ref="U35:V35"/>
    <mergeCell ref="L36:M36"/>
    <mergeCell ref="O36:R36"/>
    <mergeCell ref="S36:T36"/>
    <mergeCell ref="U36:V36"/>
    <mergeCell ref="L37:M37"/>
    <mergeCell ref="O37:R37"/>
    <mergeCell ref="S37:T37"/>
    <mergeCell ref="U37:V37"/>
    <mergeCell ref="O38:R38"/>
    <mergeCell ref="S38:T38"/>
    <mergeCell ref="U38:V38"/>
    <mergeCell ref="L40:M40"/>
    <mergeCell ref="O40:R40"/>
    <mergeCell ref="S40:T40"/>
    <mergeCell ref="U40:V40"/>
    <mergeCell ref="L41:M41"/>
    <mergeCell ref="O41:R41"/>
    <mergeCell ref="S41:T41"/>
    <mergeCell ref="U41:V41"/>
    <mergeCell ref="L42:M42"/>
    <mergeCell ref="O42:R42"/>
    <mergeCell ref="S42:T42"/>
    <mergeCell ref="U42:V42"/>
    <mergeCell ref="L43:M43"/>
    <mergeCell ref="O43:R43"/>
    <mergeCell ref="S43:T43"/>
    <mergeCell ref="U43:V43"/>
    <mergeCell ref="L44:M44"/>
    <mergeCell ref="O44:R44"/>
    <mergeCell ref="S44:T44"/>
    <mergeCell ref="U44:V44"/>
    <mergeCell ref="L45:M45"/>
    <mergeCell ref="O45:R45"/>
    <mergeCell ref="S45:T45"/>
    <mergeCell ref="U45:V45"/>
    <mergeCell ref="L46:M46"/>
    <mergeCell ref="O46:R46"/>
    <mergeCell ref="S46:T46"/>
    <mergeCell ref="U46:V46"/>
    <mergeCell ref="O47:R47"/>
    <mergeCell ref="S47:T47"/>
    <mergeCell ref="U47:V47"/>
    <mergeCell ref="L48:M48"/>
    <mergeCell ref="O48:R48"/>
    <mergeCell ref="S48:T48"/>
    <mergeCell ref="U48:V48"/>
    <mergeCell ref="L49:M49"/>
    <mergeCell ref="O49:R49"/>
    <mergeCell ref="S49:T49"/>
    <mergeCell ref="U49:V49"/>
    <mergeCell ref="L50:M50"/>
    <mergeCell ref="O50:R50"/>
    <mergeCell ref="S50:T50"/>
    <mergeCell ref="U50:V50"/>
    <mergeCell ref="L51:M51"/>
    <mergeCell ref="O51:R51"/>
    <mergeCell ref="S51:T51"/>
    <mergeCell ref="U51:V51"/>
    <mergeCell ref="O52:R52"/>
    <mergeCell ref="S52:T52"/>
    <mergeCell ref="U52:V52"/>
    <mergeCell ref="L54:M54"/>
    <mergeCell ref="O54:R54"/>
    <mergeCell ref="S54:T54"/>
    <mergeCell ref="U54:V5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showZeros="0" zoomScalePageLayoutView="0" workbookViewId="0" topLeftCell="A34">
      <selection activeCell="L26" sqref="L26:M26"/>
    </sheetView>
  </sheetViews>
  <sheetFormatPr defaultColWidth="9.140625" defaultRowHeight="12.75"/>
  <cols>
    <col min="1" max="1" width="12.8515625" style="5" customWidth="1"/>
    <col min="2" max="2" width="2.57421875" style="5" customWidth="1"/>
    <col min="3" max="3" width="2.7109375" style="5" customWidth="1"/>
    <col min="4" max="5" width="4.140625" style="5" customWidth="1"/>
    <col min="6" max="6" width="6.57421875" style="5" customWidth="1"/>
    <col min="7" max="7" width="4.00390625" style="5" customWidth="1"/>
    <col min="8" max="8" width="4.7109375" style="5" customWidth="1"/>
    <col min="9" max="9" width="3.421875" style="5" customWidth="1"/>
    <col min="10" max="10" width="2.8515625" style="5" customWidth="1"/>
    <col min="11" max="11" width="8.421875" style="5" customWidth="1"/>
    <col min="12" max="12" width="7.28125" style="5" customWidth="1"/>
    <col min="13" max="13" width="4.7109375" style="5" customWidth="1"/>
    <col min="14" max="14" width="1.28515625" style="5" customWidth="1"/>
    <col min="15" max="18" width="3.28125" style="5" customWidth="1"/>
    <col min="19" max="22" width="6.57421875" style="5" customWidth="1"/>
    <col min="23" max="23" width="0.71875" style="5" customWidth="1"/>
    <col min="24" max="16384" width="9.140625" style="5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</row>
    <row r="2" spans="1:22" ht="14.2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 customHeight="1">
      <c r="A3" s="6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 customHeight="1">
      <c r="A4" s="6" t="s">
        <v>3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8" t="s">
        <v>4</v>
      </c>
      <c r="B9" s="9" t="s">
        <v>36</v>
      </c>
      <c r="C9" s="10"/>
      <c r="D9" s="10"/>
      <c r="E9" s="10"/>
      <c r="F9" s="11"/>
      <c r="G9" s="10"/>
      <c r="H9" s="10"/>
      <c r="I9" s="11"/>
      <c r="J9" s="11"/>
      <c r="K9" s="3"/>
      <c r="L9" s="1"/>
      <c r="M9" s="1"/>
      <c r="N9" s="8" t="s">
        <v>5</v>
      </c>
      <c r="O9" s="10" t="s">
        <v>6</v>
      </c>
      <c r="P9" s="10"/>
      <c r="Q9" s="10"/>
      <c r="R9" s="10"/>
      <c r="S9" s="10"/>
      <c r="T9" s="10"/>
      <c r="U9" s="1"/>
      <c r="V9" s="1"/>
    </row>
    <row r="10" spans="1:22" ht="14.25" customHeight="1">
      <c r="A10" s="8" t="s">
        <v>7</v>
      </c>
      <c r="B10" s="12" t="s">
        <v>8</v>
      </c>
      <c r="C10" s="13"/>
      <c r="D10" s="13"/>
      <c r="E10" s="13"/>
      <c r="F10" s="14"/>
      <c r="G10" s="13"/>
      <c r="H10" s="13"/>
      <c r="I10" s="14"/>
      <c r="J10" s="14"/>
      <c r="K10" s="3"/>
      <c r="L10" s="1"/>
      <c r="M10" s="1"/>
      <c r="N10" s="8" t="s">
        <v>9</v>
      </c>
      <c r="O10" s="12" t="s">
        <v>8</v>
      </c>
      <c r="P10" s="13"/>
      <c r="Q10" s="13"/>
      <c r="R10" s="13"/>
      <c r="S10" s="13"/>
      <c r="T10" s="13"/>
      <c r="U10" s="1"/>
      <c r="V10" s="1"/>
    </row>
    <row r="11" spans="1:22" ht="14.25" customHeight="1">
      <c r="A11" s="8" t="s">
        <v>10</v>
      </c>
      <c r="B11" s="13" t="s">
        <v>37</v>
      </c>
      <c r="C11" s="13"/>
      <c r="D11" s="13"/>
      <c r="E11" s="13"/>
      <c r="F11" s="14"/>
      <c r="G11" s="13"/>
      <c r="H11" s="13"/>
      <c r="I11" s="14"/>
      <c r="J11" s="14"/>
      <c r="K11" s="3"/>
      <c r="L11" s="1"/>
      <c r="M11" s="1"/>
      <c r="N11" s="8"/>
      <c r="O11" s="13"/>
      <c r="P11" s="13"/>
      <c r="Q11" s="13"/>
      <c r="R11" s="13"/>
      <c r="S11" s="13"/>
      <c r="T11" s="13"/>
      <c r="U11" s="1"/>
      <c r="V11" s="1"/>
    </row>
    <row r="12" spans="1:22" ht="14.25" customHeight="1">
      <c r="A12" s="8" t="s">
        <v>11</v>
      </c>
      <c r="B12" s="13" t="s">
        <v>38</v>
      </c>
      <c r="C12" s="13"/>
      <c r="D12" s="13"/>
      <c r="E12" s="13"/>
      <c r="F12" s="14"/>
      <c r="G12" s="13"/>
      <c r="H12" s="13"/>
      <c r="I12" s="14"/>
      <c r="J12" s="14"/>
      <c r="K12" s="3"/>
      <c r="L12" s="1"/>
      <c r="M12" s="1"/>
      <c r="N12" s="8" t="s">
        <v>39</v>
      </c>
      <c r="O12" s="6" t="s">
        <v>77</v>
      </c>
      <c r="P12" s="10"/>
      <c r="Q12" s="10"/>
      <c r="R12" s="10"/>
      <c r="S12" s="10"/>
      <c r="T12" s="10"/>
      <c r="U12" s="1"/>
      <c r="V12" s="1"/>
    </row>
    <row r="13" spans="1:22" ht="14.25" customHeight="1">
      <c r="A13" s="8" t="s">
        <v>40</v>
      </c>
      <c r="B13" s="13" t="s">
        <v>35</v>
      </c>
      <c r="C13" s="13"/>
      <c r="D13" s="13"/>
      <c r="E13" s="13"/>
      <c r="F13" s="14"/>
      <c r="G13" s="13"/>
      <c r="H13" s="13"/>
      <c r="I13" s="14"/>
      <c r="J13" s="14"/>
      <c r="K13" s="3"/>
      <c r="L13" s="1"/>
      <c r="M13" s="1"/>
      <c r="N13" s="8" t="s">
        <v>12</v>
      </c>
      <c r="O13" s="12">
        <v>2016</v>
      </c>
      <c r="P13" s="13"/>
      <c r="Q13" s="13"/>
      <c r="R13" s="13"/>
      <c r="S13" s="13"/>
      <c r="T13" s="13"/>
      <c r="U13" s="1"/>
      <c r="V13" s="1"/>
    </row>
    <row r="14" spans="1:22" ht="18" customHeight="1">
      <c r="A14" s="1"/>
      <c r="B14" s="15"/>
      <c r="C14" s="15"/>
      <c r="D14" s="15"/>
      <c r="E14" s="15"/>
      <c r="F14" s="15"/>
      <c r="G14" s="15"/>
      <c r="H14" s="15"/>
      <c r="I14" s="15"/>
      <c r="J14" s="16"/>
      <c r="K14" s="3"/>
      <c r="L14" s="1"/>
      <c r="M14" s="1"/>
      <c r="N14" s="1"/>
      <c r="O14" s="15"/>
      <c r="P14" s="15"/>
      <c r="Q14" s="15"/>
      <c r="R14" s="15"/>
      <c r="S14" s="15"/>
      <c r="T14" s="15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20"/>
      <c r="L16" s="21" t="s">
        <v>13</v>
      </c>
      <c r="M16" s="22"/>
      <c r="N16" s="23"/>
      <c r="O16" s="23"/>
      <c r="P16" s="23"/>
      <c r="Q16" s="23"/>
      <c r="R16" s="23"/>
      <c r="S16" s="21" t="s">
        <v>15</v>
      </c>
      <c r="T16" s="23"/>
      <c r="U16" s="23"/>
      <c r="V16" s="24"/>
    </row>
    <row r="17" spans="1:22" ht="15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8"/>
      <c r="L17" s="29" t="s">
        <v>14</v>
      </c>
      <c r="M17" s="30"/>
      <c r="N17" s="30"/>
      <c r="O17" s="31"/>
      <c r="P17" s="31"/>
      <c r="Q17" s="30"/>
      <c r="R17" s="30"/>
      <c r="S17" s="29" t="s">
        <v>20</v>
      </c>
      <c r="T17" s="30"/>
      <c r="U17" s="30"/>
      <c r="V17" s="32"/>
    </row>
    <row r="18" spans="1:22" ht="12.75" customHeight="1">
      <c r="A18" s="25" t="s">
        <v>16</v>
      </c>
      <c r="B18" s="26" t="s">
        <v>17</v>
      </c>
      <c r="C18" s="27"/>
      <c r="D18" s="27"/>
      <c r="E18" s="27"/>
      <c r="F18" s="27"/>
      <c r="G18" s="27"/>
      <c r="H18" s="27"/>
      <c r="I18" s="27"/>
      <c r="J18" s="27"/>
      <c r="K18" s="28" t="s">
        <v>18</v>
      </c>
      <c r="L18" s="33" t="s">
        <v>19</v>
      </c>
      <c r="M18" s="34"/>
      <c r="N18" s="34"/>
      <c r="O18" s="35"/>
      <c r="P18" s="35"/>
      <c r="Q18" s="34"/>
      <c r="R18" s="34"/>
      <c r="S18" s="33" t="s">
        <v>41</v>
      </c>
      <c r="T18" s="34"/>
      <c r="U18" s="34"/>
      <c r="V18" s="36"/>
    </row>
    <row r="19" spans="1:22" ht="15" customHeight="1">
      <c r="A19" s="25" t="s">
        <v>21</v>
      </c>
      <c r="B19" s="37"/>
      <c r="C19" s="38"/>
      <c r="D19" s="38"/>
      <c r="E19" s="38"/>
      <c r="F19" s="38"/>
      <c r="G19" s="38"/>
      <c r="H19" s="38"/>
      <c r="I19" s="38"/>
      <c r="J19" s="38"/>
      <c r="K19" s="28"/>
      <c r="L19" s="39" t="s">
        <v>42</v>
      </c>
      <c r="M19" s="40"/>
      <c r="N19" s="40"/>
      <c r="O19" s="41"/>
      <c r="P19" s="40"/>
      <c r="Q19" s="40"/>
      <c r="R19" s="40"/>
      <c r="S19" s="39" t="s">
        <v>42</v>
      </c>
      <c r="T19" s="40"/>
      <c r="U19" s="40"/>
      <c r="V19" s="42"/>
    </row>
    <row r="20" spans="1:22" ht="15" customHeight="1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44"/>
      <c r="L20" s="39" t="s">
        <v>22</v>
      </c>
      <c r="M20" s="39"/>
      <c r="N20" s="39"/>
      <c r="O20" s="39" t="s">
        <v>23</v>
      </c>
      <c r="P20" s="39"/>
      <c r="Q20" s="39"/>
      <c r="R20" s="39"/>
      <c r="S20" s="39" t="s">
        <v>22</v>
      </c>
      <c r="T20" s="41"/>
      <c r="U20" s="39" t="s">
        <v>23</v>
      </c>
      <c r="V20" s="45"/>
    </row>
    <row r="21" spans="1:22" ht="12" customHeight="1">
      <c r="A21" s="46"/>
      <c r="B21" s="39" t="s">
        <v>24</v>
      </c>
      <c r="C21" s="47"/>
      <c r="D21" s="47"/>
      <c r="E21" s="47"/>
      <c r="F21" s="47"/>
      <c r="G21" s="47"/>
      <c r="H21" s="47"/>
      <c r="I21" s="47"/>
      <c r="J21" s="47"/>
      <c r="K21" s="48" t="s">
        <v>25</v>
      </c>
      <c r="L21" s="39" t="s">
        <v>26</v>
      </c>
      <c r="M21" s="47"/>
      <c r="N21" s="47"/>
      <c r="O21" s="39" t="s">
        <v>27</v>
      </c>
      <c r="P21" s="47"/>
      <c r="Q21" s="47"/>
      <c r="R21" s="47"/>
      <c r="S21" s="39" t="s">
        <v>28</v>
      </c>
      <c r="T21" s="47"/>
      <c r="U21" s="39" t="s">
        <v>29</v>
      </c>
      <c r="V21" s="42"/>
    </row>
    <row r="22" spans="1:23" ht="21.75" customHeight="1">
      <c r="A22" s="49"/>
      <c r="B22" s="50" t="s">
        <v>30</v>
      </c>
      <c r="C22" s="51"/>
      <c r="D22" s="51"/>
      <c r="E22" s="15"/>
      <c r="F22" s="15"/>
      <c r="G22" s="15"/>
      <c r="H22" s="15"/>
      <c r="I22" s="15"/>
      <c r="J22" s="51"/>
      <c r="K22" s="52"/>
      <c r="L22" s="53"/>
      <c r="M22" s="54"/>
      <c r="N22" s="54"/>
      <c r="O22" s="53"/>
      <c r="P22" s="55"/>
      <c r="Q22" s="54"/>
      <c r="R22" s="54"/>
      <c r="S22" s="53"/>
      <c r="T22" s="54"/>
      <c r="U22" s="53"/>
      <c r="V22" s="55"/>
      <c r="W22" s="56"/>
    </row>
    <row r="23" spans="1:23" ht="14.25" customHeight="1">
      <c r="A23" s="57">
        <v>1010</v>
      </c>
      <c r="B23" s="58" t="s">
        <v>43</v>
      </c>
      <c r="C23" s="1"/>
      <c r="D23" s="1"/>
      <c r="E23" s="1"/>
      <c r="F23" s="1"/>
      <c r="G23" s="1"/>
      <c r="H23" s="1"/>
      <c r="I23" s="1"/>
      <c r="J23" s="1"/>
      <c r="K23" s="59" t="str">
        <f>"000"</f>
        <v>000</v>
      </c>
      <c r="L23" s="84">
        <f>295.2+890.7</f>
        <v>1185.9</v>
      </c>
      <c r="M23" s="84"/>
      <c r="N23" s="61"/>
      <c r="O23" s="85"/>
      <c r="P23" s="85"/>
      <c r="Q23" s="85"/>
      <c r="R23" s="84"/>
      <c r="S23" s="85"/>
      <c r="T23" s="84"/>
      <c r="U23" s="86"/>
      <c r="V23" s="84"/>
      <c r="W23" s="56"/>
    </row>
    <row r="24" spans="1:23" ht="13.5" customHeight="1">
      <c r="A24" s="57">
        <v>1020</v>
      </c>
      <c r="B24" s="58" t="s">
        <v>44</v>
      </c>
      <c r="C24" s="1"/>
      <c r="D24" s="1"/>
      <c r="E24" s="1"/>
      <c r="F24" s="1"/>
      <c r="G24" s="1"/>
      <c r="H24" s="1"/>
      <c r="I24" s="1"/>
      <c r="J24" s="1"/>
      <c r="K24" s="59" t="s">
        <v>31</v>
      </c>
      <c r="L24" s="87">
        <f>234+566</f>
        <v>800</v>
      </c>
      <c r="M24" s="87"/>
      <c r="N24" s="62"/>
      <c r="O24" s="88"/>
      <c r="P24" s="88"/>
      <c r="Q24" s="88"/>
      <c r="R24" s="87"/>
      <c r="S24" s="88"/>
      <c r="T24" s="87"/>
      <c r="U24" s="89"/>
      <c r="V24" s="87"/>
      <c r="W24" s="56"/>
    </row>
    <row r="25" spans="1:23" ht="13.5" customHeight="1">
      <c r="A25" s="57">
        <v>1030</v>
      </c>
      <c r="B25" s="58" t="s">
        <v>45</v>
      </c>
      <c r="C25" s="1"/>
      <c r="D25" s="1"/>
      <c r="E25" s="1"/>
      <c r="F25" s="1"/>
      <c r="G25" s="1"/>
      <c r="H25" s="1"/>
      <c r="I25" s="1"/>
      <c r="J25" s="1"/>
      <c r="K25" s="59" t="s">
        <v>31</v>
      </c>
      <c r="L25" s="84">
        <f>414.8+1218.7</f>
        <v>1633.5</v>
      </c>
      <c r="M25" s="84"/>
      <c r="N25" s="61"/>
      <c r="O25" s="85"/>
      <c r="P25" s="85"/>
      <c r="Q25" s="85"/>
      <c r="R25" s="84"/>
      <c r="S25" s="85"/>
      <c r="T25" s="84"/>
      <c r="U25" s="86"/>
      <c r="V25" s="84"/>
      <c r="W25" s="56"/>
    </row>
    <row r="26" spans="1:23" ht="13.5" customHeight="1">
      <c r="A26" s="57">
        <v>1040</v>
      </c>
      <c r="B26" s="58" t="s">
        <v>46</v>
      </c>
      <c r="C26" s="1"/>
      <c r="D26" s="1"/>
      <c r="E26" s="1"/>
      <c r="F26" s="1"/>
      <c r="G26" s="1"/>
      <c r="H26" s="1"/>
      <c r="I26" s="1"/>
      <c r="J26" s="1"/>
      <c r="K26" s="59" t="s">
        <v>31</v>
      </c>
      <c r="L26" s="87">
        <f>34071+51391</f>
        <v>85462</v>
      </c>
      <c r="M26" s="87"/>
      <c r="N26" s="62"/>
      <c r="O26" s="85"/>
      <c r="P26" s="85"/>
      <c r="Q26" s="85"/>
      <c r="R26" s="84"/>
      <c r="S26" s="85"/>
      <c r="T26" s="84"/>
      <c r="U26" s="86"/>
      <c r="V26" s="84"/>
      <c r="W26" s="56"/>
    </row>
    <row r="27" spans="1:23" ht="13.5" customHeight="1">
      <c r="A27" s="57">
        <v>1050</v>
      </c>
      <c r="B27" s="58" t="s">
        <v>47</v>
      </c>
      <c r="C27" s="1"/>
      <c r="D27" s="1"/>
      <c r="E27" s="1"/>
      <c r="F27" s="1"/>
      <c r="G27" s="1"/>
      <c r="H27" s="1"/>
      <c r="I27" s="1"/>
      <c r="J27" s="1"/>
      <c r="K27" s="59" t="s">
        <v>31</v>
      </c>
      <c r="L27" s="91">
        <f>9.755+18.384</f>
        <v>28.139000000000003</v>
      </c>
      <c r="M27" s="91"/>
      <c r="N27" s="61"/>
      <c r="O27" s="85"/>
      <c r="P27" s="85"/>
      <c r="Q27" s="85"/>
      <c r="R27" s="84"/>
      <c r="S27" s="85"/>
      <c r="T27" s="84"/>
      <c r="U27" s="86"/>
      <c r="V27" s="84"/>
      <c r="W27" s="56"/>
    </row>
    <row r="28" spans="1:23" ht="13.5" customHeight="1">
      <c r="A28" s="57">
        <v>1060</v>
      </c>
      <c r="B28" s="58" t="s">
        <v>48</v>
      </c>
      <c r="C28" s="1"/>
      <c r="D28" s="1"/>
      <c r="E28" s="1"/>
      <c r="F28" s="1"/>
      <c r="G28" s="1"/>
      <c r="H28" s="1"/>
      <c r="I28" s="1"/>
      <c r="J28" s="1"/>
      <c r="K28" s="59" t="str">
        <f>"000"</f>
        <v>000</v>
      </c>
      <c r="L28" s="84">
        <f>41893.3+83333</f>
        <v>125226.3</v>
      </c>
      <c r="M28" s="84"/>
      <c r="N28" s="61"/>
      <c r="O28" s="85"/>
      <c r="P28" s="85"/>
      <c r="Q28" s="85"/>
      <c r="R28" s="84"/>
      <c r="S28" s="85"/>
      <c r="T28" s="84"/>
      <c r="U28" s="86"/>
      <c r="V28" s="84"/>
      <c r="W28" s="56"/>
    </row>
    <row r="29" spans="1:23" ht="13.5" customHeight="1">
      <c r="A29" s="57">
        <v>1070</v>
      </c>
      <c r="B29" s="58" t="s">
        <v>49</v>
      </c>
      <c r="C29" s="1"/>
      <c r="D29" s="1"/>
      <c r="E29" s="1"/>
      <c r="F29" s="1"/>
      <c r="G29" s="1"/>
      <c r="H29" s="1"/>
      <c r="I29" s="1"/>
      <c r="J29" s="1"/>
      <c r="K29" s="59" t="str">
        <f>"000"</f>
        <v>000</v>
      </c>
      <c r="L29" s="84">
        <f>47898.7+114862.3</f>
        <v>162761</v>
      </c>
      <c r="M29" s="84"/>
      <c r="N29" s="61"/>
      <c r="O29" s="85"/>
      <c r="P29" s="85"/>
      <c r="Q29" s="85"/>
      <c r="R29" s="84"/>
      <c r="S29" s="85"/>
      <c r="T29" s="84"/>
      <c r="U29" s="86"/>
      <c r="V29" s="84"/>
      <c r="W29" s="56"/>
    </row>
    <row r="30" spans="1:23" ht="13.5" customHeight="1">
      <c r="A30" s="57">
        <v>1080</v>
      </c>
      <c r="B30" s="58" t="s">
        <v>50</v>
      </c>
      <c r="C30" s="1"/>
      <c r="D30" s="1"/>
      <c r="E30" s="1"/>
      <c r="F30" s="1"/>
      <c r="G30" s="1"/>
      <c r="H30" s="1"/>
      <c r="I30" s="1"/>
      <c r="J30" s="1"/>
      <c r="K30" s="59" t="s">
        <v>32</v>
      </c>
      <c r="L30" s="90">
        <f>L28/L29</f>
        <v>0.7693876297147351</v>
      </c>
      <c r="M30" s="90"/>
      <c r="N30" s="63"/>
      <c r="O30" s="85"/>
      <c r="P30" s="85"/>
      <c r="Q30" s="85"/>
      <c r="R30" s="84"/>
      <c r="S30" s="85"/>
      <c r="T30" s="84"/>
      <c r="U30" s="86"/>
      <c r="V30" s="84"/>
      <c r="W30" s="56"/>
    </row>
    <row r="31" spans="1:23" ht="13.5" customHeight="1">
      <c r="A31" s="57"/>
      <c r="B31" s="58" t="s">
        <v>51</v>
      </c>
      <c r="C31" s="1"/>
      <c r="D31" s="1"/>
      <c r="E31" s="1"/>
      <c r="F31" s="1"/>
      <c r="G31" s="1"/>
      <c r="H31" s="1"/>
      <c r="I31" s="1"/>
      <c r="J31" s="1"/>
      <c r="K31" s="59"/>
      <c r="L31" s="60"/>
      <c r="M31" s="61"/>
      <c r="N31" s="61"/>
      <c r="O31" s="85"/>
      <c r="P31" s="85"/>
      <c r="Q31" s="85"/>
      <c r="R31" s="84"/>
      <c r="S31" s="85"/>
      <c r="T31" s="84"/>
      <c r="U31" s="86"/>
      <c r="V31" s="84"/>
      <c r="W31" s="56"/>
    </row>
    <row r="32" spans="1:23" ht="13.5" customHeight="1">
      <c r="A32" s="57">
        <v>1091</v>
      </c>
      <c r="B32" s="58"/>
      <c r="C32" s="1" t="s">
        <v>52</v>
      </c>
      <c r="D32" s="1"/>
      <c r="E32" s="1"/>
      <c r="F32" s="1"/>
      <c r="G32" s="1"/>
      <c r="H32" s="1"/>
      <c r="I32" s="1"/>
      <c r="J32" s="1"/>
      <c r="K32" s="59" t="str">
        <f>"000"</f>
        <v>000</v>
      </c>
      <c r="L32" s="84">
        <f>4189.3+8333.4</f>
        <v>12522.7</v>
      </c>
      <c r="M32" s="84"/>
      <c r="N32" s="61"/>
      <c r="O32" s="85"/>
      <c r="P32" s="85"/>
      <c r="Q32" s="85"/>
      <c r="R32" s="84"/>
      <c r="S32" s="85"/>
      <c r="T32" s="84"/>
      <c r="U32" s="86"/>
      <c r="V32" s="84"/>
      <c r="W32" s="56"/>
    </row>
    <row r="33" spans="1:23" ht="13.5" customHeight="1">
      <c r="A33" s="57">
        <v>1092</v>
      </c>
      <c r="B33" s="58"/>
      <c r="C33" s="1" t="s">
        <v>53</v>
      </c>
      <c r="D33" s="1"/>
      <c r="E33" s="1"/>
      <c r="F33" s="1"/>
      <c r="G33" s="1"/>
      <c r="H33" s="1"/>
      <c r="I33" s="1"/>
      <c r="J33" s="1"/>
      <c r="K33" s="59" t="str">
        <f>"000"</f>
        <v>000</v>
      </c>
      <c r="L33" s="84">
        <f>11.7+30</f>
        <v>41.7</v>
      </c>
      <c r="M33" s="84"/>
      <c r="N33" s="61"/>
      <c r="O33" s="85"/>
      <c r="P33" s="85"/>
      <c r="Q33" s="85"/>
      <c r="R33" s="84"/>
      <c r="S33" s="85"/>
      <c r="T33" s="84"/>
      <c r="U33" s="86"/>
      <c r="V33" s="84"/>
      <c r="W33" s="56"/>
    </row>
    <row r="34" spans="1:23" ht="13.5" customHeight="1">
      <c r="A34" s="57">
        <v>1093</v>
      </c>
      <c r="B34" s="58"/>
      <c r="C34" s="1" t="s">
        <v>54</v>
      </c>
      <c r="D34" s="1"/>
      <c r="E34" s="1"/>
      <c r="F34" s="1"/>
      <c r="G34" s="1"/>
      <c r="H34" s="1"/>
      <c r="I34" s="1"/>
      <c r="J34" s="1"/>
      <c r="K34" s="59" t="str">
        <f>"000"</f>
        <v>000</v>
      </c>
      <c r="L34" s="84">
        <f>1.6+3.5</f>
        <v>5.1</v>
      </c>
      <c r="M34" s="84"/>
      <c r="N34" s="61"/>
      <c r="O34" s="85"/>
      <c r="P34" s="85"/>
      <c r="Q34" s="85"/>
      <c r="R34" s="84"/>
      <c r="S34" s="85"/>
      <c r="T34" s="84"/>
      <c r="U34" s="86"/>
      <c r="V34" s="84"/>
      <c r="W34" s="56"/>
    </row>
    <row r="35" spans="1:23" ht="13.5" customHeight="1">
      <c r="A35" s="57">
        <v>1094</v>
      </c>
      <c r="B35" s="58"/>
      <c r="C35" s="1" t="s">
        <v>55</v>
      </c>
      <c r="D35" s="1"/>
      <c r="E35" s="1"/>
      <c r="F35" s="1"/>
      <c r="G35" s="1"/>
      <c r="H35" s="1"/>
      <c r="I35" s="1"/>
      <c r="J35" s="1"/>
      <c r="K35" s="59" t="str">
        <f>"000"</f>
        <v>000</v>
      </c>
      <c r="L35" s="84">
        <f>L32+L33+L34</f>
        <v>12569.500000000002</v>
      </c>
      <c r="M35" s="84"/>
      <c r="N35" s="61"/>
      <c r="O35" s="85"/>
      <c r="P35" s="85"/>
      <c r="Q35" s="85"/>
      <c r="R35" s="84"/>
      <c r="S35" s="85"/>
      <c r="T35" s="84"/>
      <c r="U35" s="86"/>
      <c r="V35" s="84"/>
      <c r="W35" s="56"/>
    </row>
    <row r="36" spans="1:23" ht="13.5" customHeight="1">
      <c r="A36" s="57">
        <v>1100</v>
      </c>
      <c r="B36" s="58" t="s">
        <v>56</v>
      </c>
      <c r="C36" s="1"/>
      <c r="D36" s="1"/>
      <c r="E36" s="1"/>
      <c r="F36" s="1"/>
      <c r="G36" s="1"/>
      <c r="H36" s="1"/>
      <c r="I36" s="1"/>
      <c r="J36" s="1"/>
      <c r="K36" s="59" t="str">
        <f>"000"</f>
        <v>000</v>
      </c>
      <c r="L36" s="84">
        <f>4934.6+12724.7</f>
        <v>17659.300000000003</v>
      </c>
      <c r="M36" s="84"/>
      <c r="N36" s="61"/>
      <c r="O36" s="85"/>
      <c r="P36" s="85"/>
      <c r="Q36" s="85"/>
      <c r="R36" s="84"/>
      <c r="S36" s="85"/>
      <c r="T36" s="84"/>
      <c r="U36" s="86"/>
      <c r="V36" s="84"/>
      <c r="W36" s="56"/>
    </row>
    <row r="37" spans="1:23" ht="13.5" customHeight="1">
      <c r="A37" s="57">
        <v>1110</v>
      </c>
      <c r="B37" s="58" t="s">
        <v>57</v>
      </c>
      <c r="C37" s="1"/>
      <c r="D37" s="1"/>
      <c r="E37" s="1"/>
      <c r="F37" s="1"/>
      <c r="G37" s="1"/>
      <c r="H37" s="1"/>
      <c r="I37" s="1"/>
      <c r="J37" s="1"/>
      <c r="K37" s="59" t="s">
        <v>32</v>
      </c>
      <c r="L37" s="90">
        <f>L35/L36</f>
        <v>0.7117779300425272</v>
      </c>
      <c r="M37" s="90"/>
      <c r="N37" s="63"/>
      <c r="O37" s="85"/>
      <c r="P37" s="85"/>
      <c r="Q37" s="85"/>
      <c r="R37" s="84"/>
      <c r="S37" s="85"/>
      <c r="T37" s="84"/>
      <c r="U37" s="86"/>
      <c r="V37" s="84"/>
      <c r="W37" s="56"/>
    </row>
    <row r="38" spans="1:23" ht="11.25" customHeight="1">
      <c r="A38" s="57"/>
      <c r="B38" s="58"/>
      <c r="C38" s="1"/>
      <c r="D38" s="1"/>
      <c r="E38" s="1"/>
      <c r="F38" s="1"/>
      <c r="G38" s="1"/>
      <c r="H38" s="1"/>
      <c r="I38" s="1"/>
      <c r="J38" s="1"/>
      <c r="K38" s="59"/>
      <c r="L38" s="60"/>
      <c r="M38" s="61"/>
      <c r="N38" s="61"/>
      <c r="O38" s="85"/>
      <c r="P38" s="85"/>
      <c r="Q38" s="85"/>
      <c r="R38" s="84"/>
      <c r="S38" s="85"/>
      <c r="T38" s="84"/>
      <c r="U38" s="86"/>
      <c r="V38" s="84"/>
      <c r="W38" s="56"/>
    </row>
    <row r="39" spans="1:23" ht="13.5" customHeight="1">
      <c r="A39" s="57"/>
      <c r="B39" s="64" t="s">
        <v>33</v>
      </c>
      <c r="C39" s="1"/>
      <c r="D39" s="1"/>
      <c r="E39" s="1"/>
      <c r="F39" s="1"/>
      <c r="G39" s="1"/>
      <c r="H39" s="1"/>
      <c r="I39" s="1"/>
      <c r="J39" s="1"/>
      <c r="K39" s="59"/>
      <c r="L39" s="65"/>
      <c r="M39" s="66"/>
      <c r="N39" s="66"/>
      <c r="O39" s="65"/>
      <c r="P39" s="66"/>
      <c r="Q39" s="66"/>
      <c r="R39" s="66"/>
      <c r="S39" s="65"/>
      <c r="T39" s="66"/>
      <c r="U39" s="65"/>
      <c r="V39" s="66"/>
      <c r="W39" s="56"/>
    </row>
    <row r="40" spans="1:23" ht="13.5" customHeight="1">
      <c r="A40" s="57">
        <v>2010</v>
      </c>
      <c r="B40" s="58" t="s">
        <v>58</v>
      </c>
      <c r="C40" s="1"/>
      <c r="D40" s="1"/>
      <c r="E40" s="1"/>
      <c r="F40" s="1"/>
      <c r="G40" s="1"/>
      <c r="H40" s="1"/>
      <c r="I40" s="1"/>
      <c r="J40" s="1"/>
      <c r="K40" s="59" t="str">
        <f>"000"</f>
        <v>000</v>
      </c>
      <c r="L40" s="84">
        <f aca="true" t="shared" si="0" ref="L40:L46">0+0</f>
        <v>0</v>
      </c>
      <c r="M40" s="84"/>
      <c r="N40" s="61"/>
      <c r="O40" s="85"/>
      <c r="P40" s="85"/>
      <c r="Q40" s="85"/>
      <c r="R40" s="84"/>
      <c r="S40" s="85"/>
      <c r="T40" s="84"/>
      <c r="U40" s="86"/>
      <c r="V40" s="84"/>
      <c r="W40" s="56"/>
    </row>
    <row r="41" spans="1:23" ht="13.5" customHeight="1">
      <c r="A41" s="57">
        <v>2020</v>
      </c>
      <c r="B41" s="58" t="s">
        <v>59</v>
      </c>
      <c r="C41" s="1"/>
      <c r="D41" s="67"/>
      <c r="E41" s="1"/>
      <c r="F41" s="1"/>
      <c r="G41" s="1"/>
      <c r="H41" s="1"/>
      <c r="I41" s="1"/>
      <c r="J41" s="1"/>
      <c r="K41" s="59" t="s">
        <v>31</v>
      </c>
      <c r="L41" s="87">
        <f t="shared" si="0"/>
        <v>0</v>
      </c>
      <c r="M41" s="87"/>
      <c r="N41" s="61"/>
      <c r="O41" s="85"/>
      <c r="P41" s="85"/>
      <c r="Q41" s="85"/>
      <c r="R41" s="84"/>
      <c r="S41" s="85"/>
      <c r="T41" s="84"/>
      <c r="U41" s="86"/>
      <c r="V41" s="84"/>
      <c r="W41" s="56"/>
    </row>
    <row r="42" spans="1:23" ht="13.5" customHeight="1">
      <c r="A42" s="57">
        <v>2030</v>
      </c>
      <c r="B42" s="58" t="s">
        <v>60</v>
      </c>
      <c r="C42" s="1"/>
      <c r="D42" s="1"/>
      <c r="E42" s="1"/>
      <c r="F42" s="1"/>
      <c r="G42" s="1"/>
      <c r="H42" s="1"/>
      <c r="I42" s="1"/>
      <c r="J42" s="1"/>
      <c r="K42" s="59" t="s">
        <v>31</v>
      </c>
      <c r="L42" s="84">
        <f t="shared" si="0"/>
        <v>0</v>
      </c>
      <c r="M42" s="84"/>
      <c r="N42" s="61"/>
      <c r="O42" s="85"/>
      <c r="P42" s="85"/>
      <c r="Q42" s="85"/>
      <c r="R42" s="84"/>
      <c r="S42" s="85"/>
      <c r="T42" s="84"/>
      <c r="U42" s="86"/>
      <c r="V42" s="84"/>
      <c r="W42" s="56"/>
    </row>
    <row r="43" spans="1:23" ht="13.5" customHeight="1">
      <c r="A43" s="57">
        <v>2040</v>
      </c>
      <c r="B43" s="58" t="s">
        <v>61</v>
      </c>
      <c r="C43" s="1"/>
      <c r="D43" s="1"/>
      <c r="E43" s="1"/>
      <c r="F43" s="1"/>
      <c r="G43" s="1"/>
      <c r="H43" s="1"/>
      <c r="I43" s="1"/>
      <c r="J43" s="1"/>
      <c r="K43" s="59" t="s">
        <v>31</v>
      </c>
      <c r="L43" s="87">
        <f t="shared" si="0"/>
        <v>0</v>
      </c>
      <c r="M43" s="87"/>
      <c r="N43" s="62"/>
      <c r="O43" s="85"/>
      <c r="P43" s="85"/>
      <c r="Q43" s="85"/>
      <c r="R43" s="84"/>
      <c r="S43" s="85"/>
      <c r="T43" s="84"/>
      <c r="U43" s="86"/>
      <c r="V43" s="84"/>
      <c r="W43" s="56"/>
    </row>
    <row r="44" spans="1:23" ht="13.5" customHeight="1">
      <c r="A44" s="57">
        <v>2050</v>
      </c>
      <c r="B44" s="58" t="s">
        <v>62</v>
      </c>
      <c r="C44" s="1"/>
      <c r="D44" s="67"/>
      <c r="E44" s="1"/>
      <c r="F44" s="1"/>
      <c r="G44" s="1"/>
      <c r="H44" s="1"/>
      <c r="I44" s="1"/>
      <c r="J44" s="1"/>
      <c r="K44" s="59" t="s">
        <v>31</v>
      </c>
      <c r="L44" s="91">
        <f t="shared" si="0"/>
        <v>0</v>
      </c>
      <c r="M44" s="91"/>
      <c r="N44" s="61"/>
      <c r="O44" s="85"/>
      <c r="P44" s="85"/>
      <c r="Q44" s="85"/>
      <c r="R44" s="84"/>
      <c r="S44" s="85"/>
      <c r="T44" s="84"/>
      <c r="U44" s="86"/>
      <c r="V44" s="84"/>
      <c r="W44" s="56"/>
    </row>
    <row r="45" spans="1:23" ht="13.5" customHeight="1">
      <c r="A45" s="57">
        <v>2060</v>
      </c>
      <c r="B45" s="58" t="s">
        <v>63</v>
      </c>
      <c r="C45" s="1"/>
      <c r="D45" s="1"/>
      <c r="E45" s="1"/>
      <c r="F45" s="1"/>
      <c r="G45" s="1"/>
      <c r="H45" s="1"/>
      <c r="I45" s="1"/>
      <c r="J45" s="1"/>
      <c r="K45" s="59" t="str">
        <f>"000"</f>
        <v>000</v>
      </c>
      <c r="L45" s="84">
        <f t="shared" si="0"/>
        <v>0</v>
      </c>
      <c r="M45" s="84"/>
      <c r="N45" s="61"/>
      <c r="O45" s="85"/>
      <c r="P45" s="85"/>
      <c r="Q45" s="85"/>
      <c r="R45" s="84"/>
      <c r="S45" s="85"/>
      <c r="T45" s="84"/>
      <c r="U45" s="86"/>
      <c r="V45" s="84"/>
      <c r="W45" s="56"/>
    </row>
    <row r="46" spans="1:23" ht="13.5" customHeight="1">
      <c r="A46" s="57">
        <v>2070</v>
      </c>
      <c r="B46" s="58" t="s">
        <v>64</v>
      </c>
      <c r="C46" s="1"/>
      <c r="D46" s="1"/>
      <c r="E46" s="1"/>
      <c r="F46" s="1"/>
      <c r="G46" s="1"/>
      <c r="H46" s="1"/>
      <c r="I46" s="1"/>
      <c r="J46" s="1"/>
      <c r="K46" s="59" t="str">
        <f>"000"</f>
        <v>000</v>
      </c>
      <c r="L46" s="84">
        <f t="shared" si="0"/>
        <v>0</v>
      </c>
      <c r="M46" s="84"/>
      <c r="N46" s="61"/>
      <c r="O46" s="85"/>
      <c r="P46" s="85"/>
      <c r="Q46" s="85"/>
      <c r="R46" s="84"/>
      <c r="S46" s="85"/>
      <c r="T46" s="84"/>
      <c r="U46" s="86"/>
      <c r="V46" s="84"/>
      <c r="W46" s="56"/>
    </row>
    <row r="47" spans="1:23" ht="13.5" customHeight="1">
      <c r="A47" s="57"/>
      <c r="B47" s="58" t="s">
        <v>65</v>
      </c>
      <c r="C47" s="1" t="s">
        <v>74</v>
      </c>
      <c r="D47" s="1"/>
      <c r="E47" s="1"/>
      <c r="F47" s="1"/>
      <c r="G47" s="1"/>
      <c r="H47" s="1"/>
      <c r="I47" s="1"/>
      <c r="J47" s="1"/>
      <c r="K47" s="59"/>
      <c r="L47" s="60"/>
      <c r="M47" s="61"/>
      <c r="N47" s="61"/>
      <c r="O47" s="85"/>
      <c r="P47" s="85"/>
      <c r="Q47" s="85"/>
      <c r="R47" s="84"/>
      <c r="S47" s="85"/>
      <c r="T47" s="84"/>
      <c r="U47" s="86"/>
      <c r="V47" s="84"/>
      <c r="W47" s="56"/>
    </row>
    <row r="48" spans="1:23" ht="13.5" customHeight="1">
      <c r="A48" s="57">
        <v>2091</v>
      </c>
      <c r="B48" s="58"/>
      <c r="C48" s="1" t="s">
        <v>52</v>
      </c>
      <c r="D48" s="1"/>
      <c r="E48" s="1"/>
      <c r="F48" s="1"/>
      <c r="G48" s="1"/>
      <c r="H48" s="1"/>
      <c r="I48" s="1"/>
      <c r="J48" s="1"/>
      <c r="K48" s="59" t="str">
        <f>"000"</f>
        <v>000</v>
      </c>
      <c r="L48" s="84">
        <f>0+0</f>
        <v>0</v>
      </c>
      <c r="M48" s="84"/>
      <c r="N48" s="61"/>
      <c r="O48" s="85"/>
      <c r="P48" s="85"/>
      <c r="Q48" s="85"/>
      <c r="R48" s="84"/>
      <c r="S48" s="85"/>
      <c r="T48" s="84"/>
      <c r="U48" s="86"/>
      <c r="V48" s="84"/>
      <c r="W48" s="56"/>
    </row>
    <row r="49" spans="1:23" ht="13.5" customHeight="1">
      <c r="A49" s="57">
        <v>2092</v>
      </c>
      <c r="B49" s="58"/>
      <c r="C49" s="1" t="s">
        <v>67</v>
      </c>
      <c r="D49" s="1"/>
      <c r="E49" s="1"/>
      <c r="F49" s="1"/>
      <c r="G49" s="1"/>
      <c r="H49" s="1"/>
      <c r="I49" s="1"/>
      <c r="J49" s="1"/>
      <c r="K49" s="59" t="str">
        <f>"000"</f>
        <v>000</v>
      </c>
      <c r="L49" s="84">
        <f>0+0+0+0</f>
        <v>0</v>
      </c>
      <c r="M49" s="84"/>
      <c r="N49" s="61"/>
      <c r="O49" s="85"/>
      <c r="P49" s="85"/>
      <c r="Q49" s="85"/>
      <c r="R49" s="84"/>
      <c r="S49" s="85"/>
      <c r="T49" s="84"/>
      <c r="U49" s="86"/>
      <c r="V49" s="84"/>
      <c r="W49" s="56"/>
    </row>
    <row r="50" spans="1:23" ht="13.5" customHeight="1">
      <c r="A50" s="57">
        <v>2094</v>
      </c>
      <c r="B50" s="58"/>
      <c r="C50" s="1" t="s">
        <v>68</v>
      </c>
      <c r="D50" s="1"/>
      <c r="E50" s="1"/>
      <c r="F50" s="1"/>
      <c r="G50" s="1"/>
      <c r="H50" s="1"/>
      <c r="I50" s="1"/>
      <c r="J50" s="1"/>
      <c r="K50" s="59" t="str">
        <f>"000"</f>
        <v>000</v>
      </c>
      <c r="L50" s="84">
        <f>L48+L49</f>
        <v>0</v>
      </c>
      <c r="M50" s="84"/>
      <c r="N50" s="61"/>
      <c r="O50" s="85"/>
      <c r="P50" s="85"/>
      <c r="Q50" s="85"/>
      <c r="R50" s="84"/>
      <c r="S50" s="85"/>
      <c r="T50" s="84"/>
      <c r="U50" s="86"/>
      <c r="V50" s="84"/>
      <c r="W50" s="56"/>
    </row>
    <row r="51" spans="1:23" ht="13.5" customHeight="1">
      <c r="A51" s="57">
        <v>2100</v>
      </c>
      <c r="B51" s="58" t="s">
        <v>69</v>
      </c>
      <c r="C51" s="1"/>
      <c r="D51" s="1"/>
      <c r="E51" s="1"/>
      <c r="F51" s="1"/>
      <c r="G51" s="1"/>
      <c r="H51" s="1"/>
      <c r="I51" s="1"/>
      <c r="J51" s="1"/>
      <c r="K51" s="59" t="str">
        <f>"000"</f>
        <v>000</v>
      </c>
      <c r="L51" s="84">
        <f>0+0</f>
        <v>0</v>
      </c>
      <c r="M51" s="84"/>
      <c r="N51" s="61"/>
      <c r="O51" s="85"/>
      <c r="P51" s="85"/>
      <c r="Q51" s="85"/>
      <c r="R51" s="84"/>
      <c r="S51" s="85"/>
      <c r="T51" s="84"/>
      <c r="U51" s="86"/>
      <c r="V51" s="84"/>
      <c r="W51" s="56"/>
    </row>
    <row r="52" spans="1:23" ht="10.5" customHeight="1">
      <c r="A52" s="57"/>
      <c r="B52" s="58"/>
      <c r="C52" s="1"/>
      <c r="D52" s="1"/>
      <c r="E52" s="1"/>
      <c r="F52" s="1"/>
      <c r="G52" s="1"/>
      <c r="H52" s="1"/>
      <c r="I52" s="1"/>
      <c r="J52" s="1"/>
      <c r="K52" s="59"/>
      <c r="L52" s="60"/>
      <c r="M52" s="61"/>
      <c r="N52" s="61"/>
      <c r="O52" s="85"/>
      <c r="P52" s="85"/>
      <c r="Q52" s="85"/>
      <c r="R52" s="84"/>
      <c r="S52" s="85"/>
      <c r="T52" s="84"/>
      <c r="U52" s="86"/>
      <c r="V52" s="84"/>
      <c r="W52" s="56"/>
    </row>
    <row r="53" spans="1:23" ht="13.5" customHeight="1">
      <c r="A53" s="57"/>
      <c r="B53" s="64" t="s">
        <v>34</v>
      </c>
      <c r="C53" s="1"/>
      <c r="D53" s="1"/>
      <c r="E53" s="1"/>
      <c r="F53" s="1"/>
      <c r="G53" s="1"/>
      <c r="H53" s="1"/>
      <c r="I53" s="1"/>
      <c r="J53" s="1"/>
      <c r="K53" s="59"/>
      <c r="L53" s="65"/>
      <c r="M53" s="66"/>
      <c r="N53" s="66"/>
      <c r="O53" s="65"/>
      <c r="P53" s="66"/>
      <c r="Q53" s="66"/>
      <c r="R53" s="66"/>
      <c r="S53" s="65"/>
      <c r="T53" s="66"/>
      <c r="U53" s="65"/>
      <c r="V53" s="66"/>
      <c r="W53" s="56"/>
    </row>
    <row r="54" spans="1:23" ht="13.5" customHeight="1">
      <c r="A54" s="57">
        <v>2330</v>
      </c>
      <c r="B54" s="58" t="s">
        <v>70</v>
      </c>
      <c r="C54" s="1"/>
      <c r="D54" s="1"/>
      <c r="E54" s="1"/>
      <c r="F54" s="1"/>
      <c r="G54" s="1"/>
      <c r="H54" s="1"/>
      <c r="I54" s="1"/>
      <c r="J54" s="1"/>
      <c r="K54" s="59" t="s">
        <v>31</v>
      </c>
      <c r="L54" s="84">
        <f>0+18.7</f>
        <v>18.7</v>
      </c>
      <c r="M54" s="84"/>
      <c r="N54" s="61"/>
      <c r="O54" s="85"/>
      <c r="P54" s="85"/>
      <c r="Q54" s="85"/>
      <c r="R54" s="84"/>
      <c r="S54" s="85"/>
      <c r="T54" s="84"/>
      <c r="U54" s="86"/>
      <c r="V54" s="84"/>
      <c r="W54" s="56"/>
    </row>
    <row r="55" spans="1:23" ht="10.5" customHeight="1">
      <c r="A55" s="68"/>
      <c r="B55" s="69"/>
      <c r="C55" s="70"/>
      <c r="D55" s="70"/>
      <c r="E55" s="70"/>
      <c r="F55" s="70"/>
      <c r="G55" s="70"/>
      <c r="H55" s="70"/>
      <c r="I55" s="70"/>
      <c r="J55" s="70"/>
      <c r="K55" s="71"/>
      <c r="L55" s="72"/>
      <c r="M55" s="2"/>
      <c r="N55" s="70"/>
      <c r="O55" s="69"/>
      <c r="P55" s="2"/>
      <c r="Q55" s="2"/>
      <c r="R55" s="2"/>
      <c r="S55" s="72"/>
      <c r="T55" s="2"/>
      <c r="U55" s="72"/>
      <c r="V55" s="2"/>
      <c r="W55" s="56"/>
    </row>
    <row r="56" spans="1:23" ht="24.75" customHeight="1" thickBot="1">
      <c r="A56" s="73" t="s">
        <v>71</v>
      </c>
      <c r="B56" s="74"/>
      <c r="C56" s="75"/>
      <c r="D56" s="75"/>
      <c r="E56" s="76"/>
      <c r="F56" s="76"/>
      <c r="G56" s="76"/>
      <c r="H56" s="76"/>
      <c r="I56" s="76"/>
      <c r="J56" s="76"/>
      <c r="K56" s="77"/>
      <c r="L56" s="77"/>
      <c r="M56" s="77"/>
      <c r="N56" s="76"/>
      <c r="O56" s="76"/>
      <c r="P56" s="78"/>
      <c r="Q56" s="78"/>
      <c r="R56" s="78"/>
      <c r="S56" s="78"/>
      <c r="T56" s="78"/>
      <c r="U56" s="78"/>
      <c r="V56" s="78"/>
      <c r="W56" s="56"/>
    </row>
    <row r="57" spans="1:15" ht="12.75" customHeight="1">
      <c r="A57" s="79"/>
      <c r="B57" s="80"/>
      <c r="C57" s="79"/>
      <c r="D57" s="80"/>
      <c r="E57" s="79"/>
      <c r="F57" s="79"/>
      <c r="G57" s="79"/>
      <c r="H57" s="79"/>
      <c r="I57" s="79"/>
      <c r="J57" s="79"/>
      <c r="K57" s="81"/>
      <c r="L57" s="82"/>
      <c r="M57" s="82"/>
      <c r="N57" s="79"/>
      <c r="O57" s="79"/>
    </row>
  </sheetData>
  <sheetProtection/>
  <mergeCells count="116"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L23:M23"/>
    <mergeCell ref="O23:R23"/>
    <mergeCell ref="S23:T23"/>
    <mergeCell ref="U23:V23"/>
    <mergeCell ref="L24:M24"/>
    <mergeCell ref="O24:R24"/>
    <mergeCell ref="S24:T24"/>
    <mergeCell ref="U24:V2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showZeros="0" zoomScalePageLayoutView="0" workbookViewId="0" topLeftCell="A34">
      <selection activeCell="L26" sqref="L26:M26"/>
    </sheetView>
  </sheetViews>
  <sheetFormatPr defaultColWidth="9.140625" defaultRowHeight="12.75"/>
  <cols>
    <col min="1" max="1" width="12.8515625" style="5" customWidth="1"/>
    <col min="2" max="2" width="2.57421875" style="5" customWidth="1"/>
    <col min="3" max="3" width="2.7109375" style="5" customWidth="1"/>
    <col min="4" max="5" width="4.140625" style="5" customWidth="1"/>
    <col min="6" max="6" width="6.57421875" style="5" customWidth="1"/>
    <col min="7" max="7" width="7.140625" style="5" customWidth="1"/>
    <col min="8" max="8" width="6.8515625" style="5" customWidth="1"/>
    <col min="9" max="9" width="3.421875" style="5" customWidth="1"/>
    <col min="10" max="10" width="2.8515625" style="5" customWidth="1"/>
    <col min="11" max="11" width="8.421875" style="5" customWidth="1"/>
    <col min="12" max="12" width="7.28125" style="5" customWidth="1"/>
    <col min="13" max="13" width="4.7109375" style="5" customWidth="1"/>
    <col min="14" max="14" width="1.28515625" style="5" customWidth="1"/>
    <col min="15" max="18" width="3.28125" style="5" customWidth="1"/>
    <col min="19" max="22" width="6.57421875" style="5" customWidth="1"/>
    <col min="23" max="23" width="0.71875" style="5" customWidth="1"/>
    <col min="24" max="16384" width="9.140625" style="5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</row>
    <row r="2" spans="1:22" ht="14.2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 customHeight="1">
      <c r="A3" s="6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 customHeight="1">
      <c r="A4" s="6" t="s">
        <v>3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8" t="s">
        <v>4</v>
      </c>
      <c r="B9" s="9" t="s">
        <v>36</v>
      </c>
      <c r="C9" s="10"/>
      <c r="D9" s="10"/>
      <c r="E9" s="10"/>
      <c r="F9" s="11"/>
      <c r="G9" s="10"/>
      <c r="H9" s="10"/>
      <c r="I9" s="11"/>
      <c r="J9" s="11"/>
      <c r="K9" s="3"/>
      <c r="L9" s="1"/>
      <c r="M9" s="1"/>
      <c r="N9" s="8" t="s">
        <v>5</v>
      </c>
      <c r="O9" s="10" t="s">
        <v>6</v>
      </c>
      <c r="P9" s="10"/>
      <c r="Q9" s="10"/>
      <c r="R9" s="10"/>
      <c r="S9" s="10"/>
      <c r="T9" s="10"/>
      <c r="U9" s="1"/>
      <c r="V9" s="1"/>
    </row>
    <row r="10" spans="1:22" ht="14.25" customHeight="1">
      <c r="A10" s="8" t="s">
        <v>7</v>
      </c>
      <c r="B10" s="12" t="s">
        <v>8</v>
      </c>
      <c r="C10" s="13"/>
      <c r="D10" s="13"/>
      <c r="E10" s="13"/>
      <c r="F10" s="14"/>
      <c r="G10" s="13"/>
      <c r="H10" s="13"/>
      <c r="I10" s="14"/>
      <c r="J10" s="14"/>
      <c r="K10" s="3"/>
      <c r="L10" s="1"/>
      <c r="M10" s="1"/>
      <c r="N10" s="8" t="s">
        <v>9</v>
      </c>
      <c r="O10" s="12" t="s">
        <v>8</v>
      </c>
      <c r="P10" s="13"/>
      <c r="Q10" s="13"/>
      <c r="R10" s="13"/>
      <c r="S10" s="13"/>
      <c r="T10" s="13"/>
      <c r="U10" s="1"/>
      <c r="V10" s="1"/>
    </row>
    <row r="11" spans="1:22" ht="14.25" customHeight="1">
      <c r="A11" s="8" t="s">
        <v>10</v>
      </c>
      <c r="B11" s="13" t="s">
        <v>37</v>
      </c>
      <c r="C11" s="13"/>
      <c r="D11" s="13"/>
      <c r="E11" s="13"/>
      <c r="F11" s="14"/>
      <c r="G11" s="13"/>
      <c r="H11" s="13"/>
      <c r="I11" s="14"/>
      <c r="J11" s="14"/>
      <c r="K11" s="3"/>
      <c r="L11" s="1"/>
      <c r="M11" s="1"/>
      <c r="N11" s="8"/>
      <c r="O11" s="13"/>
      <c r="P11" s="13"/>
      <c r="Q11" s="13"/>
      <c r="R11" s="13"/>
      <c r="S11" s="13"/>
      <c r="T11" s="13"/>
      <c r="U11" s="1"/>
      <c r="V11" s="1"/>
    </row>
    <row r="12" spans="1:22" ht="14.25" customHeight="1">
      <c r="A12" s="8" t="s">
        <v>11</v>
      </c>
      <c r="B12" s="13" t="s">
        <v>38</v>
      </c>
      <c r="C12" s="13"/>
      <c r="D12" s="13"/>
      <c r="E12" s="13"/>
      <c r="F12" s="14"/>
      <c r="G12" s="13"/>
      <c r="H12" s="13"/>
      <c r="I12" s="14"/>
      <c r="J12" s="14"/>
      <c r="K12" s="3"/>
      <c r="L12" s="1"/>
      <c r="M12" s="1"/>
      <c r="N12" s="8" t="s">
        <v>39</v>
      </c>
      <c r="O12" s="6" t="s">
        <v>78</v>
      </c>
      <c r="P12" s="10"/>
      <c r="Q12" s="10"/>
      <c r="R12" s="10"/>
      <c r="S12" s="10"/>
      <c r="T12" s="10"/>
      <c r="U12" s="1"/>
      <c r="V12" s="1"/>
    </row>
    <row r="13" spans="1:22" ht="14.25" customHeight="1">
      <c r="A13" s="8" t="s">
        <v>40</v>
      </c>
      <c r="B13" s="13" t="s">
        <v>35</v>
      </c>
      <c r="C13" s="13"/>
      <c r="D13" s="13"/>
      <c r="E13" s="13"/>
      <c r="F13" s="14"/>
      <c r="G13" s="13"/>
      <c r="H13" s="13"/>
      <c r="I13" s="14"/>
      <c r="J13" s="14"/>
      <c r="K13" s="3"/>
      <c r="L13" s="1"/>
      <c r="M13" s="1"/>
      <c r="N13" s="8" t="s">
        <v>12</v>
      </c>
      <c r="O13" s="12">
        <v>2016</v>
      </c>
      <c r="P13" s="13"/>
      <c r="Q13" s="13"/>
      <c r="R13" s="13"/>
      <c r="S13" s="13"/>
      <c r="T13" s="13"/>
      <c r="U13" s="1"/>
      <c r="V13" s="1"/>
    </row>
    <row r="14" spans="1:22" ht="18" customHeight="1">
      <c r="A14" s="1"/>
      <c r="B14" s="15"/>
      <c r="C14" s="15"/>
      <c r="D14" s="15"/>
      <c r="E14" s="15"/>
      <c r="F14" s="15"/>
      <c r="G14" s="15"/>
      <c r="H14" s="15"/>
      <c r="I14" s="15"/>
      <c r="J14" s="16"/>
      <c r="K14" s="3"/>
      <c r="L14" s="1"/>
      <c r="M14" s="1"/>
      <c r="N14" s="1"/>
      <c r="O14" s="15"/>
      <c r="P14" s="15"/>
      <c r="Q14" s="15"/>
      <c r="R14" s="15"/>
      <c r="S14" s="15"/>
      <c r="T14" s="15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20"/>
      <c r="L16" s="21" t="s">
        <v>13</v>
      </c>
      <c r="M16" s="22"/>
      <c r="N16" s="23"/>
      <c r="O16" s="23"/>
      <c r="P16" s="23"/>
      <c r="Q16" s="23"/>
      <c r="R16" s="23"/>
      <c r="S16" s="21" t="s">
        <v>15</v>
      </c>
      <c r="T16" s="23"/>
      <c r="U16" s="23"/>
      <c r="V16" s="24"/>
    </row>
    <row r="17" spans="1:22" ht="15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8"/>
      <c r="L17" s="29" t="s">
        <v>14</v>
      </c>
      <c r="M17" s="30"/>
      <c r="N17" s="30"/>
      <c r="O17" s="31"/>
      <c r="P17" s="31"/>
      <c r="Q17" s="30"/>
      <c r="R17" s="30"/>
      <c r="S17" s="29" t="s">
        <v>20</v>
      </c>
      <c r="T17" s="30"/>
      <c r="U17" s="30"/>
      <c r="V17" s="32"/>
    </row>
    <row r="18" spans="1:22" ht="12.75" customHeight="1">
      <c r="A18" s="25" t="s">
        <v>16</v>
      </c>
      <c r="B18" s="26" t="s">
        <v>17</v>
      </c>
      <c r="C18" s="27"/>
      <c r="D18" s="27"/>
      <c r="E18" s="27"/>
      <c r="F18" s="27"/>
      <c r="G18" s="27"/>
      <c r="H18" s="27"/>
      <c r="I18" s="27"/>
      <c r="J18" s="27"/>
      <c r="K18" s="28" t="s">
        <v>18</v>
      </c>
      <c r="L18" s="33" t="s">
        <v>19</v>
      </c>
      <c r="M18" s="34"/>
      <c r="N18" s="34"/>
      <c r="O18" s="35"/>
      <c r="P18" s="35"/>
      <c r="Q18" s="34"/>
      <c r="R18" s="34"/>
      <c r="S18" s="33" t="s">
        <v>41</v>
      </c>
      <c r="T18" s="34"/>
      <c r="U18" s="34"/>
      <c r="V18" s="36"/>
    </row>
    <row r="19" spans="1:22" ht="15" customHeight="1">
      <c r="A19" s="25" t="s">
        <v>21</v>
      </c>
      <c r="B19" s="37"/>
      <c r="C19" s="38"/>
      <c r="D19" s="38"/>
      <c r="E19" s="38"/>
      <c r="F19" s="38"/>
      <c r="G19" s="38"/>
      <c r="H19" s="38"/>
      <c r="I19" s="38"/>
      <c r="J19" s="38"/>
      <c r="K19" s="28"/>
      <c r="L19" s="39" t="s">
        <v>42</v>
      </c>
      <c r="M19" s="40"/>
      <c r="N19" s="40"/>
      <c r="O19" s="41"/>
      <c r="P19" s="40"/>
      <c r="Q19" s="40"/>
      <c r="R19" s="40"/>
      <c r="S19" s="39" t="s">
        <v>42</v>
      </c>
      <c r="T19" s="40"/>
      <c r="U19" s="40"/>
      <c r="V19" s="42"/>
    </row>
    <row r="20" spans="1:22" ht="15" customHeight="1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44"/>
      <c r="L20" s="39" t="s">
        <v>22</v>
      </c>
      <c r="M20" s="39"/>
      <c r="N20" s="39"/>
      <c r="O20" s="39" t="s">
        <v>23</v>
      </c>
      <c r="P20" s="39"/>
      <c r="Q20" s="39"/>
      <c r="R20" s="39"/>
      <c r="S20" s="39" t="s">
        <v>22</v>
      </c>
      <c r="T20" s="41"/>
      <c r="U20" s="39" t="s">
        <v>23</v>
      </c>
      <c r="V20" s="45"/>
    </row>
    <row r="21" spans="1:22" ht="12" customHeight="1">
      <c r="A21" s="46"/>
      <c r="B21" s="39" t="s">
        <v>24</v>
      </c>
      <c r="C21" s="47"/>
      <c r="D21" s="47"/>
      <c r="E21" s="47"/>
      <c r="F21" s="47"/>
      <c r="G21" s="47"/>
      <c r="H21" s="47"/>
      <c r="I21" s="47"/>
      <c r="J21" s="47"/>
      <c r="K21" s="48" t="s">
        <v>25</v>
      </c>
      <c r="L21" s="39" t="s">
        <v>26</v>
      </c>
      <c r="M21" s="47"/>
      <c r="N21" s="47"/>
      <c r="O21" s="39" t="s">
        <v>27</v>
      </c>
      <c r="P21" s="47"/>
      <c r="Q21" s="47"/>
      <c r="R21" s="47"/>
      <c r="S21" s="39" t="s">
        <v>28</v>
      </c>
      <c r="T21" s="47"/>
      <c r="U21" s="39" t="s">
        <v>29</v>
      </c>
      <c r="V21" s="42"/>
    </row>
    <row r="22" spans="1:23" ht="21.75" customHeight="1">
      <c r="A22" s="49"/>
      <c r="B22" s="50" t="s">
        <v>30</v>
      </c>
      <c r="C22" s="51"/>
      <c r="D22" s="51"/>
      <c r="E22" s="15"/>
      <c r="F22" s="15"/>
      <c r="G22" s="15"/>
      <c r="H22" s="15"/>
      <c r="I22" s="15"/>
      <c r="J22" s="51"/>
      <c r="K22" s="52"/>
      <c r="L22" s="53"/>
      <c r="M22" s="54"/>
      <c r="N22" s="54"/>
      <c r="O22" s="53"/>
      <c r="P22" s="55"/>
      <c r="Q22" s="54"/>
      <c r="R22" s="54"/>
      <c r="S22" s="53"/>
      <c r="T22" s="54"/>
      <c r="U22" s="53"/>
      <c r="V22" s="55"/>
      <c r="W22" s="56"/>
    </row>
    <row r="23" spans="1:23" ht="14.25" customHeight="1">
      <c r="A23" s="57">
        <v>1010</v>
      </c>
      <c r="B23" s="58" t="s">
        <v>43</v>
      </c>
      <c r="C23" s="1"/>
      <c r="D23" s="1"/>
      <c r="E23" s="1"/>
      <c r="F23" s="1"/>
      <c r="G23" s="1"/>
      <c r="H23" s="1"/>
      <c r="I23" s="1"/>
      <c r="J23" s="1"/>
      <c r="K23" s="59" t="str">
        <f>"000"</f>
        <v>000</v>
      </c>
      <c r="L23" s="84">
        <f>302.7+845.3</f>
        <v>1148</v>
      </c>
      <c r="M23" s="84"/>
      <c r="N23" s="61"/>
      <c r="O23" s="85"/>
      <c r="P23" s="85"/>
      <c r="Q23" s="85"/>
      <c r="R23" s="84"/>
      <c r="S23" s="85"/>
      <c r="T23" s="84"/>
      <c r="U23" s="86"/>
      <c r="V23" s="84"/>
      <c r="W23" s="56"/>
    </row>
    <row r="24" spans="1:23" ht="13.5" customHeight="1">
      <c r="A24" s="57">
        <v>1020</v>
      </c>
      <c r="B24" s="58" t="s">
        <v>44</v>
      </c>
      <c r="C24" s="1"/>
      <c r="D24" s="1"/>
      <c r="E24" s="1"/>
      <c r="F24" s="1"/>
      <c r="G24" s="1"/>
      <c r="H24" s="1"/>
      <c r="I24" s="1"/>
      <c r="J24" s="1"/>
      <c r="K24" s="59" t="s">
        <v>31</v>
      </c>
      <c r="L24" s="87">
        <f>240+522</f>
        <v>762</v>
      </c>
      <c r="M24" s="87"/>
      <c r="N24" s="62"/>
      <c r="O24" s="88"/>
      <c r="P24" s="88"/>
      <c r="Q24" s="88"/>
      <c r="R24" s="87"/>
      <c r="S24" s="88"/>
      <c r="T24" s="87"/>
      <c r="U24" s="89"/>
      <c r="V24" s="87"/>
      <c r="W24" s="56"/>
    </row>
    <row r="25" spans="1:23" ht="13.5" customHeight="1">
      <c r="A25" s="57">
        <v>1030</v>
      </c>
      <c r="B25" s="58" t="s">
        <v>45</v>
      </c>
      <c r="C25" s="1"/>
      <c r="D25" s="1"/>
      <c r="E25" s="1"/>
      <c r="F25" s="1"/>
      <c r="G25" s="1"/>
      <c r="H25" s="1"/>
      <c r="I25" s="1"/>
      <c r="J25" s="1"/>
      <c r="K25" s="59" t="s">
        <v>31</v>
      </c>
      <c r="L25" s="84">
        <f>428+1144.3</f>
        <v>1572.3</v>
      </c>
      <c r="M25" s="84"/>
      <c r="N25" s="61"/>
      <c r="O25" s="85"/>
      <c r="P25" s="85"/>
      <c r="Q25" s="85"/>
      <c r="R25" s="84"/>
      <c r="S25" s="85"/>
      <c r="T25" s="84"/>
      <c r="U25" s="86"/>
      <c r="V25" s="84"/>
      <c r="W25" s="56"/>
    </row>
    <row r="26" spans="1:23" ht="13.5" customHeight="1">
      <c r="A26" s="57">
        <v>1040</v>
      </c>
      <c r="B26" s="58" t="s">
        <v>46</v>
      </c>
      <c r="C26" s="1"/>
      <c r="D26" s="1"/>
      <c r="E26" s="1"/>
      <c r="F26" s="1"/>
      <c r="G26" s="1"/>
      <c r="H26" s="1"/>
      <c r="I26" s="1"/>
      <c r="J26" s="1"/>
      <c r="K26" s="59" t="s">
        <v>31</v>
      </c>
      <c r="L26" s="87">
        <f>33536+52231</f>
        <v>85767</v>
      </c>
      <c r="M26" s="87"/>
      <c r="N26" s="62"/>
      <c r="O26" s="85"/>
      <c r="P26" s="85"/>
      <c r="Q26" s="85"/>
      <c r="R26" s="84"/>
      <c r="S26" s="85"/>
      <c r="T26" s="84"/>
      <c r="U26" s="86"/>
      <c r="V26" s="84"/>
      <c r="W26" s="56"/>
    </row>
    <row r="27" spans="1:23" ht="13.5" customHeight="1">
      <c r="A27" s="57">
        <v>1050</v>
      </c>
      <c r="B27" s="58" t="s">
        <v>47</v>
      </c>
      <c r="C27" s="1"/>
      <c r="D27" s="1"/>
      <c r="E27" s="1"/>
      <c r="F27" s="1"/>
      <c r="G27" s="1"/>
      <c r="H27" s="1"/>
      <c r="I27" s="1"/>
      <c r="J27" s="1"/>
      <c r="K27" s="59" t="s">
        <v>31</v>
      </c>
      <c r="L27" s="91">
        <f>9.34+14.926</f>
        <v>24.266</v>
      </c>
      <c r="M27" s="91"/>
      <c r="N27" s="61"/>
      <c r="O27" s="85"/>
      <c r="P27" s="85"/>
      <c r="Q27" s="85"/>
      <c r="R27" s="84"/>
      <c r="S27" s="85"/>
      <c r="T27" s="84"/>
      <c r="U27" s="86"/>
      <c r="V27" s="84"/>
      <c r="W27" s="56"/>
    </row>
    <row r="28" spans="1:23" ht="13.5" customHeight="1">
      <c r="A28" s="57">
        <v>1060</v>
      </c>
      <c r="B28" s="58" t="s">
        <v>48</v>
      </c>
      <c r="C28" s="1"/>
      <c r="D28" s="1"/>
      <c r="E28" s="1"/>
      <c r="F28" s="1"/>
      <c r="G28" s="1"/>
      <c r="H28" s="1"/>
      <c r="I28" s="1"/>
      <c r="J28" s="1"/>
      <c r="K28" s="59" t="str">
        <f>"000"</f>
        <v>000</v>
      </c>
      <c r="L28" s="84">
        <f>41473.9+85485</f>
        <v>126958.9</v>
      </c>
      <c r="M28" s="84"/>
      <c r="N28" s="61"/>
      <c r="O28" s="85"/>
      <c r="P28" s="85"/>
      <c r="Q28" s="85"/>
      <c r="R28" s="84"/>
      <c r="S28" s="85"/>
      <c r="T28" s="84"/>
      <c r="U28" s="86"/>
      <c r="V28" s="84"/>
      <c r="W28" s="56"/>
    </row>
    <row r="29" spans="1:23" ht="13.5" customHeight="1">
      <c r="A29" s="57">
        <v>1070</v>
      </c>
      <c r="B29" s="58" t="s">
        <v>49</v>
      </c>
      <c r="C29" s="1"/>
      <c r="D29" s="1"/>
      <c r="E29" s="1"/>
      <c r="F29" s="1"/>
      <c r="G29" s="1"/>
      <c r="H29" s="1"/>
      <c r="I29" s="1"/>
      <c r="J29" s="1"/>
      <c r="K29" s="59" t="str">
        <f>"000"</f>
        <v>000</v>
      </c>
      <c r="L29" s="84">
        <f>47378.4+107348.1</f>
        <v>154726.5</v>
      </c>
      <c r="M29" s="84"/>
      <c r="N29" s="61"/>
      <c r="O29" s="85"/>
      <c r="P29" s="85"/>
      <c r="Q29" s="85"/>
      <c r="R29" s="84"/>
      <c r="S29" s="85"/>
      <c r="T29" s="84"/>
      <c r="U29" s="86"/>
      <c r="V29" s="84"/>
      <c r="W29" s="56"/>
    </row>
    <row r="30" spans="1:23" ht="13.5" customHeight="1">
      <c r="A30" s="57">
        <v>1080</v>
      </c>
      <c r="B30" s="58" t="s">
        <v>50</v>
      </c>
      <c r="C30" s="1"/>
      <c r="D30" s="1"/>
      <c r="E30" s="1"/>
      <c r="F30" s="1"/>
      <c r="G30" s="1"/>
      <c r="H30" s="1"/>
      <c r="I30" s="1"/>
      <c r="J30" s="1"/>
      <c r="K30" s="59" t="s">
        <v>32</v>
      </c>
      <c r="L30" s="90">
        <f>L28/L29</f>
        <v>0.8205375291239704</v>
      </c>
      <c r="M30" s="90"/>
      <c r="N30" s="63"/>
      <c r="O30" s="85"/>
      <c r="P30" s="85"/>
      <c r="Q30" s="85"/>
      <c r="R30" s="84"/>
      <c r="S30" s="85"/>
      <c r="T30" s="84"/>
      <c r="U30" s="86"/>
      <c r="V30" s="84"/>
      <c r="W30" s="56"/>
    </row>
    <row r="31" spans="1:23" ht="13.5" customHeight="1">
      <c r="A31" s="57"/>
      <c r="B31" s="58" t="s">
        <v>51</v>
      </c>
      <c r="C31" s="1"/>
      <c r="D31" s="1"/>
      <c r="E31" s="1"/>
      <c r="F31" s="1"/>
      <c r="G31" s="1"/>
      <c r="H31" s="1"/>
      <c r="I31" s="1"/>
      <c r="J31" s="1"/>
      <c r="K31" s="59"/>
      <c r="L31" s="60"/>
      <c r="M31" s="61"/>
      <c r="N31" s="61"/>
      <c r="O31" s="85"/>
      <c r="P31" s="85"/>
      <c r="Q31" s="85"/>
      <c r="R31" s="84"/>
      <c r="S31" s="85"/>
      <c r="T31" s="84"/>
      <c r="U31" s="86"/>
      <c r="V31" s="84"/>
      <c r="W31" s="56"/>
    </row>
    <row r="32" spans="1:23" ht="13.5" customHeight="1">
      <c r="A32" s="57">
        <v>1091</v>
      </c>
      <c r="B32" s="58"/>
      <c r="C32" s="1" t="s">
        <v>52</v>
      </c>
      <c r="D32" s="1"/>
      <c r="E32" s="1"/>
      <c r="F32" s="1"/>
      <c r="G32" s="1"/>
      <c r="H32" s="1"/>
      <c r="I32" s="1"/>
      <c r="J32" s="1"/>
      <c r="K32" s="59" t="str">
        <f>"000"</f>
        <v>000</v>
      </c>
      <c r="L32" s="84">
        <f>4147.4+8548.5</f>
        <v>12695.9</v>
      </c>
      <c r="M32" s="84"/>
      <c r="N32" s="61"/>
      <c r="O32" s="85"/>
      <c r="P32" s="85"/>
      <c r="Q32" s="85"/>
      <c r="R32" s="84"/>
      <c r="S32" s="85"/>
      <c r="T32" s="84"/>
      <c r="U32" s="86"/>
      <c r="V32" s="84"/>
      <c r="W32" s="56"/>
    </row>
    <row r="33" spans="1:23" ht="13.5" customHeight="1">
      <c r="A33" s="57">
        <v>1092</v>
      </c>
      <c r="B33" s="58"/>
      <c r="C33" s="1" t="s">
        <v>53</v>
      </c>
      <c r="D33" s="1"/>
      <c r="E33" s="1"/>
      <c r="F33" s="1"/>
      <c r="G33" s="1"/>
      <c r="H33" s="1"/>
      <c r="I33" s="1"/>
      <c r="J33" s="1"/>
      <c r="K33" s="59" t="str">
        <f>"000"</f>
        <v>000</v>
      </c>
      <c r="L33" s="84">
        <f>11.4+22.2</f>
        <v>33.6</v>
      </c>
      <c r="M33" s="84"/>
      <c r="N33" s="61"/>
      <c r="O33" s="85"/>
      <c r="P33" s="85"/>
      <c r="Q33" s="85"/>
      <c r="R33" s="84"/>
      <c r="S33" s="85"/>
      <c r="T33" s="84"/>
      <c r="U33" s="86"/>
      <c r="V33" s="84"/>
      <c r="W33" s="56"/>
    </row>
    <row r="34" spans="1:23" ht="13.5" customHeight="1">
      <c r="A34" s="57">
        <v>1093</v>
      </c>
      <c r="B34" s="58"/>
      <c r="C34" s="1" t="s">
        <v>54</v>
      </c>
      <c r="D34" s="1"/>
      <c r="E34" s="1"/>
      <c r="F34" s="1"/>
      <c r="G34" s="1"/>
      <c r="H34" s="1"/>
      <c r="I34" s="1"/>
      <c r="J34" s="1"/>
      <c r="K34" s="59" t="str">
        <f>"000"</f>
        <v>000</v>
      </c>
      <c r="L34" s="84">
        <f>2.1+2.7</f>
        <v>4.800000000000001</v>
      </c>
      <c r="M34" s="84"/>
      <c r="N34" s="61"/>
      <c r="O34" s="85"/>
      <c r="P34" s="85"/>
      <c r="Q34" s="85"/>
      <c r="R34" s="84"/>
      <c r="S34" s="85"/>
      <c r="T34" s="84"/>
      <c r="U34" s="86"/>
      <c r="V34" s="84"/>
      <c r="W34" s="56"/>
    </row>
    <row r="35" spans="1:23" ht="13.5" customHeight="1">
      <c r="A35" s="57">
        <v>1094</v>
      </c>
      <c r="B35" s="58"/>
      <c r="C35" s="1" t="s">
        <v>55</v>
      </c>
      <c r="D35" s="1"/>
      <c r="E35" s="1"/>
      <c r="F35" s="1"/>
      <c r="G35" s="1"/>
      <c r="H35" s="1"/>
      <c r="I35" s="1"/>
      <c r="J35" s="1"/>
      <c r="K35" s="59" t="str">
        <f>"000"</f>
        <v>000</v>
      </c>
      <c r="L35" s="84">
        <f>L32+L33+L34</f>
        <v>12734.3</v>
      </c>
      <c r="M35" s="84"/>
      <c r="N35" s="61"/>
      <c r="O35" s="85"/>
      <c r="P35" s="85"/>
      <c r="Q35" s="85"/>
      <c r="R35" s="84"/>
      <c r="S35" s="85"/>
      <c r="T35" s="84"/>
      <c r="U35" s="86"/>
      <c r="V35" s="84"/>
      <c r="W35" s="56"/>
    </row>
    <row r="36" spans="1:23" ht="13.5" customHeight="1">
      <c r="A36" s="57">
        <v>1100</v>
      </c>
      <c r="B36" s="58" t="s">
        <v>56</v>
      </c>
      <c r="C36" s="1"/>
      <c r="D36" s="1"/>
      <c r="E36" s="1"/>
      <c r="F36" s="1"/>
      <c r="G36" s="1"/>
      <c r="H36" s="1"/>
      <c r="I36" s="1"/>
      <c r="J36" s="1"/>
      <c r="K36" s="59" t="str">
        <f>"000"</f>
        <v>000</v>
      </c>
      <c r="L36" s="84">
        <f>5062.2+12032.3</f>
        <v>17094.5</v>
      </c>
      <c r="M36" s="84"/>
      <c r="N36" s="61"/>
      <c r="O36" s="85"/>
      <c r="P36" s="85"/>
      <c r="Q36" s="85"/>
      <c r="R36" s="84"/>
      <c r="S36" s="85"/>
      <c r="T36" s="84"/>
      <c r="U36" s="86"/>
      <c r="V36" s="84"/>
      <c r="W36" s="56"/>
    </row>
    <row r="37" spans="1:23" ht="13.5" customHeight="1">
      <c r="A37" s="57">
        <v>1110</v>
      </c>
      <c r="B37" s="58" t="s">
        <v>57</v>
      </c>
      <c r="C37" s="1"/>
      <c r="D37" s="1"/>
      <c r="E37" s="1"/>
      <c r="F37" s="1"/>
      <c r="G37" s="1"/>
      <c r="H37" s="1"/>
      <c r="I37" s="1"/>
      <c r="J37" s="1"/>
      <c r="K37" s="59" t="s">
        <v>32</v>
      </c>
      <c r="L37" s="90">
        <f>L35/L36</f>
        <v>0.7449355055719675</v>
      </c>
      <c r="M37" s="90"/>
      <c r="N37" s="63"/>
      <c r="O37" s="85"/>
      <c r="P37" s="85"/>
      <c r="Q37" s="85"/>
      <c r="R37" s="84"/>
      <c r="S37" s="85"/>
      <c r="T37" s="84"/>
      <c r="U37" s="86"/>
      <c r="V37" s="84"/>
      <c r="W37" s="56"/>
    </row>
    <row r="38" spans="1:23" ht="11.25" customHeight="1">
      <c r="A38" s="57"/>
      <c r="B38" s="58"/>
      <c r="C38" s="1"/>
      <c r="D38" s="1"/>
      <c r="E38" s="1"/>
      <c r="F38" s="1"/>
      <c r="G38" s="1"/>
      <c r="H38" s="1"/>
      <c r="I38" s="1"/>
      <c r="J38" s="1"/>
      <c r="K38" s="59"/>
      <c r="L38" s="60"/>
      <c r="M38" s="61"/>
      <c r="N38" s="61"/>
      <c r="O38" s="85"/>
      <c r="P38" s="85"/>
      <c r="Q38" s="85"/>
      <c r="R38" s="84"/>
      <c r="S38" s="85"/>
      <c r="T38" s="84"/>
      <c r="U38" s="86"/>
      <c r="V38" s="84"/>
      <c r="W38" s="56"/>
    </row>
    <row r="39" spans="1:23" ht="13.5" customHeight="1">
      <c r="A39" s="57"/>
      <c r="B39" s="64" t="s">
        <v>33</v>
      </c>
      <c r="C39" s="1"/>
      <c r="D39" s="1"/>
      <c r="E39" s="1"/>
      <c r="F39" s="1"/>
      <c r="G39" s="1"/>
      <c r="H39" s="1"/>
      <c r="I39" s="1"/>
      <c r="J39" s="1"/>
      <c r="K39" s="59"/>
      <c r="L39" s="65"/>
      <c r="M39" s="66"/>
      <c r="N39" s="66"/>
      <c r="O39" s="65"/>
      <c r="P39" s="66"/>
      <c r="Q39" s="66"/>
      <c r="R39" s="66"/>
      <c r="S39" s="65"/>
      <c r="T39" s="66"/>
      <c r="U39" s="65"/>
      <c r="V39" s="66"/>
      <c r="W39" s="56"/>
    </row>
    <row r="40" spans="1:23" ht="13.5" customHeight="1">
      <c r="A40" s="57">
        <v>2010</v>
      </c>
      <c r="B40" s="58" t="s">
        <v>58</v>
      </c>
      <c r="C40" s="1"/>
      <c r="D40" s="1"/>
      <c r="E40" s="1"/>
      <c r="F40" s="1"/>
      <c r="G40" s="1"/>
      <c r="H40" s="1"/>
      <c r="I40" s="1"/>
      <c r="J40" s="1"/>
      <c r="K40" s="59" t="str">
        <f>"000"</f>
        <v>000</v>
      </c>
      <c r="L40" s="84">
        <f>0+105.4</f>
        <v>105.4</v>
      </c>
      <c r="M40" s="84"/>
      <c r="N40" s="61"/>
      <c r="O40" s="85"/>
      <c r="P40" s="85"/>
      <c r="Q40" s="85"/>
      <c r="R40" s="84"/>
      <c r="S40" s="85"/>
      <c r="T40" s="84"/>
      <c r="U40" s="86"/>
      <c r="V40" s="84"/>
      <c r="W40" s="56"/>
    </row>
    <row r="41" spans="1:23" ht="13.5" customHeight="1">
      <c r="A41" s="57">
        <v>2020</v>
      </c>
      <c r="B41" s="58" t="s">
        <v>59</v>
      </c>
      <c r="C41" s="1"/>
      <c r="D41" s="67"/>
      <c r="E41" s="1"/>
      <c r="F41" s="1"/>
      <c r="G41" s="1"/>
      <c r="H41" s="1"/>
      <c r="I41" s="1"/>
      <c r="J41" s="1"/>
      <c r="K41" s="59" t="s">
        <v>31</v>
      </c>
      <c r="L41" s="87">
        <f>0+90</f>
        <v>90</v>
      </c>
      <c r="M41" s="87"/>
      <c r="N41" s="61"/>
      <c r="O41" s="85"/>
      <c r="P41" s="85"/>
      <c r="Q41" s="85"/>
      <c r="R41" s="84"/>
      <c r="S41" s="85"/>
      <c r="T41" s="84"/>
      <c r="U41" s="86"/>
      <c r="V41" s="84"/>
      <c r="W41" s="56"/>
    </row>
    <row r="42" spans="1:23" ht="13.5" customHeight="1">
      <c r="A42" s="57">
        <v>2030</v>
      </c>
      <c r="B42" s="58" t="s">
        <v>60</v>
      </c>
      <c r="C42" s="1"/>
      <c r="D42" s="1"/>
      <c r="E42" s="1"/>
      <c r="F42" s="1"/>
      <c r="G42" s="1"/>
      <c r="H42" s="1"/>
      <c r="I42" s="1"/>
      <c r="J42" s="1"/>
      <c r="K42" s="59" t="s">
        <v>31</v>
      </c>
      <c r="L42" s="84">
        <f>0+150.1</f>
        <v>150.1</v>
      </c>
      <c r="M42" s="84"/>
      <c r="N42" s="61"/>
      <c r="O42" s="85"/>
      <c r="P42" s="85"/>
      <c r="Q42" s="85"/>
      <c r="R42" s="84"/>
      <c r="S42" s="85"/>
      <c r="T42" s="84"/>
      <c r="U42" s="86"/>
      <c r="V42" s="84"/>
      <c r="W42" s="56"/>
    </row>
    <row r="43" spans="1:23" ht="13.5" customHeight="1">
      <c r="A43" s="57">
        <v>2040</v>
      </c>
      <c r="B43" s="58" t="s">
        <v>61</v>
      </c>
      <c r="C43" s="1"/>
      <c r="D43" s="1"/>
      <c r="E43" s="1"/>
      <c r="F43" s="1"/>
      <c r="G43" s="1"/>
      <c r="H43" s="1"/>
      <c r="I43" s="1"/>
      <c r="J43" s="1"/>
      <c r="K43" s="59" t="s">
        <v>31</v>
      </c>
      <c r="L43" s="87">
        <f>0+9301</f>
        <v>9301</v>
      </c>
      <c r="M43" s="87"/>
      <c r="N43" s="62"/>
      <c r="O43" s="85"/>
      <c r="P43" s="85"/>
      <c r="Q43" s="85"/>
      <c r="R43" s="84"/>
      <c r="S43" s="85"/>
      <c r="T43" s="84"/>
      <c r="U43" s="86"/>
      <c r="V43" s="84"/>
      <c r="W43" s="56"/>
    </row>
    <row r="44" spans="1:23" ht="13.5" customHeight="1">
      <c r="A44" s="57">
        <v>2050</v>
      </c>
      <c r="B44" s="58" t="s">
        <v>62</v>
      </c>
      <c r="C44" s="1"/>
      <c r="D44" s="67"/>
      <c r="E44" s="1"/>
      <c r="F44" s="1"/>
      <c r="G44" s="1"/>
      <c r="H44" s="1"/>
      <c r="I44" s="1"/>
      <c r="J44" s="1"/>
      <c r="K44" s="59" t="s">
        <v>31</v>
      </c>
      <c r="L44" s="91">
        <f>0+0</f>
        <v>0</v>
      </c>
      <c r="M44" s="91"/>
      <c r="N44" s="61"/>
      <c r="O44" s="85"/>
      <c r="P44" s="85"/>
      <c r="Q44" s="85"/>
      <c r="R44" s="84"/>
      <c r="S44" s="85"/>
      <c r="T44" s="84"/>
      <c r="U44" s="86"/>
      <c r="V44" s="84"/>
      <c r="W44" s="56"/>
    </row>
    <row r="45" spans="1:23" ht="13.5" customHeight="1">
      <c r="A45" s="57">
        <v>2060</v>
      </c>
      <c r="B45" s="58" t="s">
        <v>63</v>
      </c>
      <c r="C45" s="1"/>
      <c r="D45" s="1"/>
      <c r="E45" s="1"/>
      <c r="F45" s="1"/>
      <c r="G45" s="1"/>
      <c r="H45" s="1"/>
      <c r="I45" s="1"/>
      <c r="J45" s="1"/>
      <c r="K45" s="59" t="str">
        <f>"000"</f>
        <v>000</v>
      </c>
      <c r="L45" s="84">
        <f>0+10800.3</f>
        <v>10800.3</v>
      </c>
      <c r="M45" s="84"/>
      <c r="N45" s="61"/>
      <c r="O45" s="85"/>
      <c r="P45" s="85"/>
      <c r="Q45" s="85"/>
      <c r="R45" s="84"/>
      <c r="S45" s="85"/>
      <c r="T45" s="84"/>
      <c r="U45" s="86"/>
      <c r="V45" s="84"/>
      <c r="W45" s="56"/>
    </row>
    <row r="46" spans="1:23" ht="13.5" customHeight="1">
      <c r="A46" s="57">
        <v>2070</v>
      </c>
      <c r="B46" s="58" t="s">
        <v>64</v>
      </c>
      <c r="C46" s="1"/>
      <c r="D46" s="1"/>
      <c r="E46" s="1"/>
      <c r="F46" s="1"/>
      <c r="G46" s="1"/>
      <c r="H46" s="1"/>
      <c r="I46" s="1"/>
      <c r="J46" s="1"/>
      <c r="K46" s="59" t="str">
        <f>"000"</f>
        <v>000</v>
      </c>
      <c r="L46" s="84">
        <f>0+13361.8</f>
        <v>13361.8</v>
      </c>
      <c r="M46" s="84"/>
      <c r="N46" s="61"/>
      <c r="O46" s="85"/>
      <c r="P46" s="85"/>
      <c r="Q46" s="85"/>
      <c r="R46" s="84"/>
      <c r="S46" s="85"/>
      <c r="T46" s="84"/>
      <c r="U46" s="86"/>
      <c r="V46" s="84"/>
      <c r="W46" s="56"/>
    </row>
    <row r="47" spans="1:23" ht="13.5" customHeight="1">
      <c r="A47" s="57"/>
      <c r="B47" s="58" t="s">
        <v>65</v>
      </c>
      <c r="C47" s="1" t="s">
        <v>74</v>
      </c>
      <c r="D47" s="1"/>
      <c r="E47" s="1"/>
      <c r="F47" s="1"/>
      <c r="G47" s="1"/>
      <c r="H47" s="1"/>
      <c r="I47" s="1"/>
      <c r="J47" s="1"/>
      <c r="K47" s="59"/>
      <c r="L47" s="60"/>
      <c r="M47" s="61"/>
      <c r="N47" s="61"/>
      <c r="O47" s="85"/>
      <c r="P47" s="85"/>
      <c r="Q47" s="85"/>
      <c r="R47" s="84"/>
      <c r="S47" s="85"/>
      <c r="T47" s="84"/>
      <c r="U47" s="86"/>
      <c r="V47" s="84"/>
      <c r="W47" s="56"/>
    </row>
    <row r="48" spans="1:23" ht="13.5" customHeight="1">
      <c r="A48" s="57">
        <v>2091</v>
      </c>
      <c r="B48" s="58"/>
      <c r="C48" s="1" t="s">
        <v>52</v>
      </c>
      <c r="D48" s="1"/>
      <c r="E48" s="1"/>
      <c r="F48" s="1"/>
      <c r="G48" s="1"/>
      <c r="H48" s="1"/>
      <c r="I48" s="1"/>
      <c r="J48" s="1"/>
      <c r="K48" s="59" t="str">
        <f>"000"</f>
        <v>000</v>
      </c>
      <c r="L48" s="84">
        <f>0+1080</f>
        <v>1080</v>
      </c>
      <c r="M48" s="84"/>
      <c r="N48" s="61"/>
      <c r="O48" s="85"/>
      <c r="P48" s="85"/>
      <c r="Q48" s="85"/>
      <c r="R48" s="84"/>
      <c r="S48" s="85"/>
      <c r="T48" s="84"/>
      <c r="U48" s="86"/>
      <c r="V48" s="84"/>
      <c r="W48" s="56"/>
    </row>
    <row r="49" spans="1:23" ht="13.5" customHeight="1">
      <c r="A49" s="57">
        <v>2092</v>
      </c>
      <c r="B49" s="58"/>
      <c r="C49" s="1" t="s">
        <v>67</v>
      </c>
      <c r="D49" s="1"/>
      <c r="E49" s="1"/>
      <c r="F49" s="1"/>
      <c r="G49" s="1"/>
      <c r="H49" s="1"/>
      <c r="I49" s="1"/>
      <c r="J49" s="1"/>
      <c r="K49" s="59" t="str">
        <f>"000"</f>
        <v>000</v>
      </c>
      <c r="L49" s="84">
        <f>0+0+0+0</f>
        <v>0</v>
      </c>
      <c r="M49" s="84"/>
      <c r="N49" s="61"/>
      <c r="O49" s="85"/>
      <c r="P49" s="85"/>
      <c r="Q49" s="85"/>
      <c r="R49" s="84"/>
      <c r="S49" s="85"/>
      <c r="T49" s="84"/>
      <c r="U49" s="86"/>
      <c r="V49" s="84"/>
      <c r="W49" s="56"/>
    </row>
    <row r="50" spans="1:23" ht="13.5" customHeight="1">
      <c r="A50" s="57">
        <v>2094</v>
      </c>
      <c r="B50" s="58"/>
      <c r="C50" s="1" t="s">
        <v>68</v>
      </c>
      <c r="D50" s="1"/>
      <c r="E50" s="1"/>
      <c r="F50" s="1"/>
      <c r="G50" s="1"/>
      <c r="H50" s="1"/>
      <c r="I50" s="1"/>
      <c r="J50" s="1"/>
      <c r="K50" s="59" t="str">
        <f>"000"</f>
        <v>000</v>
      </c>
      <c r="L50" s="84">
        <f>L48+L49</f>
        <v>1080</v>
      </c>
      <c r="M50" s="84"/>
      <c r="N50" s="61"/>
      <c r="O50" s="85"/>
      <c r="P50" s="85"/>
      <c r="Q50" s="85"/>
      <c r="R50" s="84"/>
      <c r="S50" s="85"/>
      <c r="T50" s="84"/>
      <c r="U50" s="86"/>
      <c r="V50" s="84"/>
      <c r="W50" s="56"/>
    </row>
    <row r="51" spans="1:23" ht="13.5" customHeight="1">
      <c r="A51" s="57">
        <v>2100</v>
      </c>
      <c r="B51" s="58" t="s">
        <v>69</v>
      </c>
      <c r="C51" s="1"/>
      <c r="D51" s="1"/>
      <c r="E51" s="1"/>
      <c r="F51" s="1"/>
      <c r="G51" s="1"/>
      <c r="H51" s="1"/>
      <c r="I51" s="1"/>
      <c r="J51" s="1"/>
      <c r="K51" s="59" t="str">
        <f>"000"</f>
        <v>000</v>
      </c>
      <c r="L51" s="84">
        <f>0+1526.3</f>
        <v>1526.3</v>
      </c>
      <c r="M51" s="84"/>
      <c r="N51" s="61"/>
      <c r="O51" s="85"/>
      <c r="P51" s="85"/>
      <c r="Q51" s="85"/>
      <c r="R51" s="84"/>
      <c r="S51" s="85"/>
      <c r="T51" s="84"/>
      <c r="U51" s="86"/>
      <c r="V51" s="84"/>
      <c r="W51" s="56"/>
    </row>
    <row r="52" spans="1:23" ht="10.5" customHeight="1">
      <c r="A52" s="57"/>
      <c r="B52" s="58"/>
      <c r="C52" s="1"/>
      <c r="D52" s="1"/>
      <c r="E52" s="1"/>
      <c r="F52" s="1"/>
      <c r="G52" s="1"/>
      <c r="H52" s="1"/>
      <c r="I52" s="1"/>
      <c r="J52" s="1"/>
      <c r="K52" s="59"/>
      <c r="L52" s="60"/>
      <c r="M52" s="61"/>
      <c r="N52" s="61"/>
      <c r="O52" s="85"/>
      <c r="P52" s="85"/>
      <c r="Q52" s="85"/>
      <c r="R52" s="84"/>
      <c r="S52" s="85"/>
      <c r="T52" s="84"/>
      <c r="U52" s="86"/>
      <c r="V52" s="84"/>
      <c r="W52" s="56"/>
    </row>
    <row r="53" spans="1:23" ht="13.5" customHeight="1">
      <c r="A53" s="57"/>
      <c r="B53" s="64" t="s">
        <v>34</v>
      </c>
      <c r="C53" s="1"/>
      <c r="D53" s="1"/>
      <c r="E53" s="1"/>
      <c r="F53" s="1"/>
      <c r="G53" s="1"/>
      <c r="H53" s="1"/>
      <c r="I53" s="1"/>
      <c r="J53" s="1"/>
      <c r="K53" s="59"/>
      <c r="L53" s="65"/>
      <c r="M53" s="66"/>
      <c r="N53" s="66"/>
      <c r="O53" s="65"/>
      <c r="P53" s="66"/>
      <c r="Q53" s="66"/>
      <c r="R53" s="66"/>
      <c r="S53" s="65"/>
      <c r="T53" s="66"/>
      <c r="U53" s="65"/>
      <c r="V53" s="66"/>
      <c r="W53" s="56"/>
    </row>
    <row r="54" spans="1:23" ht="13.5" customHeight="1">
      <c r="A54" s="57">
        <v>2330</v>
      </c>
      <c r="B54" s="58" t="s">
        <v>70</v>
      </c>
      <c r="C54" s="1"/>
      <c r="D54" s="1"/>
      <c r="E54" s="1"/>
      <c r="F54" s="1"/>
      <c r="G54" s="1"/>
      <c r="H54" s="1"/>
      <c r="I54" s="1"/>
      <c r="J54" s="1"/>
      <c r="K54" s="59" t="s">
        <v>31</v>
      </c>
      <c r="L54" s="84">
        <f>0+18.2</f>
        <v>18.2</v>
      </c>
      <c r="M54" s="84"/>
      <c r="N54" s="61"/>
      <c r="O54" s="85"/>
      <c r="P54" s="85"/>
      <c r="Q54" s="85"/>
      <c r="R54" s="84"/>
      <c r="S54" s="85"/>
      <c r="T54" s="84"/>
      <c r="U54" s="86"/>
      <c r="V54" s="84"/>
      <c r="W54" s="56"/>
    </row>
    <row r="55" spans="1:23" ht="10.5" customHeight="1">
      <c r="A55" s="68"/>
      <c r="B55" s="69"/>
      <c r="C55" s="70"/>
      <c r="D55" s="70"/>
      <c r="E55" s="70"/>
      <c r="F55" s="70"/>
      <c r="G55" s="70"/>
      <c r="H55" s="70"/>
      <c r="I55" s="70"/>
      <c r="J55" s="70"/>
      <c r="K55" s="71"/>
      <c r="L55" s="72"/>
      <c r="M55" s="2"/>
      <c r="N55" s="70"/>
      <c r="O55" s="69"/>
      <c r="P55" s="2"/>
      <c r="Q55" s="2"/>
      <c r="R55" s="2"/>
      <c r="S55" s="72"/>
      <c r="T55" s="2"/>
      <c r="U55" s="72"/>
      <c r="V55" s="2"/>
      <c r="W55" s="56"/>
    </row>
    <row r="56" spans="1:23" ht="24.75" customHeight="1" thickBot="1">
      <c r="A56" s="73" t="s">
        <v>71</v>
      </c>
      <c r="B56" s="74"/>
      <c r="C56" s="75"/>
      <c r="D56" s="75"/>
      <c r="E56" s="76"/>
      <c r="F56" s="76"/>
      <c r="G56" s="76"/>
      <c r="H56" s="76"/>
      <c r="I56" s="76"/>
      <c r="J56" s="76"/>
      <c r="K56" s="77"/>
      <c r="L56" s="77"/>
      <c r="M56" s="77"/>
      <c r="N56" s="76"/>
      <c r="O56" s="76"/>
      <c r="P56" s="78"/>
      <c r="Q56" s="78"/>
      <c r="R56" s="78"/>
      <c r="S56" s="78"/>
      <c r="T56" s="78"/>
      <c r="U56" s="78"/>
      <c r="V56" s="78"/>
      <c r="W56" s="56"/>
    </row>
    <row r="57" spans="1:15" ht="12.75" customHeight="1">
      <c r="A57" s="79"/>
      <c r="B57" s="80"/>
      <c r="C57" s="79"/>
      <c r="D57" s="80"/>
      <c r="E57" s="79"/>
      <c r="F57" s="79"/>
      <c r="G57" s="79"/>
      <c r="H57" s="79"/>
      <c r="I57" s="79"/>
      <c r="J57" s="79"/>
      <c r="K57" s="81"/>
      <c r="L57" s="82"/>
      <c r="M57" s="82"/>
      <c r="N57" s="79"/>
      <c r="O57" s="79"/>
    </row>
  </sheetData>
  <sheetProtection/>
  <mergeCells count="116"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L23:M23"/>
    <mergeCell ref="O23:R23"/>
    <mergeCell ref="S23:T23"/>
    <mergeCell ref="U23:V23"/>
    <mergeCell ref="L24:M24"/>
    <mergeCell ref="O24:R24"/>
    <mergeCell ref="S24:T24"/>
    <mergeCell ref="U24:V2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showZeros="0" zoomScalePageLayoutView="0" workbookViewId="0" topLeftCell="A31">
      <selection activeCell="L26" sqref="L26:M26"/>
    </sheetView>
  </sheetViews>
  <sheetFormatPr defaultColWidth="9.140625" defaultRowHeight="12.75"/>
  <cols>
    <col min="1" max="1" width="12.8515625" style="5" customWidth="1"/>
    <col min="2" max="2" width="2.57421875" style="5" customWidth="1"/>
    <col min="3" max="3" width="2.7109375" style="5" customWidth="1"/>
    <col min="4" max="5" width="4.140625" style="5" customWidth="1"/>
    <col min="6" max="6" width="6.57421875" style="5" customWidth="1"/>
    <col min="7" max="7" width="7.140625" style="5" customWidth="1"/>
    <col min="8" max="8" width="6.8515625" style="5" customWidth="1"/>
    <col min="9" max="9" width="3.421875" style="5" customWidth="1"/>
    <col min="10" max="10" width="2.8515625" style="5" customWidth="1"/>
    <col min="11" max="11" width="8.421875" style="5" customWidth="1"/>
    <col min="12" max="12" width="7.28125" style="5" customWidth="1"/>
    <col min="13" max="13" width="4.7109375" style="5" customWidth="1"/>
    <col min="14" max="14" width="1.28515625" style="5" customWidth="1"/>
    <col min="15" max="18" width="3.28125" style="5" customWidth="1"/>
    <col min="19" max="22" width="6.57421875" style="5" customWidth="1"/>
    <col min="23" max="23" width="0.71875" style="5" customWidth="1"/>
    <col min="24" max="16384" width="9.140625" style="5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</row>
    <row r="2" spans="1:22" ht="14.2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 customHeight="1">
      <c r="A3" s="6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 customHeight="1">
      <c r="A4" s="6" t="s">
        <v>3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8" t="s">
        <v>4</v>
      </c>
      <c r="B9" s="9" t="s">
        <v>36</v>
      </c>
      <c r="C9" s="10"/>
      <c r="D9" s="10"/>
      <c r="E9" s="10"/>
      <c r="F9" s="11"/>
      <c r="G9" s="10"/>
      <c r="H9" s="10"/>
      <c r="I9" s="11"/>
      <c r="J9" s="11"/>
      <c r="K9" s="3"/>
      <c r="L9" s="1"/>
      <c r="M9" s="1"/>
      <c r="N9" s="8" t="s">
        <v>5</v>
      </c>
      <c r="O9" s="10" t="s">
        <v>6</v>
      </c>
      <c r="P9" s="10"/>
      <c r="Q9" s="10"/>
      <c r="R9" s="10"/>
      <c r="S9" s="10"/>
      <c r="T9" s="10"/>
      <c r="U9" s="1"/>
      <c r="V9" s="1"/>
    </row>
    <row r="10" spans="1:22" ht="14.25" customHeight="1">
      <c r="A10" s="8" t="s">
        <v>7</v>
      </c>
      <c r="B10" s="12" t="s">
        <v>8</v>
      </c>
      <c r="C10" s="13"/>
      <c r="D10" s="13"/>
      <c r="E10" s="13"/>
      <c r="F10" s="14"/>
      <c r="G10" s="13"/>
      <c r="H10" s="13"/>
      <c r="I10" s="14"/>
      <c r="J10" s="14"/>
      <c r="K10" s="3"/>
      <c r="L10" s="1"/>
      <c r="M10" s="1"/>
      <c r="N10" s="8" t="s">
        <v>9</v>
      </c>
      <c r="O10" s="12" t="s">
        <v>8</v>
      </c>
      <c r="P10" s="13"/>
      <c r="Q10" s="13"/>
      <c r="R10" s="13"/>
      <c r="S10" s="13"/>
      <c r="T10" s="13"/>
      <c r="U10" s="1"/>
      <c r="V10" s="1"/>
    </row>
    <row r="11" spans="1:22" ht="14.25" customHeight="1">
      <c r="A11" s="8" t="s">
        <v>10</v>
      </c>
      <c r="B11" s="13" t="s">
        <v>37</v>
      </c>
      <c r="C11" s="13"/>
      <c r="D11" s="13"/>
      <c r="E11" s="13"/>
      <c r="F11" s="14"/>
      <c r="G11" s="13"/>
      <c r="H11" s="13"/>
      <c r="I11" s="14"/>
      <c r="J11" s="14"/>
      <c r="K11" s="3"/>
      <c r="L11" s="1"/>
      <c r="M11" s="1"/>
      <c r="N11" s="8"/>
      <c r="O11" s="13"/>
      <c r="P11" s="13"/>
      <c r="Q11" s="13"/>
      <c r="R11" s="13"/>
      <c r="S11" s="13"/>
      <c r="T11" s="13"/>
      <c r="U11" s="1"/>
      <c r="V11" s="1"/>
    </row>
    <row r="12" spans="1:22" ht="14.25" customHeight="1">
      <c r="A12" s="8" t="s">
        <v>11</v>
      </c>
      <c r="B12" s="13" t="s">
        <v>38</v>
      </c>
      <c r="C12" s="13"/>
      <c r="D12" s="13"/>
      <c r="E12" s="13"/>
      <c r="F12" s="14"/>
      <c r="G12" s="13"/>
      <c r="H12" s="13"/>
      <c r="I12" s="14"/>
      <c r="J12" s="14"/>
      <c r="K12" s="3"/>
      <c r="L12" s="1"/>
      <c r="M12" s="1"/>
      <c r="N12" s="8" t="s">
        <v>39</v>
      </c>
      <c r="O12" s="6" t="s">
        <v>79</v>
      </c>
      <c r="P12" s="10"/>
      <c r="Q12" s="10"/>
      <c r="R12" s="10"/>
      <c r="S12" s="10"/>
      <c r="T12" s="10"/>
      <c r="U12" s="1"/>
      <c r="V12" s="1"/>
    </row>
    <row r="13" spans="1:22" ht="14.25" customHeight="1">
      <c r="A13" s="8" t="s">
        <v>40</v>
      </c>
      <c r="B13" s="13" t="s">
        <v>35</v>
      </c>
      <c r="C13" s="13"/>
      <c r="D13" s="13"/>
      <c r="E13" s="13"/>
      <c r="F13" s="14"/>
      <c r="G13" s="13"/>
      <c r="H13" s="13"/>
      <c r="I13" s="14"/>
      <c r="J13" s="14"/>
      <c r="K13" s="3"/>
      <c r="L13" s="1"/>
      <c r="M13" s="1"/>
      <c r="N13" s="8" t="s">
        <v>12</v>
      </c>
      <c r="O13" s="12">
        <v>2016</v>
      </c>
      <c r="P13" s="13"/>
      <c r="Q13" s="13"/>
      <c r="R13" s="13"/>
      <c r="S13" s="13"/>
      <c r="T13" s="13"/>
      <c r="U13" s="1"/>
      <c r="V13" s="1"/>
    </row>
    <row r="14" spans="1:22" ht="18" customHeight="1">
      <c r="A14" s="1"/>
      <c r="B14" s="15"/>
      <c r="C14" s="15"/>
      <c r="D14" s="15"/>
      <c r="E14" s="15"/>
      <c r="F14" s="15"/>
      <c r="G14" s="15"/>
      <c r="H14" s="15"/>
      <c r="I14" s="15"/>
      <c r="J14" s="16"/>
      <c r="K14" s="3"/>
      <c r="L14" s="1"/>
      <c r="M14" s="1"/>
      <c r="N14" s="1"/>
      <c r="O14" s="15"/>
      <c r="P14" s="15"/>
      <c r="Q14" s="15"/>
      <c r="R14" s="15"/>
      <c r="S14" s="15"/>
      <c r="T14" s="15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20"/>
      <c r="L16" s="21" t="s">
        <v>13</v>
      </c>
      <c r="M16" s="22"/>
      <c r="N16" s="23"/>
      <c r="O16" s="23"/>
      <c r="P16" s="23"/>
      <c r="Q16" s="23"/>
      <c r="R16" s="23"/>
      <c r="S16" s="21" t="s">
        <v>15</v>
      </c>
      <c r="T16" s="23"/>
      <c r="U16" s="23"/>
      <c r="V16" s="24"/>
    </row>
    <row r="17" spans="1:22" ht="15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8"/>
      <c r="L17" s="29" t="s">
        <v>14</v>
      </c>
      <c r="M17" s="30"/>
      <c r="N17" s="30"/>
      <c r="O17" s="31"/>
      <c r="P17" s="31"/>
      <c r="Q17" s="30"/>
      <c r="R17" s="30"/>
      <c r="S17" s="29" t="s">
        <v>20</v>
      </c>
      <c r="T17" s="30"/>
      <c r="U17" s="30"/>
      <c r="V17" s="32"/>
    </row>
    <row r="18" spans="1:22" ht="12.75" customHeight="1">
      <c r="A18" s="25" t="s">
        <v>16</v>
      </c>
      <c r="B18" s="26" t="s">
        <v>17</v>
      </c>
      <c r="C18" s="27"/>
      <c r="D18" s="27"/>
      <c r="E18" s="27"/>
      <c r="F18" s="27"/>
      <c r="G18" s="27"/>
      <c r="H18" s="27"/>
      <c r="I18" s="27"/>
      <c r="J18" s="27"/>
      <c r="K18" s="28" t="s">
        <v>18</v>
      </c>
      <c r="L18" s="33" t="s">
        <v>19</v>
      </c>
      <c r="M18" s="34"/>
      <c r="N18" s="34"/>
      <c r="O18" s="35"/>
      <c r="P18" s="35"/>
      <c r="Q18" s="34"/>
      <c r="R18" s="34"/>
      <c r="S18" s="33" t="s">
        <v>41</v>
      </c>
      <c r="T18" s="34"/>
      <c r="U18" s="34"/>
      <c r="V18" s="36"/>
    </row>
    <row r="19" spans="1:22" ht="15" customHeight="1">
      <c r="A19" s="25" t="s">
        <v>21</v>
      </c>
      <c r="B19" s="37"/>
      <c r="C19" s="38"/>
      <c r="D19" s="38"/>
      <c r="E19" s="38"/>
      <c r="F19" s="38"/>
      <c r="G19" s="38"/>
      <c r="H19" s="38"/>
      <c r="I19" s="38"/>
      <c r="J19" s="38"/>
      <c r="K19" s="28"/>
      <c r="L19" s="39" t="s">
        <v>42</v>
      </c>
      <c r="M19" s="40"/>
      <c r="N19" s="40"/>
      <c r="O19" s="41"/>
      <c r="P19" s="40"/>
      <c r="Q19" s="40"/>
      <c r="R19" s="40"/>
      <c r="S19" s="39" t="s">
        <v>42</v>
      </c>
      <c r="T19" s="40"/>
      <c r="U19" s="40"/>
      <c r="V19" s="42"/>
    </row>
    <row r="20" spans="1:22" ht="15" customHeight="1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44"/>
      <c r="L20" s="39" t="s">
        <v>22</v>
      </c>
      <c r="M20" s="39"/>
      <c r="N20" s="39"/>
      <c r="O20" s="39" t="s">
        <v>23</v>
      </c>
      <c r="P20" s="39"/>
      <c r="Q20" s="39"/>
      <c r="R20" s="39"/>
      <c r="S20" s="39" t="s">
        <v>22</v>
      </c>
      <c r="T20" s="41"/>
      <c r="U20" s="39" t="s">
        <v>23</v>
      </c>
      <c r="V20" s="45"/>
    </row>
    <row r="21" spans="1:22" ht="12" customHeight="1">
      <c r="A21" s="46"/>
      <c r="B21" s="39" t="s">
        <v>24</v>
      </c>
      <c r="C21" s="47"/>
      <c r="D21" s="47"/>
      <c r="E21" s="47"/>
      <c r="F21" s="47"/>
      <c r="G21" s="47"/>
      <c r="H21" s="47"/>
      <c r="I21" s="47"/>
      <c r="J21" s="47"/>
      <c r="K21" s="48" t="s">
        <v>25</v>
      </c>
      <c r="L21" s="39" t="s">
        <v>26</v>
      </c>
      <c r="M21" s="47"/>
      <c r="N21" s="47"/>
      <c r="O21" s="39" t="s">
        <v>27</v>
      </c>
      <c r="P21" s="47"/>
      <c r="Q21" s="47"/>
      <c r="R21" s="47"/>
      <c r="S21" s="39" t="s">
        <v>28</v>
      </c>
      <c r="T21" s="47"/>
      <c r="U21" s="39" t="s">
        <v>29</v>
      </c>
      <c r="V21" s="42"/>
    </row>
    <row r="22" spans="1:23" ht="21.75" customHeight="1">
      <c r="A22" s="49"/>
      <c r="B22" s="50" t="s">
        <v>30</v>
      </c>
      <c r="C22" s="51"/>
      <c r="D22" s="51"/>
      <c r="E22" s="15"/>
      <c r="F22" s="15"/>
      <c r="G22" s="15"/>
      <c r="H22" s="15"/>
      <c r="I22" s="15"/>
      <c r="J22" s="51"/>
      <c r="K22" s="52"/>
      <c r="L22" s="53"/>
      <c r="M22" s="54"/>
      <c r="N22" s="54"/>
      <c r="O22" s="53"/>
      <c r="P22" s="55"/>
      <c r="Q22" s="54"/>
      <c r="R22" s="54"/>
      <c r="S22" s="53"/>
      <c r="T22" s="54"/>
      <c r="U22" s="53"/>
      <c r="V22" s="55"/>
      <c r="W22" s="56"/>
    </row>
    <row r="23" spans="1:23" ht="14.25" customHeight="1">
      <c r="A23" s="57">
        <v>1010</v>
      </c>
      <c r="B23" s="58" t="s">
        <v>43</v>
      </c>
      <c r="C23" s="1"/>
      <c r="D23" s="1"/>
      <c r="E23" s="1"/>
      <c r="F23" s="1"/>
      <c r="G23" s="1"/>
      <c r="H23" s="1"/>
      <c r="I23" s="1"/>
      <c r="J23" s="1"/>
      <c r="K23" s="59" t="str">
        <f>"000"</f>
        <v>000</v>
      </c>
      <c r="L23" s="84">
        <f>312.9+911.4</f>
        <v>1224.3</v>
      </c>
      <c r="M23" s="84"/>
      <c r="N23" s="61"/>
      <c r="O23" s="85"/>
      <c r="P23" s="85"/>
      <c r="Q23" s="85"/>
      <c r="R23" s="84"/>
      <c r="S23" s="85"/>
      <c r="T23" s="84"/>
      <c r="U23" s="86"/>
      <c r="V23" s="84"/>
      <c r="W23" s="56"/>
    </row>
    <row r="24" spans="1:23" ht="13.5" customHeight="1">
      <c r="A24" s="57">
        <v>1020</v>
      </c>
      <c r="B24" s="58" t="s">
        <v>44</v>
      </c>
      <c r="C24" s="1"/>
      <c r="D24" s="1"/>
      <c r="E24" s="1"/>
      <c r="F24" s="1"/>
      <c r="G24" s="1"/>
      <c r="H24" s="1"/>
      <c r="I24" s="1"/>
      <c r="J24" s="1"/>
      <c r="K24" s="59" t="s">
        <v>31</v>
      </c>
      <c r="L24" s="87">
        <f>248+558</f>
        <v>806</v>
      </c>
      <c r="M24" s="87"/>
      <c r="N24" s="62"/>
      <c r="O24" s="88"/>
      <c r="P24" s="88"/>
      <c r="Q24" s="88"/>
      <c r="R24" s="87"/>
      <c r="S24" s="88"/>
      <c r="T24" s="87"/>
      <c r="U24" s="89"/>
      <c r="V24" s="87"/>
      <c r="W24" s="56"/>
    </row>
    <row r="25" spans="1:23" ht="13.5" customHeight="1">
      <c r="A25" s="57">
        <v>1030</v>
      </c>
      <c r="B25" s="58" t="s">
        <v>45</v>
      </c>
      <c r="C25" s="1"/>
      <c r="D25" s="1"/>
      <c r="E25" s="1"/>
      <c r="F25" s="1"/>
      <c r="G25" s="1"/>
      <c r="H25" s="1"/>
      <c r="I25" s="1"/>
      <c r="J25" s="1"/>
      <c r="K25" s="59" t="s">
        <v>31</v>
      </c>
      <c r="L25" s="84">
        <f>437.6+1222.7</f>
        <v>1660.3000000000002</v>
      </c>
      <c r="M25" s="84"/>
      <c r="N25" s="61"/>
      <c r="O25" s="85"/>
      <c r="P25" s="85"/>
      <c r="Q25" s="85"/>
      <c r="R25" s="84"/>
      <c r="S25" s="85"/>
      <c r="T25" s="84"/>
      <c r="U25" s="86"/>
      <c r="V25" s="84"/>
      <c r="W25" s="56"/>
    </row>
    <row r="26" spans="1:23" ht="13.5" customHeight="1">
      <c r="A26" s="57">
        <v>1040</v>
      </c>
      <c r="B26" s="58" t="s">
        <v>46</v>
      </c>
      <c r="C26" s="1"/>
      <c r="D26" s="1"/>
      <c r="E26" s="1"/>
      <c r="F26" s="1"/>
      <c r="G26" s="1"/>
      <c r="H26" s="1"/>
      <c r="I26" s="1"/>
      <c r="J26" s="1"/>
      <c r="K26" s="59" t="s">
        <v>31</v>
      </c>
      <c r="L26" s="87">
        <f>40477+60477</f>
        <v>100954</v>
      </c>
      <c r="M26" s="87"/>
      <c r="N26" s="62"/>
      <c r="O26" s="85"/>
      <c r="P26" s="85"/>
      <c r="Q26" s="85"/>
      <c r="R26" s="84"/>
      <c r="S26" s="85"/>
      <c r="T26" s="84"/>
      <c r="U26" s="86"/>
      <c r="V26" s="84"/>
      <c r="W26" s="56"/>
    </row>
    <row r="27" spans="1:23" ht="13.5" customHeight="1">
      <c r="A27" s="57">
        <v>1050</v>
      </c>
      <c r="B27" s="58" t="s">
        <v>47</v>
      </c>
      <c r="C27" s="1"/>
      <c r="D27" s="1"/>
      <c r="E27" s="1"/>
      <c r="F27" s="1"/>
      <c r="G27" s="1"/>
      <c r="H27" s="1"/>
      <c r="I27" s="1"/>
      <c r="J27" s="1"/>
      <c r="K27" s="59" t="s">
        <v>31</v>
      </c>
      <c r="L27" s="84">
        <f>9.128+20.313+1.9+1.5</f>
        <v>32.840999999999994</v>
      </c>
      <c r="M27" s="84"/>
      <c r="N27" s="61"/>
      <c r="O27" s="85"/>
      <c r="P27" s="85"/>
      <c r="Q27" s="85"/>
      <c r="R27" s="84"/>
      <c r="S27" s="85"/>
      <c r="T27" s="84"/>
      <c r="U27" s="86"/>
      <c r="V27" s="84"/>
      <c r="W27" s="56"/>
    </row>
    <row r="28" spans="1:23" ht="13.5" customHeight="1">
      <c r="A28" s="57">
        <v>1060</v>
      </c>
      <c r="B28" s="58" t="s">
        <v>48</v>
      </c>
      <c r="C28" s="1"/>
      <c r="D28" s="1"/>
      <c r="E28" s="1"/>
      <c r="F28" s="1"/>
      <c r="G28" s="1"/>
      <c r="H28" s="1"/>
      <c r="I28" s="1"/>
      <c r="J28" s="1"/>
      <c r="K28" s="59" t="str">
        <f>"000"</f>
        <v>000</v>
      </c>
      <c r="L28" s="84">
        <f>49666.3+100810.2</f>
        <v>150476.5</v>
      </c>
      <c r="M28" s="84"/>
      <c r="N28" s="61"/>
      <c r="O28" s="85"/>
      <c r="P28" s="85"/>
      <c r="Q28" s="85"/>
      <c r="R28" s="84"/>
      <c r="S28" s="85"/>
      <c r="T28" s="84"/>
      <c r="U28" s="86"/>
      <c r="V28" s="84"/>
      <c r="W28" s="56"/>
    </row>
    <row r="29" spans="1:23" ht="13.5" customHeight="1">
      <c r="A29" s="57">
        <v>1070</v>
      </c>
      <c r="B29" s="58" t="s">
        <v>49</v>
      </c>
      <c r="C29" s="1"/>
      <c r="D29" s="1"/>
      <c r="E29" s="1"/>
      <c r="F29" s="1"/>
      <c r="G29" s="1"/>
      <c r="H29" s="1"/>
      <c r="I29" s="1"/>
      <c r="J29" s="1"/>
      <c r="K29" s="59" t="str">
        <f>"000"</f>
        <v>000</v>
      </c>
      <c r="L29" s="84">
        <f>56026+130343.6</f>
        <v>186369.6</v>
      </c>
      <c r="M29" s="84"/>
      <c r="N29" s="61"/>
      <c r="O29" s="85"/>
      <c r="P29" s="85"/>
      <c r="Q29" s="85"/>
      <c r="R29" s="84"/>
      <c r="S29" s="85"/>
      <c r="T29" s="84"/>
      <c r="U29" s="86"/>
      <c r="V29" s="84"/>
      <c r="W29" s="56"/>
    </row>
    <row r="30" spans="1:23" ht="13.5" customHeight="1">
      <c r="A30" s="57">
        <v>1080</v>
      </c>
      <c r="B30" s="58" t="s">
        <v>50</v>
      </c>
      <c r="C30" s="1"/>
      <c r="D30" s="1"/>
      <c r="E30" s="1"/>
      <c r="F30" s="1"/>
      <c r="G30" s="1"/>
      <c r="H30" s="1"/>
      <c r="I30" s="1"/>
      <c r="J30" s="1"/>
      <c r="K30" s="59" t="s">
        <v>32</v>
      </c>
      <c r="L30" s="90">
        <f>L28/L29</f>
        <v>0.8074090409594697</v>
      </c>
      <c r="M30" s="90"/>
      <c r="N30" s="63"/>
      <c r="O30" s="85"/>
      <c r="P30" s="85"/>
      <c r="Q30" s="85"/>
      <c r="R30" s="84"/>
      <c r="S30" s="85"/>
      <c r="T30" s="84"/>
      <c r="U30" s="86"/>
      <c r="V30" s="84"/>
      <c r="W30" s="56"/>
    </row>
    <row r="31" spans="1:23" ht="13.5" customHeight="1">
      <c r="A31" s="57"/>
      <c r="B31" s="58" t="s">
        <v>51</v>
      </c>
      <c r="C31" s="1"/>
      <c r="D31" s="1"/>
      <c r="E31" s="1"/>
      <c r="F31" s="1"/>
      <c r="G31" s="1"/>
      <c r="H31" s="1"/>
      <c r="I31" s="1"/>
      <c r="J31" s="1"/>
      <c r="K31" s="59"/>
      <c r="L31" s="60"/>
      <c r="M31" s="61"/>
      <c r="N31" s="61"/>
      <c r="O31" s="85"/>
      <c r="P31" s="85"/>
      <c r="Q31" s="85"/>
      <c r="R31" s="84"/>
      <c r="S31" s="85"/>
      <c r="T31" s="84"/>
      <c r="U31" s="86"/>
      <c r="V31" s="84"/>
      <c r="W31" s="56"/>
    </row>
    <row r="32" spans="1:23" ht="13.5" customHeight="1">
      <c r="A32" s="57">
        <v>1091</v>
      </c>
      <c r="B32" s="58"/>
      <c r="C32" s="1" t="s">
        <v>52</v>
      </c>
      <c r="D32" s="1"/>
      <c r="E32" s="1"/>
      <c r="F32" s="1"/>
      <c r="G32" s="1"/>
      <c r="H32" s="1"/>
      <c r="I32" s="1"/>
      <c r="J32" s="1"/>
      <c r="K32" s="59" t="str">
        <f>"000"</f>
        <v>000</v>
      </c>
      <c r="L32" s="84">
        <f>4966.6+10079.7</f>
        <v>15046.300000000001</v>
      </c>
      <c r="M32" s="84"/>
      <c r="N32" s="61"/>
      <c r="O32" s="85"/>
      <c r="P32" s="85"/>
      <c r="Q32" s="85"/>
      <c r="R32" s="84"/>
      <c r="S32" s="85"/>
      <c r="T32" s="84"/>
      <c r="U32" s="86"/>
      <c r="V32" s="84"/>
      <c r="W32" s="56"/>
    </row>
    <row r="33" spans="1:23" ht="13.5" customHeight="1">
      <c r="A33" s="57">
        <v>1092</v>
      </c>
      <c r="B33" s="58"/>
      <c r="C33" s="1" t="s">
        <v>53</v>
      </c>
      <c r="D33" s="1"/>
      <c r="E33" s="1"/>
      <c r="F33" s="1"/>
      <c r="G33" s="1"/>
      <c r="H33" s="1"/>
      <c r="I33" s="1"/>
      <c r="J33" s="1"/>
      <c r="K33" s="59" t="str">
        <f>"000"</f>
        <v>000</v>
      </c>
      <c r="L33" s="84">
        <f>11+30.4</f>
        <v>41.4</v>
      </c>
      <c r="M33" s="84"/>
      <c r="N33" s="61"/>
      <c r="O33" s="85"/>
      <c r="P33" s="85"/>
      <c r="Q33" s="85"/>
      <c r="R33" s="84"/>
      <c r="S33" s="85"/>
      <c r="T33" s="84"/>
      <c r="U33" s="86"/>
      <c r="V33" s="84"/>
      <c r="W33" s="56"/>
    </row>
    <row r="34" spans="1:23" ht="13.5" customHeight="1">
      <c r="A34" s="57">
        <v>1093</v>
      </c>
      <c r="B34" s="58"/>
      <c r="C34" s="1" t="s">
        <v>54</v>
      </c>
      <c r="D34" s="1"/>
      <c r="E34" s="1"/>
      <c r="F34" s="1"/>
      <c r="G34" s="1"/>
      <c r="H34" s="1"/>
      <c r="I34" s="1"/>
      <c r="J34" s="1"/>
      <c r="K34" s="59" t="str">
        <f>"000"</f>
        <v>000</v>
      </c>
      <c r="L34" s="84">
        <f>2.3+2.4</f>
        <v>4.699999999999999</v>
      </c>
      <c r="M34" s="84"/>
      <c r="N34" s="61"/>
      <c r="O34" s="85"/>
      <c r="P34" s="85"/>
      <c r="Q34" s="85"/>
      <c r="R34" s="84"/>
      <c r="S34" s="85"/>
      <c r="T34" s="84"/>
      <c r="U34" s="86"/>
      <c r="V34" s="84"/>
      <c r="W34" s="56"/>
    </row>
    <row r="35" spans="1:23" ht="13.5" customHeight="1">
      <c r="A35" s="57">
        <v>1094</v>
      </c>
      <c r="B35" s="58"/>
      <c r="C35" s="1" t="s">
        <v>55</v>
      </c>
      <c r="D35" s="1"/>
      <c r="E35" s="1"/>
      <c r="F35" s="1"/>
      <c r="G35" s="1"/>
      <c r="H35" s="1"/>
      <c r="I35" s="1"/>
      <c r="J35" s="1"/>
      <c r="K35" s="59" t="str">
        <f>"000"</f>
        <v>000</v>
      </c>
      <c r="L35" s="84">
        <f>L32+L33+L34</f>
        <v>15092.400000000001</v>
      </c>
      <c r="M35" s="84"/>
      <c r="N35" s="61"/>
      <c r="O35" s="85"/>
      <c r="P35" s="85"/>
      <c r="Q35" s="85"/>
      <c r="R35" s="84"/>
      <c r="S35" s="85"/>
      <c r="T35" s="84"/>
      <c r="U35" s="86"/>
      <c r="V35" s="84"/>
      <c r="W35" s="56"/>
    </row>
    <row r="36" spans="1:23" ht="13.5" customHeight="1">
      <c r="A36" s="57">
        <v>1100</v>
      </c>
      <c r="B36" s="58" t="s">
        <v>56</v>
      </c>
      <c r="C36" s="1"/>
      <c r="D36" s="1"/>
      <c r="E36" s="1"/>
      <c r="F36" s="1"/>
      <c r="G36" s="1"/>
      <c r="H36" s="1"/>
      <c r="I36" s="1"/>
      <c r="J36" s="1"/>
      <c r="K36" s="59" t="str">
        <f>"000"</f>
        <v>000</v>
      </c>
      <c r="L36" s="84">
        <f>5362.7+13477.1</f>
        <v>18839.8</v>
      </c>
      <c r="M36" s="84"/>
      <c r="N36" s="61"/>
      <c r="O36" s="85"/>
      <c r="P36" s="85"/>
      <c r="Q36" s="85"/>
      <c r="R36" s="84"/>
      <c r="S36" s="85"/>
      <c r="T36" s="84"/>
      <c r="U36" s="86"/>
      <c r="V36" s="84"/>
      <c r="W36" s="56"/>
    </row>
    <row r="37" spans="1:23" ht="13.5" customHeight="1">
      <c r="A37" s="57">
        <v>1110</v>
      </c>
      <c r="B37" s="58" t="s">
        <v>57</v>
      </c>
      <c r="C37" s="1"/>
      <c r="D37" s="1"/>
      <c r="E37" s="1"/>
      <c r="F37" s="1"/>
      <c r="G37" s="1"/>
      <c r="H37" s="1"/>
      <c r="I37" s="1"/>
      <c r="J37" s="1"/>
      <c r="K37" s="59" t="s">
        <v>32</v>
      </c>
      <c r="L37" s="90">
        <f>L35/L36</f>
        <v>0.8010913067017698</v>
      </c>
      <c r="M37" s="90"/>
      <c r="N37" s="63"/>
      <c r="O37" s="85"/>
      <c r="P37" s="85"/>
      <c r="Q37" s="85"/>
      <c r="R37" s="84"/>
      <c r="S37" s="85"/>
      <c r="T37" s="84"/>
      <c r="U37" s="86"/>
      <c r="V37" s="84"/>
      <c r="W37" s="56"/>
    </row>
    <row r="38" spans="1:23" ht="11.25" customHeight="1">
      <c r="A38" s="57"/>
      <c r="B38" s="58"/>
      <c r="C38" s="1"/>
      <c r="D38" s="1"/>
      <c r="E38" s="1"/>
      <c r="F38" s="1"/>
      <c r="G38" s="1"/>
      <c r="H38" s="1"/>
      <c r="I38" s="1"/>
      <c r="J38" s="1"/>
      <c r="K38" s="59"/>
      <c r="L38" s="60"/>
      <c r="M38" s="61"/>
      <c r="N38" s="61"/>
      <c r="O38" s="85"/>
      <c r="P38" s="85"/>
      <c r="Q38" s="85"/>
      <c r="R38" s="84"/>
      <c r="S38" s="85"/>
      <c r="T38" s="84"/>
      <c r="U38" s="86"/>
      <c r="V38" s="84"/>
      <c r="W38" s="56"/>
    </row>
    <row r="39" spans="1:23" ht="13.5" customHeight="1">
      <c r="A39" s="57"/>
      <c r="B39" s="64" t="s">
        <v>33</v>
      </c>
      <c r="C39" s="1"/>
      <c r="D39" s="1"/>
      <c r="E39" s="1"/>
      <c r="F39" s="1"/>
      <c r="G39" s="1"/>
      <c r="H39" s="1"/>
      <c r="I39" s="1"/>
      <c r="J39" s="1"/>
      <c r="K39" s="59"/>
      <c r="L39" s="65"/>
      <c r="M39" s="66"/>
      <c r="N39" s="66"/>
      <c r="O39" s="65"/>
      <c r="P39" s="66"/>
      <c r="Q39" s="66"/>
      <c r="R39" s="66"/>
      <c r="S39" s="65"/>
      <c r="T39" s="66"/>
      <c r="U39" s="65"/>
      <c r="V39" s="66"/>
      <c r="W39" s="56"/>
    </row>
    <row r="40" spans="1:23" ht="13.5" customHeight="1">
      <c r="A40" s="57">
        <v>2010</v>
      </c>
      <c r="B40" s="58" t="s">
        <v>58</v>
      </c>
      <c r="C40" s="1"/>
      <c r="D40" s="1"/>
      <c r="E40" s="1"/>
      <c r="F40" s="1"/>
      <c r="G40" s="1"/>
      <c r="H40" s="1"/>
      <c r="I40" s="1"/>
      <c r="J40" s="1"/>
      <c r="K40" s="59" t="str">
        <f>"000"</f>
        <v>000</v>
      </c>
      <c r="L40" s="84">
        <f>0+113.4</f>
        <v>113.4</v>
      </c>
      <c r="M40" s="84"/>
      <c r="N40" s="61"/>
      <c r="O40" s="85"/>
      <c r="P40" s="85"/>
      <c r="Q40" s="85"/>
      <c r="R40" s="84"/>
      <c r="S40" s="85"/>
      <c r="T40" s="84"/>
      <c r="U40" s="86"/>
      <c r="V40" s="84"/>
      <c r="W40" s="56"/>
    </row>
    <row r="41" spans="1:23" ht="13.5" customHeight="1">
      <c r="A41" s="57">
        <v>2020</v>
      </c>
      <c r="B41" s="58" t="s">
        <v>59</v>
      </c>
      <c r="C41" s="1"/>
      <c r="D41" s="67"/>
      <c r="E41" s="1"/>
      <c r="F41" s="1"/>
      <c r="G41" s="1"/>
      <c r="H41" s="1"/>
      <c r="I41" s="1"/>
      <c r="J41" s="1"/>
      <c r="K41" s="59" t="s">
        <v>31</v>
      </c>
      <c r="L41" s="87">
        <f>0+95</f>
        <v>95</v>
      </c>
      <c r="M41" s="87"/>
      <c r="N41" s="61"/>
      <c r="O41" s="85"/>
      <c r="P41" s="85"/>
      <c r="Q41" s="85"/>
      <c r="R41" s="84"/>
      <c r="S41" s="85"/>
      <c r="T41" s="84"/>
      <c r="U41" s="86"/>
      <c r="V41" s="84"/>
      <c r="W41" s="56"/>
    </row>
    <row r="42" spans="1:23" ht="13.5" customHeight="1">
      <c r="A42" s="57">
        <v>2030</v>
      </c>
      <c r="B42" s="58" t="s">
        <v>60</v>
      </c>
      <c r="C42" s="1"/>
      <c r="D42" s="1"/>
      <c r="E42" s="1"/>
      <c r="F42" s="1"/>
      <c r="G42" s="1"/>
      <c r="H42" s="1"/>
      <c r="I42" s="1"/>
      <c r="J42" s="1"/>
      <c r="K42" s="59" t="s">
        <v>31</v>
      </c>
      <c r="L42" s="84">
        <f>0+160.4</f>
        <v>160.4</v>
      </c>
      <c r="M42" s="84"/>
      <c r="N42" s="61"/>
      <c r="O42" s="85"/>
      <c r="P42" s="85"/>
      <c r="Q42" s="85"/>
      <c r="R42" s="84"/>
      <c r="S42" s="85"/>
      <c r="T42" s="84"/>
      <c r="U42" s="86"/>
      <c r="V42" s="84"/>
      <c r="W42" s="56"/>
    </row>
    <row r="43" spans="1:23" ht="13.5" customHeight="1">
      <c r="A43" s="57">
        <v>2040</v>
      </c>
      <c r="B43" s="58" t="s">
        <v>61</v>
      </c>
      <c r="C43" s="1"/>
      <c r="D43" s="1"/>
      <c r="E43" s="1"/>
      <c r="F43" s="1"/>
      <c r="G43" s="1"/>
      <c r="H43" s="1"/>
      <c r="I43" s="1"/>
      <c r="J43" s="1"/>
      <c r="K43" s="59" t="s">
        <v>31</v>
      </c>
      <c r="L43" s="87">
        <f>0+10262</f>
        <v>10262</v>
      </c>
      <c r="M43" s="87"/>
      <c r="N43" s="62"/>
      <c r="O43" s="85"/>
      <c r="P43" s="85"/>
      <c r="Q43" s="85"/>
      <c r="R43" s="84"/>
      <c r="S43" s="85"/>
      <c r="T43" s="84"/>
      <c r="U43" s="86"/>
      <c r="V43" s="84"/>
      <c r="W43" s="56"/>
    </row>
    <row r="44" spans="1:23" ht="13.5" customHeight="1">
      <c r="A44" s="57">
        <v>2050</v>
      </c>
      <c r="B44" s="58" t="s">
        <v>62</v>
      </c>
      <c r="C44" s="1"/>
      <c r="D44" s="67"/>
      <c r="E44" s="1"/>
      <c r="F44" s="1"/>
      <c r="G44" s="1"/>
      <c r="H44" s="1"/>
      <c r="I44" s="1"/>
      <c r="J44" s="1"/>
      <c r="K44" s="59" t="s">
        <v>31</v>
      </c>
      <c r="L44" s="84">
        <f>0+0.102+0+0</f>
        <v>0.102</v>
      </c>
      <c r="M44" s="84"/>
      <c r="N44" s="61"/>
      <c r="O44" s="85"/>
      <c r="P44" s="85"/>
      <c r="Q44" s="85"/>
      <c r="R44" s="84"/>
      <c r="S44" s="85"/>
      <c r="T44" s="84"/>
      <c r="U44" s="86"/>
      <c r="V44" s="84"/>
      <c r="W44" s="56"/>
    </row>
    <row r="45" spans="1:23" ht="13.5" customHeight="1">
      <c r="A45" s="57">
        <v>2060</v>
      </c>
      <c r="B45" s="58" t="s">
        <v>63</v>
      </c>
      <c r="C45" s="1"/>
      <c r="D45" s="1"/>
      <c r="E45" s="1"/>
      <c r="F45" s="1"/>
      <c r="G45" s="1"/>
      <c r="H45" s="1"/>
      <c r="I45" s="1"/>
      <c r="J45" s="1"/>
      <c r="K45" s="59" t="str">
        <f>"000"</f>
        <v>000</v>
      </c>
      <c r="L45" s="84">
        <f>0+11941</f>
        <v>11941</v>
      </c>
      <c r="M45" s="84"/>
      <c r="N45" s="61"/>
      <c r="O45" s="85"/>
      <c r="P45" s="85"/>
      <c r="Q45" s="85"/>
      <c r="R45" s="84"/>
      <c r="S45" s="85"/>
      <c r="T45" s="84"/>
      <c r="U45" s="86"/>
      <c r="V45" s="84"/>
      <c r="W45" s="56"/>
    </row>
    <row r="46" spans="1:23" ht="13.5" customHeight="1">
      <c r="A46" s="57">
        <v>2070</v>
      </c>
      <c r="B46" s="58" t="s">
        <v>64</v>
      </c>
      <c r="C46" s="1"/>
      <c r="D46" s="1"/>
      <c r="E46" s="1"/>
      <c r="F46" s="1"/>
      <c r="G46" s="1"/>
      <c r="H46" s="1"/>
      <c r="I46" s="1"/>
      <c r="J46" s="1"/>
      <c r="K46" s="59" t="str">
        <f>"000"</f>
        <v>000</v>
      </c>
      <c r="L46" s="84">
        <f>0+17523.8</f>
        <v>17523.8</v>
      </c>
      <c r="M46" s="84"/>
      <c r="N46" s="61"/>
      <c r="O46" s="85"/>
      <c r="P46" s="85"/>
      <c r="Q46" s="85"/>
      <c r="R46" s="84"/>
      <c r="S46" s="85"/>
      <c r="T46" s="84"/>
      <c r="U46" s="86"/>
      <c r="V46" s="84"/>
      <c r="W46" s="56"/>
    </row>
    <row r="47" spans="1:23" ht="13.5" customHeight="1">
      <c r="A47" s="57"/>
      <c r="B47" s="58" t="s">
        <v>65</v>
      </c>
      <c r="C47" s="1" t="s">
        <v>66</v>
      </c>
      <c r="D47" s="1"/>
      <c r="E47" s="1"/>
      <c r="F47" s="1"/>
      <c r="G47" s="1"/>
      <c r="H47" s="1"/>
      <c r="I47" s="1"/>
      <c r="J47" s="1"/>
      <c r="K47" s="59"/>
      <c r="L47" s="60"/>
      <c r="M47" s="61"/>
      <c r="N47" s="61"/>
      <c r="O47" s="85"/>
      <c r="P47" s="85"/>
      <c r="Q47" s="85"/>
      <c r="R47" s="84"/>
      <c r="S47" s="85"/>
      <c r="T47" s="84"/>
      <c r="U47" s="86"/>
      <c r="V47" s="84"/>
      <c r="W47" s="56"/>
    </row>
    <row r="48" spans="1:23" ht="13.5" customHeight="1">
      <c r="A48" s="57">
        <v>2091</v>
      </c>
      <c r="B48" s="58"/>
      <c r="C48" s="1" t="s">
        <v>52</v>
      </c>
      <c r="D48" s="1"/>
      <c r="E48" s="1"/>
      <c r="F48" s="1"/>
      <c r="G48" s="1"/>
      <c r="H48" s="1"/>
      <c r="I48" s="1"/>
      <c r="J48" s="1"/>
      <c r="K48" s="59" t="str">
        <f>"000"</f>
        <v>000</v>
      </c>
      <c r="L48" s="84">
        <f>0+1194.1</f>
        <v>1194.1</v>
      </c>
      <c r="M48" s="84"/>
      <c r="N48" s="61"/>
      <c r="O48" s="85"/>
      <c r="P48" s="85"/>
      <c r="Q48" s="85"/>
      <c r="R48" s="84"/>
      <c r="S48" s="85"/>
      <c r="T48" s="84"/>
      <c r="U48" s="86"/>
      <c r="V48" s="84"/>
      <c r="W48" s="56"/>
    </row>
    <row r="49" spans="1:23" ht="13.5" customHeight="1">
      <c r="A49" s="57">
        <v>2092</v>
      </c>
      <c r="B49" s="58"/>
      <c r="C49" s="1" t="s">
        <v>67</v>
      </c>
      <c r="D49" s="1"/>
      <c r="E49" s="1"/>
      <c r="F49" s="1"/>
      <c r="G49" s="1"/>
      <c r="H49" s="1"/>
      <c r="I49" s="1"/>
      <c r="J49" s="1"/>
      <c r="K49" s="59" t="str">
        <f>"000"</f>
        <v>000</v>
      </c>
      <c r="L49" s="84">
        <f>0+0.1+0+0</f>
        <v>0.1</v>
      </c>
      <c r="M49" s="84"/>
      <c r="N49" s="61"/>
      <c r="O49" s="85"/>
      <c r="P49" s="85"/>
      <c r="Q49" s="85"/>
      <c r="R49" s="84"/>
      <c r="S49" s="85"/>
      <c r="T49" s="84"/>
      <c r="U49" s="86"/>
      <c r="V49" s="84"/>
      <c r="W49" s="56"/>
    </row>
    <row r="50" spans="1:23" ht="13.5" customHeight="1">
      <c r="A50" s="57">
        <v>2094</v>
      </c>
      <c r="B50" s="58"/>
      <c r="C50" s="1" t="s">
        <v>68</v>
      </c>
      <c r="D50" s="1"/>
      <c r="E50" s="1"/>
      <c r="F50" s="1"/>
      <c r="G50" s="1"/>
      <c r="H50" s="1"/>
      <c r="I50" s="1"/>
      <c r="J50" s="1"/>
      <c r="K50" s="59" t="str">
        <f>"000"</f>
        <v>000</v>
      </c>
      <c r="L50" s="84">
        <f>L48+L49</f>
        <v>1194.1999999999998</v>
      </c>
      <c r="M50" s="84"/>
      <c r="N50" s="61"/>
      <c r="O50" s="85"/>
      <c r="P50" s="85"/>
      <c r="Q50" s="85"/>
      <c r="R50" s="84"/>
      <c r="S50" s="85"/>
      <c r="T50" s="84"/>
      <c r="U50" s="86"/>
      <c r="V50" s="84"/>
      <c r="W50" s="56"/>
    </row>
    <row r="51" spans="1:23" ht="13.5" customHeight="1">
      <c r="A51" s="57">
        <v>2100</v>
      </c>
      <c r="B51" s="58" t="s">
        <v>69</v>
      </c>
      <c r="C51" s="1"/>
      <c r="D51" s="1"/>
      <c r="E51" s="1"/>
      <c r="F51" s="1"/>
      <c r="G51" s="1"/>
      <c r="H51" s="1"/>
      <c r="I51" s="1"/>
      <c r="J51" s="1"/>
      <c r="K51" s="59" t="str">
        <f>"000"</f>
        <v>000</v>
      </c>
      <c r="L51" s="84">
        <f>0+1802.1</f>
        <v>1802.1</v>
      </c>
      <c r="M51" s="84"/>
      <c r="N51" s="61"/>
      <c r="O51" s="85"/>
      <c r="P51" s="85"/>
      <c r="Q51" s="85"/>
      <c r="R51" s="84"/>
      <c r="S51" s="85"/>
      <c r="T51" s="84"/>
      <c r="U51" s="86"/>
      <c r="V51" s="84"/>
      <c r="W51" s="56"/>
    </row>
    <row r="52" spans="1:23" ht="10.5" customHeight="1">
      <c r="A52" s="57"/>
      <c r="B52" s="58"/>
      <c r="C52" s="1"/>
      <c r="D52" s="1"/>
      <c r="E52" s="1"/>
      <c r="F52" s="1"/>
      <c r="G52" s="1"/>
      <c r="H52" s="1"/>
      <c r="I52" s="1"/>
      <c r="J52" s="1"/>
      <c r="K52" s="59"/>
      <c r="L52" s="60"/>
      <c r="M52" s="61"/>
      <c r="N52" s="61"/>
      <c r="O52" s="85"/>
      <c r="P52" s="85"/>
      <c r="Q52" s="85"/>
      <c r="R52" s="84"/>
      <c r="S52" s="85"/>
      <c r="T52" s="84"/>
      <c r="U52" s="86"/>
      <c r="V52" s="84"/>
      <c r="W52" s="56"/>
    </row>
    <row r="53" spans="1:23" ht="13.5" customHeight="1">
      <c r="A53" s="57"/>
      <c r="B53" s="64" t="s">
        <v>34</v>
      </c>
      <c r="C53" s="1"/>
      <c r="D53" s="1"/>
      <c r="E53" s="1"/>
      <c r="F53" s="1"/>
      <c r="G53" s="1"/>
      <c r="H53" s="1"/>
      <c r="I53" s="1"/>
      <c r="J53" s="1"/>
      <c r="K53" s="59"/>
      <c r="L53" s="65"/>
      <c r="M53" s="66"/>
      <c r="N53" s="66"/>
      <c r="O53" s="65"/>
      <c r="P53" s="66"/>
      <c r="Q53" s="66"/>
      <c r="R53" s="66"/>
      <c r="S53" s="65"/>
      <c r="T53" s="66"/>
      <c r="U53" s="65"/>
      <c r="V53" s="66"/>
      <c r="W53" s="56"/>
    </row>
    <row r="54" spans="1:23" ht="13.5" customHeight="1">
      <c r="A54" s="57">
        <v>2330</v>
      </c>
      <c r="B54" s="58" t="s">
        <v>70</v>
      </c>
      <c r="C54" s="1"/>
      <c r="D54" s="1"/>
      <c r="E54" s="1"/>
      <c r="F54" s="1"/>
      <c r="G54" s="1"/>
      <c r="H54" s="1"/>
      <c r="I54" s="1"/>
      <c r="J54" s="1"/>
      <c r="K54" s="59" t="s">
        <v>31</v>
      </c>
      <c r="L54" s="84">
        <f>0+16.4</f>
        <v>16.4</v>
      </c>
      <c r="M54" s="84"/>
      <c r="N54" s="61"/>
      <c r="O54" s="85"/>
      <c r="P54" s="85"/>
      <c r="Q54" s="85"/>
      <c r="R54" s="84"/>
      <c r="S54" s="85"/>
      <c r="T54" s="84"/>
      <c r="U54" s="86"/>
      <c r="V54" s="84"/>
      <c r="W54" s="56"/>
    </row>
    <row r="55" spans="1:23" ht="10.5" customHeight="1">
      <c r="A55" s="68"/>
      <c r="B55" s="69"/>
      <c r="C55" s="70"/>
      <c r="D55" s="70"/>
      <c r="E55" s="70"/>
      <c r="F55" s="70"/>
      <c r="G55" s="70"/>
      <c r="H55" s="70"/>
      <c r="I55" s="70"/>
      <c r="J55" s="70"/>
      <c r="K55" s="71"/>
      <c r="L55" s="72"/>
      <c r="M55" s="2"/>
      <c r="N55" s="70"/>
      <c r="O55" s="69"/>
      <c r="P55" s="2"/>
      <c r="Q55" s="2"/>
      <c r="R55" s="2"/>
      <c r="S55" s="72"/>
      <c r="T55" s="2"/>
      <c r="U55" s="72"/>
      <c r="V55" s="2"/>
      <c r="W55" s="56"/>
    </row>
    <row r="56" spans="1:23" ht="24.75" customHeight="1" thickBot="1">
      <c r="A56" s="73" t="s">
        <v>71</v>
      </c>
      <c r="B56" s="74"/>
      <c r="C56" s="75"/>
      <c r="D56" s="75"/>
      <c r="E56" s="76"/>
      <c r="F56" s="76"/>
      <c r="G56" s="76"/>
      <c r="H56" s="76"/>
      <c r="I56" s="76"/>
      <c r="J56" s="76"/>
      <c r="K56" s="77"/>
      <c r="L56" s="77"/>
      <c r="M56" s="77"/>
      <c r="N56" s="76"/>
      <c r="O56" s="76"/>
      <c r="P56" s="78"/>
      <c r="Q56" s="78"/>
      <c r="R56" s="78"/>
      <c r="S56" s="78"/>
      <c r="T56" s="78"/>
      <c r="U56" s="78"/>
      <c r="V56" s="78"/>
      <c r="W56" s="56"/>
    </row>
    <row r="57" spans="1:15" ht="12.75" customHeight="1">
      <c r="A57" s="79"/>
      <c r="B57" s="80"/>
      <c r="C57" s="79"/>
      <c r="D57" s="80"/>
      <c r="E57" s="79"/>
      <c r="F57" s="79"/>
      <c r="G57" s="79"/>
      <c r="H57" s="79"/>
      <c r="I57" s="79"/>
      <c r="J57" s="79"/>
      <c r="K57" s="81"/>
      <c r="L57" s="82"/>
      <c r="M57" s="82"/>
      <c r="N57" s="79"/>
      <c r="O57" s="79"/>
    </row>
  </sheetData>
  <sheetProtection/>
  <mergeCells count="116">
    <mergeCell ref="L23:M23"/>
    <mergeCell ref="O23:R23"/>
    <mergeCell ref="S23:T23"/>
    <mergeCell ref="U23:V23"/>
    <mergeCell ref="L24:M24"/>
    <mergeCell ref="O24:R24"/>
    <mergeCell ref="S24:T24"/>
    <mergeCell ref="U24:V24"/>
    <mergeCell ref="L25:M25"/>
    <mergeCell ref="O25:R25"/>
    <mergeCell ref="S25:T25"/>
    <mergeCell ref="U25:V25"/>
    <mergeCell ref="L26:M26"/>
    <mergeCell ref="O26:R26"/>
    <mergeCell ref="S26:T26"/>
    <mergeCell ref="U26:V26"/>
    <mergeCell ref="L27:M27"/>
    <mergeCell ref="O27:R27"/>
    <mergeCell ref="S27:T27"/>
    <mergeCell ref="U27:V27"/>
    <mergeCell ref="L28:M28"/>
    <mergeCell ref="O28:R28"/>
    <mergeCell ref="S28:T28"/>
    <mergeCell ref="U28:V28"/>
    <mergeCell ref="L29:M29"/>
    <mergeCell ref="O29:R29"/>
    <mergeCell ref="S29:T29"/>
    <mergeCell ref="U29:V29"/>
    <mergeCell ref="L30:M30"/>
    <mergeCell ref="O30:R30"/>
    <mergeCell ref="S30:T30"/>
    <mergeCell ref="U30:V30"/>
    <mergeCell ref="O31:R31"/>
    <mergeCell ref="S31:T31"/>
    <mergeCell ref="U31:V31"/>
    <mergeCell ref="L32:M32"/>
    <mergeCell ref="O32:R32"/>
    <mergeCell ref="S32:T32"/>
    <mergeCell ref="U32:V32"/>
    <mergeCell ref="L33:M33"/>
    <mergeCell ref="O33:R33"/>
    <mergeCell ref="S33:T33"/>
    <mergeCell ref="U33:V33"/>
    <mergeCell ref="L34:M34"/>
    <mergeCell ref="O34:R34"/>
    <mergeCell ref="S34:T34"/>
    <mergeCell ref="U34:V34"/>
    <mergeCell ref="L35:M35"/>
    <mergeCell ref="O35:R35"/>
    <mergeCell ref="S35:T35"/>
    <mergeCell ref="U35:V35"/>
    <mergeCell ref="L36:M36"/>
    <mergeCell ref="O36:R36"/>
    <mergeCell ref="S36:T36"/>
    <mergeCell ref="U36:V36"/>
    <mergeCell ref="L37:M37"/>
    <mergeCell ref="O37:R37"/>
    <mergeCell ref="S37:T37"/>
    <mergeCell ref="U37:V37"/>
    <mergeCell ref="O38:R38"/>
    <mergeCell ref="S38:T38"/>
    <mergeCell ref="U38:V38"/>
    <mergeCell ref="L40:M40"/>
    <mergeCell ref="O40:R40"/>
    <mergeCell ref="S40:T40"/>
    <mergeCell ref="U40:V40"/>
    <mergeCell ref="L41:M41"/>
    <mergeCell ref="O41:R41"/>
    <mergeCell ref="S41:T41"/>
    <mergeCell ref="U41:V41"/>
    <mergeCell ref="L42:M42"/>
    <mergeCell ref="O42:R42"/>
    <mergeCell ref="S42:T42"/>
    <mergeCell ref="U42:V42"/>
    <mergeCell ref="L43:M43"/>
    <mergeCell ref="O43:R43"/>
    <mergeCell ref="S43:T43"/>
    <mergeCell ref="U43:V43"/>
    <mergeCell ref="L44:M44"/>
    <mergeCell ref="O44:R44"/>
    <mergeCell ref="S44:T44"/>
    <mergeCell ref="U44:V44"/>
    <mergeCell ref="L45:M45"/>
    <mergeCell ref="O45:R45"/>
    <mergeCell ref="S45:T45"/>
    <mergeCell ref="U45:V45"/>
    <mergeCell ref="L46:M46"/>
    <mergeCell ref="O46:R46"/>
    <mergeCell ref="S46:T46"/>
    <mergeCell ref="U46:V46"/>
    <mergeCell ref="O47:R47"/>
    <mergeCell ref="S47:T47"/>
    <mergeCell ref="U47:V47"/>
    <mergeCell ref="L48:M48"/>
    <mergeCell ref="O48:R48"/>
    <mergeCell ref="S48:T48"/>
    <mergeCell ref="U48:V48"/>
    <mergeCell ref="L49:M49"/>
    <mergeCell ref="O49:R49"/>
    <mergeCell ref="S49:T49"/>
    <mergeCell ref="U49:V49"/>
    <mergeCell ref="L50:M50"/>
    <mergeCell ref="O50:R50"/>
    <mergeCell ref="S50:T50"/>
    <mergeCell ref="U50:V50"/>
    <mergeCell ref="L51:M51"/>
    <mergeCell ref="O51:R51"/>
    <mergeCell ref="S51:T51"/>
    <mergeCell ref="U51:V51"/>
    <mergeCell ref="O52:R52"/>
    <mergeCell ref="S52:T52"/>
    <mergeCell ref="U52:V52"/>
    <mergeCell ref="L54:M54"/>
    <mergeCell ref="O54:R54"/>
    <mergeCell ref="S54:T54"/>
    <mergeCell ref="U54:V5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showZeros="0" zoomScalePageLayoutView="0" workbookViewId="0" topLeftCell="A34">
      <selection activeCell="AA57" sqref="AA57"/>
    </sheetView>
  </sheetViews>
  <sheetFormatPr defaultColWidth="9.140625" defaultRowHeight="12.75"/>
  <cols>
    <col min="1" max="1" width="12.8515625" style="5" customWidth="1"/>
    <col min="2" max="2" width="2.57421875" style="5" customWidth="1"/>
    <col min="3" max="3" width="2.7109375" style="5" customWidth="1"/>
    <col min="4" max="5" width="4.140625" style="5" customWidth="1"/>
    <col min="6" max="6" width="6.57421875" style="5" customWidth="1"/>
    <col min="7" max="7" width="7.140625" style="5" customWidth="1"/>
    <col min="8" max="8" width="6.8515625" style="5" customWidth="1"/>
    <col min="9" max="9" width="3.421875" style="5" customWidth="1"/>
    <col min="10" max="10" width="2.8515625" style="5" customWidth="1"/>
    <col min="11" max="11" width="8.421875" style="5" customWidth="1"/>
    <col min="12" max="12" width="7.28125" style="5" customWidth="1"/>
    <col min="13" max="13" width="4.7109375" style="5" customWidth="1"/>
    <col min="14" max="14" width="1.28515625" style="5" customWidth="1"/>
    <col min="15" max="18" width="3.28125" style="5" customWidth="1"/>
    <col min="19" max="22" width="6.57421875" style="5" customWidth="1"/>
    <col min="23" max="23" width="0.71875" style="5" customWidth="1"/>
    <col min="24" max="16384" width="9.140625" style="5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</row>
    <row r="2" spans="1:22" ht="14.2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 customHeight="1">
      <c r="A3" s="6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 customHeight="1">
      <c r="A4" s="6" t="s">
        <v>3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8" t="s">
        <v>4</v>
      </c>
      <c r="B9" s="9" t="s">
        <v>36</v>
      </c>
      <c r="C9" s="10"/>
      <c r="D9" s="10"/>
      <c r="E9" s="10"/>
      <c r="F9" s="11"/>
      <c r="G9" s="10"/>
      <c r="H9" s="10"/>
      <c r="I9" s="11"/>
      <c r="J9" s="11"/>
      <c r="K9" s="3"/>
      <c r="L9" s="1"/>
      <c r="M9" s="1"/>
      <c r="N9" s="8" t="s">
        <v>5</v>
      </c>
      <c r="O9" s="10" t="s">
        <v>6</v>
      </c>
      <c r="P9" s="10"/>
      <c r="Q9" s="10"/>
      <c r="R9" s="10"/>
      <c r="S9" s="10"/>
      <c r="T9" s="10"/>
      <c r="U9" s="1"/>
      <c r="V9" s="1"/>
    </row>
    <row r="10" spans="1:22" ht="14.25" customHeight="1">
      <c r="A10" s="8" t="s">
        <v>7</v>
      </c>
      <c r="B10" s="12" t="s">
        <v>8</v>
      </c>
      <c r="C10" s="13"/>
      <c r="D10" s="13"/>
      <c r="E10" s="13"/>
      <c r="F10" s="14"/>
      <c r="G10" s="13"/>
      <c r="H10" s="13"/>
      <c r="I10" s="14"/>
      <c r="J10" s="14"/>
      <c r="K10" s="3"/>
      <c r="L10" s="1"/>
      <c r="M10" s="1"/>
      <c r="N10" s="8" t="s">
        <v>9</v>
      </c>
      <c r="O10" s="12" t="s">
        <v>8</v>
      </c>
      <c r="P10" s="13"/>
      <c r="Q10" s="13"/>
      <c r="R10" s="13"/>
      <c r="S10" s="13"/>
      <c r="T10" s="13"/>
      <c r="U10" s="1"/>
      <c r="V10" s="1"/>
    </row>
    <row r="11" spans="1:22" ht="14.25" customHeight="1">
      <c r="A11" s="8" t="s">
        <v>10</v>
      </c>
      <c r="B11" s="13" t="s">
        <v>37</v>
      </c>
      <c r="C11" s="13"/>
      <c r="D11" s="13"/>
      <c r="E11" s="13"/>
      <c r="F11" s="14"/>
      <c r="G11" s="13"/>
      <c r="H11" s="13"/>
      <c r="I11" s="14"/>
      <c r="J11" s="14"/>
      <c r="K11" s="3"/>
      <c r="L11" s="1"/>
      <c r="M11" s="1"/>
      <c r="N11" s="8"/>
      <c r="O11" s="13"/>
      <c r="P11" s="13"/>
      <c r="Q11" s="13"/>
      <c r="R11" s="13"/>
      <c r="S11" s="13"/>
      <c r="T11" s="13"/>
      <c r="U11" s="1"/>
      <c r="V11" s="1"/>
    </row>
    <row r="12" spans="1:22" ht="14.25" customHeight="1">
      <c r="A12" s="8" t="s">
        <v>11</v>
      </c>
      <c r="B12" s="13" t="s">
        <v>38</v>
      </c>
      <c r="C12" s="13"/>
      <c r="D12" s="13"/>
      <c r="E12" s="13"/>
      <c r="F12" s="14"/>
      <c r="G12" s="13"/>
      <c r="H12" s="13"/>
      <c r="I12" s="14"/>
      <c r="J12" s="14"/>
      <c r="K12" s="3"/>
      <c r="L12" s="1"/>
      <c r="M12" s="1"/>
      <c r="N12" s="8" t="s">
        <v>39</v>
      </c>
      <c r="O12" s="6" t="s">
        <v>80</v>
      </c>
      <c r="P12" s="10"/>
      <c r="Q12" s="10"/>
      <c r="R12" s="10"/>
      <c r="S12" s="10"/>
      <c r="T12" s="10"/>
      <c r="U12" s="1"/>
      <c r="V12" s="1"/>
    </row>
    <row r="13" spans="1:22" ht="14.25" customHeight="1">
      <c r="A13" s="8" t="s">
        <v>40</v>
      </c>
      <c r="B13" s="13" t="s">
        <v>35</v>
      </c>
      <c r="C13" s="13"/>
      <c r="D13" s="13"/>
      <c r="E13" s="13"/>
      <c r="F13" s="14"/>
      <c r="G13" s="13"/>
      <c r="H13" s="13"/>
      <c r="I13" s="14"/>
      <c r="J13" s="14"/>
      <c r="K13" s="3"/>
      <c r="L13" s="1"/>
      <c r="M13" s="1"/>
      <c r="N13" s="8" t="s">
        <v>12</v>
      </c>
      <c r="O13" s="12">
        <v>2016</v>
      </c>
      <c r="P13" s="13"/>
      <c r="Q13" s="13"/>
      <c r="R13" s="13"/>
      <c r="S13" s="13"/>
      <c r="T13" s="13"/>
      <c r="U13" s="1"/>
      <c r="V13" s="1"/>
    </row>
    <row r="14" spans="1:22" ht="18" customHeight="1">
      <c r="A14" s="1"/>
      <c r="B14" s="15"/>
      <c r="C14" s="15"/>
      <c r="D14" s="15"/>
      <c r="E14" s="15"/>
      <c r="F14" s="15"/>
      <c r="G14" s="15"/>
      <c r="H14" s="15"/>
      <c r="I14" s="15"/>
      <c r="J14" s="16"/>
      <c r="K14" s="3"/>
      <c r="L14" s="1"/>
      <c r="M14" s="1"/>
      <c r="N14" s="1"/>
      <c r="O14" s="15"/>
      <c r="P14" s="15"/>
      <c r="Q14" s="15"/>
      <c r="R14" s="15"/>
      <c r="S14" s="15"/>
      <c r="T14" s="15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20"/>
      <c r="L16" s="21" t="s">
        <v>13</v>
      </c>
      <c r="M16" s="22"/>
      <c r="N16" s="23"/>
      <c r="O16" s="23"/>
      <c r="P16" s="23"/>
      <c r="Q16" s="23"/>
      <c r="R16" s="23"/>
      <c r="S16" s="21" t="s">
        <v>15</v>
      </c>
      <c r="T16" s="23"/>
      <c r="U16" s="23"/>
      <c r="V16" s="24"/>
    </row>
    <row r="17" spans="1:22" ht="15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8"/>
      <c r="L17" s="29" t="s">
        <v>14</v>
      </c>
      <c r="M17" s="30"/>
      <c r="N17" s="30"/>
      <c r="O17" s="31"/>
      <c r="P17" s="31"/>
      <c r="Q17" s="30"/>
      <c r="R17" s="30"/>
      <c r="S17" s="29" t="s">
        <v>20</v>
      </c>
      <c r="T17" s="30"/>
      <c r="U17" s="30"/>
      <c r="V17" s="32"/>
    </row>
    <row r="18" spans="1:22" ht="12.75" customHeight="1">
      <c r="A18" s="25" t="s">
        <v>16</v>
      </c>
      <c r="B18" s="26" t="s">
        <v>17</v>
      </c>
      <c r="C18" s="27"/>
      <c r="D18" s="27"/>
      <c r="E18" s="27"/>
      <c r="F18" s="27"/>
      <c r="G18" s="27"/>
      <c r="H18" s="27"/>
      <c r="I18" s="27"/>
      <c r="J18" s="27"/>
      <c r="K18" s="28" t="s">
        <v>18</v>
      </c>
      <c r="L18" s="33" t="s">
        <v>19</v>
      </c>
      <c r="M18" s="34"/>
      <c r="N18" s="34"/>
      <c r="O18" s="35"/>
      <c r="P18" s="35"/>
      <c r="Q18" s="34"/>
      <c r="R18" s="34"/>
      <c r="S18" s="33" t="s">
        <v>41</v>
      </c>
      <c r="T18" s="34"/>
      <c r="U18" s="34"/>
      <c r="V18" s="36"/>
    </row>
    <row r="19" spans="1:22" ht="15" customHeight="1">
      <c r="A19" s="25" t="s">
        <v>21</v>
      </c>
      <c r="B19" s="37"/>
      <c r="C19" s="38"/>
      <c r="D19" s="38"/>
      <c r="E19" s="38"/>
      <c r="F19" s="38"/>
      <c r="G19" s="38"/>
      <c r="H19" s="38"/>
      <c r="I19" s="38"/>
      <c r="J19" s="38"/>
      <c r="K19" s="28"/>
      <c r="L19" s="39" t="s">
        <v>42</v>
      </c>
      <c r="M19" s="40"/>
      <c r="N19" s="40"/>
      <c r="O19" s="41"/>
      <c r="P19" s="40"/>
      <c r="Q19" s="40"/>
      <c r="R19" s="40"/>
      <c r="S19" s="39" t="s">
        <v>42</v>
      </c>
      <c r="T19" s="40"/>
      <c r="U19" s="40"/>
      <c r="V19" s="42"/>
    </row>
    <row r="20" spans="1:26" ht="15" customHeight="1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44"/>
      <c r="L20" s="39" t="s">
        <v>22</v>
      </c>
      <c r="M20" s="39"/>
      <c r="N20" s="39"/>
      <c r="O20" s="39" t="s">
        <v>23</v>
      </c>
      <c r="P20" s="39"/>
      <c r="Q20" s="39"/>
      <c r="R20" s="39"/>
      <c r="S20" s="39" t="s">
        <v>22</v>
      </c>
      <c r="T20" s="41"/>
      <c r="U20" s="39" t="s">
        <v>23</v>
      </c>
      <c r="V20" s="45"/>
      <c r="Z20" s="83"/>
    </row>
    <row r="21" spans="1:22" ht="12" customHeight="1">
      <c r="A21" s="46"/>
      <c r="B21" s="39" t="s">
        <v>24</v>
      </c>
      <c r="C21" s="47"/>
      <c r="D21" s="47"/>
      <c r="E21" s="47"/>
      <c r="F21" s="47"/>
      <c r="G21" s="47"/>
      <c r="H21" s="47"/>
      <c r="I21" s="47"/>
      <c r="J21" s="47"/>
      <c r="K21" s="48" t="s">
        <v>25</v>
      </c>
      <c r="L21" s="39" t="s">
        <v>26</v>
      </c>
      <c r="M21" s="47"/>
      <c r="N21" s="47"/>
      <c r="O21" s="39" t="s">
        <v>27</v>
      </c>
      <c r="P21" s="47"/>
      <c r="Q21" s="47"/>
      <c r="R21" s="47"/>
      <c r="S21" s="39" t="s">
        <v>28</v>
      </c>
      <c r="T21" s="47"/>
      <c r="U21" s="39" t="s">
        <v>29</v>
      </c>
      <c r="V21" s="42"/>
    </row>
    <row r="22" spans="1:23" ht="21.75" customHeight="1">
      <c r="A22" s="49"/>
      <c r="B22" s="50" t="s">
        <v>30</v>
      </c>
      <c r="C22" s="51"/>
      <c r="D22" s="51"/>
      <c r="E22" s="15"/>
      <c r="F22" s="15"/>
      <c r="G22" s="15"/>
      <c r="H22" s="15"/>
      <c r="I22" s="15"/>
      <c r="J22" s="51"/>
      <c r="K22" s="52"/>
      <c r="L22" s="53"/>
      <c r="M22" s="54"/>
      <c r="N22" s="54"/>
      <c r="O22" s="53"/>
      <c r="P22" s="55"/>
      <c r="Q22" s="54"/>
      <c r="R22" s="54"/>
      <c r="S22" s="53"/>
      <c r="T22" s="54"/>
      <c r="U22" s="53"/>
      <c r="V22" s="55"/>
      <c r="W22" s="56"/>
    </row>
    <row r="23" spans="1:23" ht="14.25" customHeight="1">
      <c r="A23" s="57">
        <v>1010</v>
      </c>
      <c r="B23" s="58" t="s">
        <v>43</v>
      </c>
      <c r="C23" s="1"/>
      <c r="D23" s="1"/>
      <c r="E23" s="1"/>
      <c r="F23" s="1"/>
      <c r="G23" s="1"/>
      <c r="H23" s="1"/>
      <c r="I23" s="1"/>
      <c r="J23" s="1"/>
      <c r="K23" s="59" t="str">
        <f>"000"</f>
        <v>000</v>
      </c>
      <c r="L23" s="84">
        <f>319.9+922.7</f>
        <v>1242.6</v>
      </c>
      <c r="M23" s="84"/>
      <c r="N23" s="61"/>
      <c r="O23" s="85"/>
      <c r="P23" s="85"/>
      <c r="Q23" s="85"/>
      <c r="R23" s="84"/>
      <c r="S23" s="85"/>
      <c r="T23" s="84"/>
      <c r="U23" s="86"/>
      <c r="V23" s="84"/>
      <c r="W23" s="56"/>
    </row>
    <row r="24" spans="1:23" ht="13.5" customHeight="1">
      <c r="A24" s="57">
        <v>1020</v>
      </c>
      <c r="B24" s="58" t="s">
        <v>44</v>
      </c>
      <c r="C24" s="1"/>
      <c r="D24" s="1"/>
      <c r="E24" s="1"/>
      <c r="F24" s="1"/>
      <c r="G24" s="1"/>
      <c r="H24" s="1"/>
      <c r="I24" s="1"/>
      <c r="J24" s="1"/>
      <c r="K24" s="59" t="s">
        <v>31</v>
      </c>
      <c r="L24" s="87">
        <f>254+564</f>
        <v>818</v>
      </c>
      <c r="M24" s="87"/>
      <c r="N24" s="62"/>
      <c r="O24" s="88"/>
      <c r="P24" s="88"/>
      <c r="Q24" s="88"/>
      <c r="R24" s="87"/>
      <c r="S24" s="88"/>
      <c r="T24" s="87"/>
      <c r="U24" s="89"/>
      <c r="V24" s="87"/>
      <c r="W24" s="56"/>
    </row>
    <row r="25" spans="1:23" ht="13.5" customHeight="1">
      <c r="A25" s="57">
        <v>1030</v>
      </c>
      <c r="B25" s="58" t="s">
        <v>45</v>
      </c>
      <c r="C25" s="1"/>
      <c r="D25" s="1"/>
      <c r="E25" s="1"/>
      <c r="F25" s="1"/>
      <c r="G25" s="1"/>
      <c r="H25" s="1"/>
      <c r="I25" s="1"/>
      <c r="J25" s="1"/>
      <c r="K25" s="59" t="s">
        <v>31</v>
      </c>
      <c r="L25" s="84">
        <f>448.4+1231.2</f>
        <v>1679.6</v>
      </c>
      <c r="M25" s="84"/>
      <c r="N25" s="61"/>
      <c r="O25" s="85"/>
      <c r="P25" s="85"/>
      <c r="Q25" s="85"/>
      <c r="R25" s="84"/>
      <c r="S25" s="85"/>
      <c r="T25" s="84"/>
      <c r="U25" s="86"/>
      <c r="V25" s="84"/>
      <c r="W25" s="56"/>
    </row>
    <row r="26" spans="1:23" ht="13.5" customHeight="1">
      <c r="A26" s="57">
        <v>1040</v>
      </c>
      <c r="B26" s="58" t="s">
        <v>46</v>
      </c>
      <c r="C26" s="1"/>
      <c r="D26" s="1"/>
      <c r="E26" s="1"/>
      <c r="F26" s="1"/>
      <c r="G26" s="1"/>
      <c r="H26" s="1"/>
      <c r="I26" s="1"/>
      <c r="J26" s="1"/>
      <c r="K26" s="59" t="s">
        <v>31</v>
      </c>
      <c r="L26" s="87">
        <f>42297+67182</f>
        <v>109479</v>
      </c>
      <c r="M26" s="87"/>
      <c r="N26" s="62"/>
      <c r="O26" s="85"/>
      <c r="P26" s="85"/>
      <c r="Q26" s="85"/>
      <c r="R26" s="84"/>
      <c r="S26" s="85"/>
      <c r="T26" s="84"/>
      <c r="U26" s="86"/>
      <c r="V26" s="84"/>
      <c r="W26" s="56"/>
    </row>
    <row r="27" spans="1:23" ht="13.5" customHeight="1">
      <c r="A27" s="57">
        <v>1050</v>
      </c>
      <c r="B27" s="58" t="s">
        <v>47</v>
      </c>
      <c r="C27" s="1"/>
      <c r="D27" s="1"/>
      <c r="E27" s="1"/>
      <c r="F27" s="1"/>
      <c r="G27" s="1"/>
      <c r="H27" s="1"/>
      <c r="I27" s="1"/>
      <c r="J27" s="1"/>
      <c r="K27" s="59" t="s">
        <v>31</v>
      </c>
      <c r="L27" s="84">
        <f>10.171+14.262+2+1.7</f>
        <v>28.133</v>
      </c>
      <c r="M27" s="84"/>
      <c r="N27" s="61"/>
      <c r="O27" s="85"/>
      <c r="P27" s="85"/>
      <c r="Q27" s="85"/>
      <c r="R27" s="84"/>
      <c r="S27" s="85"/>
      <c r="T27" s="84"/>
      <c r="U27" s="86"/>
      <c r="V27" s="84"/>
      <c r="W27" s="56"/>
    </row>
    <row r="28" spans="1:23" ht="13.5" customHeight="1">
      <c r="A28" s="57">
        <v>1060</v>
      </c>
      <c r="B28" s="58" t="s">
        <v>48</v>
      </c>
      <c r="C28" s="1"/>
      <c r="D28" s="1"/>
      <c r="E28" s="1"/>
      <c r="F28" s="1"/>
      <c r="G28" s="1"/>
      <c r="H28" s="1"/>
      <c r="I28" s="1"/>
      <c r="J28" s="1"/>
      <c r="K28" s="59" t="str">
        <f>"000"</f>
        <v>000</v>
      </c>
      <c r="L28" s="84">
        <f>51740.4+111366.5</f>
        <v>163106.9</v>
      </c>
      <c r="M28" s="84"/>
      <c r="N28" s="61"/>
      <c r="O28" s="85"/>
      <c r="P28" s="85"/>
      <c r="Q28" s="85"/>
      <c r="R28" s="84"/>
      <c r="S28" s="85"/>
      <c r="T28" s="84"/>
      <c r="U28" s="86"/>
      <c r="V28" s="84"/>
      <c r="W28" s="56"/>
    </row>
    <row r="29" spans="1:23" ht="13.5" customHeight="1">
      <c r="A29" s="57">
        <v>1070</v>
      </c>
      <c r="B29" s="58" t="s">
        <v>49</v>
      </c>
      <c r="C29" s="1"/>
      <c r="D29" s="1"/>
      <c r="E29" s="1"/>
      <c r="F29" s="1"/>
      <c r="G29" s="1"/>
      <c r="H29" s="1"/>
      <c r="I29" s="1"/>
      <c r="J29" s="1"/>
      <c r="K29" s="59" t="str">
        <f>"000"</f>
        <v>000</v>
      </c>
      <c r="L29" s="84">
        <f>59244.8+139421.9</f>
        <v>198666.7</v>
      </c>
      <c r="M29" s="84"/>
      <c r="N29" s="61"/>
      <c r="O29" s="85"/>
      <c r="P29" s="85"/>
      <c r="Q29" s="85"/>
      <c r="R29" s="84"/>
      <c r="S29" s="85"/>
      <c r="T29" s="84"/>
      <c r="U29" s="86"/>
      <c r="V29" s="84"/>
      <c r="W29" s="56"/>
    </row>
    <row r="30" spans="1:23" ht="13.5" customHeight="1">
      <c r="A30" s="57">
        <v>1080</v>
      </c>
      <c r="B30" s="58" t="s">
        <v>50</v>
      </c>
      <c r="C30" s="1"/>
      <c r="D30" s="1"/>
      <c r="E30" s="1"/>
      <c r="F30" s="1"/>
      <c r="G30" s="1"/>
      <c r="H30" s="1"/>
      <c r="I30" s="1"/>
      <c r="J30" s="1"/>
      <c r="K30" s="59" t="s">
        <v>32</v>
      </c>
      <c r="L30" s="90">
        <f>L28/L29</f>
        <v>0.8210077481530623</v>
      </c>
      <c r="M30" s="90"/>
      <c r="N30" s="63"/>
      <c r="O30" s="85"/>
      <c r="P30" s="85"/>
      <c r="Q30" s="85"/>
      <c r="R30" s="84"/>
      <c r="S30" s="85"/>
      <c r="T30" s="84"/>
      <c r="U30" s="86"/>
      <c r="V30" s="84"/>
      <c r="W30" s="56"/>
    </row>
    <row r="31" spans="1:23" ht="13.5" customHeight="1">
      <c r="A31" s="57"/>
      <c r="B31" s="58" t="s">
        <v>51</v>
      </c>
      <c r="C31" s="1"/>
      <c r="D31" s="1"/>
      <c r="E31" s="1"/>
      <c r="F31" s="1"/>
      <c r="G31" s="1"/>
      <c r="H31" s="1"/>
      <c r="I31" s="1"/>
      <c r="J31" s="1"/>
      <c r="K31" s="59"/>
      <c r="L31" s="60"/>
      <c r="M31" s="61"/>
      <c r="N31" s="61"/>
      <c r="O31" s="85"/>
      <c r="P31" s="85"/>
      <c r="Q31" s="85"/>
      <c r="R31" s="84"/>
      <c r="S31" s="85"/>
      <c r="T31" s="84"/>
      <c r="U31" s="86"/>
      <c r="V31" s="84"/>
      <c r="W31" s="56"/>
    </row>
    <row r="32" spans="1:23" ht="13.5" customHeight="1">
      <c r="A32" s="57">
        <v>1091</v>
      </c>
      <c r="B32" s="58"/>
      <c r="C32" s="1" t="s">
        <v>52</v>
      </c>
      <c r="D32" s="1"/>
      <c r="E32" s="1"/>
      <c r="F32" s="1"/>
      <c r="G32" s="1"/>
      <c r="H32" s="1"/>
      <c r="I32" s="1"/>
      <c r="J32" s="1"/>
      <c r="K32" s="59" t="str">
        <f>"000"</f>
        <v>000</v>
      </c>
      <c r="L32" s="84">
        <f>5174+11135.2</f>
        <v>16309.2</v>
      </c>
      <c r="M32" s="84"/>
      <c r="N32" s="61"/>
      <c r="O32" s="85"/>
      <c r="P32" s="85"/>
      <c r="Q32" s="85"/>
      <c r="R32" s="84"/>
      <c r="S32" s="85"/>
      <c r="T32" s="84"/>
      <c r="U32" s="86"/>
      <c r="V32" s="84"/>
      <c r="W32" s="56"/>
    </row>
    <row r="33" spans="1:23" ht="13.5" customHeight="1">
      <c r="A33" s="57">
        <v>1092</v>
      </c>
      <c r="B33" s="58"/>
      <c r="C33" s="1" t="s">
        <v>53</v>
      </c>
      <c r="D33" s="1"/>
      <c r="E33" s="1"/>
      <c r="F33" s="1"/>
      <c r="G33" s="1"/>
      <c r="H33" s="1"/>
      <c r="I33" s="1"/>
      <c r="J33" s="1"/>
      <c r="K33" s="59" t="str">
        <f>"000"</f>
        <v>000</v>
      </c>
      <c r="L33" s="84">
        <f>12+20.4</f>
        <v>32.4</v>
      </c>
      <c r="M33" s="84"/>
      <c r="N33" s="61"/>
      <c r="O33" s="85"/>
      <c r="P33" s="85"/>
      <c r="Q33" s="85"/>
      <c r="R33" s="84"/>
      <c r="S33" s="85"/>
      <c r="T33" s="84"/>
      <c r="U33" s="86"/>
      <c r="V33" s="84"/>
      <c r="W33" s="56"/>
    </row>
    <row r="34" spans="1:23" ht="13.5" customHeight="1">
      <c r="A34" s="57">
        <v>1093</v>
      </c>
      <c r="B34" s="58"/>
      <c r="C34" s="1" t="s">
        <v>54</v>
      </c>
      <c r="D34" s="1"/>
      <c r="E34" s="1"/>
      <c r="F34" s="1"/>
      <c r="G34" s="1"/>
      <c r="H34" s="1"/>
      <c r="I34" s="1"/>
      <c r="J34" s="1"/>
      <c r="K34" s="59" t="str">
        <f>"000"</f>
        <v>000</v>
      </c>
      <c r="L34" s="84">
        <f>2.3+2.5</f>
        <v>4.8</v>
      </c>
      <c r="M34" s="84"/>
      <c r="N34" s="61"/>
      <c r="O34" s="85"/>
      <c r="P34" s="85"/>
      <c r="Q34" s="85"/>
      <c r="R34" s="84"/>
      <c r="S34" s="85"/>
      <c r="T34" s="84"/>
      <c r="U34" s="86"/>
      <c r="V34" s="84"/>
      <c r="W34" s="56"/>
    </row>
    <row r="35" spans="1:23" ht="13.5" customHeight="1">
      <c r="A35" s="57">
        <v>1094</v>
      </c>
      <c r="B35" s="58"/>
      <c r="C35" s="1" t="s">
        <v>55</v>
      </c>
      <c r="D35" s="1"/>
      <c r="E35" s="1"/>
      <c r="F35" s="1"/>
      <c r="G35" s="1"/>
      <c r="H35" s="1"/>
      <c r="I35" s="1"/>
      <c r="J35" s="1"/>
      <c r="K35" s="59" t="str">
        <f>"000"</f>
        <v>000</v>
      </c>
      <c r="L35" s="84">
        <f>L32+L33+L34</f>
        <v>16346.4</v>
      </c>
      <c r="M35" s="84"/>
      <c r="N35" s="61"/>
      <c r="O35" s="85"/>
      <c r="P35" s="85"/>
      <c r="Q35" s="85"/>
      <c r="R35" s="84"/>
      <c r="S35" s="85"/>
      <c r="T35" s="84"/>
      <c r="U35" s="86"/>
      <c r="V35" s="84"/>
      <c r="W35" s="56"/>
    </row>
    <row r="36" spans="1:23" ht="13.5" customHeight="1">
      <c r="A36" s="57">
        <v>1100</v>
      </c>
      <c r="B36" s="58" t="s">
        <v>56</v>
      </c>
      <c r="C36" s="1"/>
      <c r="D36" s="1"/>
      <c r="E36" s="1"/>
      <c r="F36" s="1"/>
      <c r="G36" s="1"/>
      <c r="H36" s="1"/>
      <c r="I36" s="1"/>
      <c r="J36" s="1"/>
      <c r="K36" s="59" t="str">
        <f>"000"</f>
        <v>000</v>
      </c>
      <c r="L36" s="84">
        <f>5555+14298.2</f>
        <v>19853.2</v>
      </c>
      <c r="M36" s="84"/>
      <c r="N36" s="61"/>
      <c r="O36" s="85"/>
      <c r="P36" s="85"/>
      <c r="Q36" s="85"/>
      <c r="R36" s="84"/>
      <c r="S36" s="85"/>
      <c r="T36" s="84"/>
      <c r="U36" s="86"/>
      <c r="V36" s="84"/>
      <c r="W36" s="56"/>
    </row>
    <row r="37" spans="1:23" ht="13.5" customHeight="1">
      <c r="A37" s="57">
        <v>1110</v>
      </c>
      <c r="B37" s="58" t="s">
        <v>57</v>
      </c>
      <c r="C37" s="1"/>
      <c r="D37" s="1"/>
      <c r="E37" s="1"/>
      <c r="F37" s="1"/>
      <c r="G37" s="1"/>
      <c r="H37" s="1"/>
      <c r="I37" s="1"/>
      <c r="J37" s="1"/>
      <c r="K37" s="59" t="s">
        <v>32</v>
      </c>
      <c r="L37" s="90">
        <f>L35/L36</f>
        <v>0.8233634880019342</v>
      </c>
      <c r="M37" s="90"/>
      <c r="N37" s="63"/>
      <c r="O37" s="85"/>
      <c r="P37" s="85"/>
      <c r="Q37" s="85"/>
      <c r="R37" s="84"/>
      <c r="S37" s="85"/>
      <c r="T37" s="84"/>
      <c r="U37" s="86"/>
      <c r="V37" s="84"/>
      <c r="W37" s="56"/>
    </row>
    <row r="38" spans="1:23" ht="11.25" customHeight="1">
      <c r="A38" s="57"/>
      <c r="B38" s="58"/>
      <c r="C38" s="1"/>
      <c r="D38" s="1"/>
      <c r="E38" s="1"/>
      <c r="F38" s="1"/>
      <c r="G38" s="1"/>
      <c r="H38" s="1"/>
      <c r="I38" s="1"/>
      <c r="J38" s="1"/>
      <c r="K38" s="59"/>
      <c r="L38" s="60"/>
      <c r="M38" s="61"/>
      <c r="N38" s="61"/>
      <c r="O38" s="85"/>
      <c r="P38" s="85"/>
      <c r="Q38" s="85"/>
      <c r="R38" s="84"/>
      <c r="S38" s="85"/>
      <c r="T38" s="84"/>
      <c r="U38" s="86"/>
      <c r="V38" s="84"/>
      <c r="W38" s="56"/>
    </row>
    <row r="39" spans="1:23" ht="13.5" customHeight="1">
      <c r="A39" s="57"/>
      <c r="B39" s="64" t="s">
        <v>33</v>
      </c>
      <c r="C39" s="1"/>
      <c r="D39" s="1"/>
      <c r="E39" s="1"/>
      <c r="F39" s="1"/>
      <c r="G39" s="1"/>
      <c r="H39" s="1"/>
      <c r="I39" s="1"/>
      <c r="J39" s="1"/>
      <c r="K39" s="59"/>
      <c r="L39" s="65"/>
      <c r="M39" s="66"/>
      <c r="N39" s="66"/>
      <c r="O39" s="65"/>
      <c r="P39" s="66"/>
      <c r="Q39" s="66"/>
      <c r="R39" s="66"/>
      <c r="S39" s="65"/>
      <c r="T39" s="66"/>
      <c r="U39" s="65"/>
      <c r="V39" s="66"/>
      <c r="W39" s="56"/>
    </row>
    <row r="40" spans="1:23" ht="13.5" customHeight="1">
      <c r="A40" s="57">
        <v>2010</v>
      </c>
      <c r="B40" s="58" t="s">
        <v>58</v>
      </c>
      <c r="C40" s="1"/>
      <c r="D40" s="1"/>
      <c r="E40" s="1"/>
      <c r="F40" s="1"/>
      <c r="G40" s="1"/>
      <c r="H40" s="1"/>
      <c r="I40" s="1"/>
      <c r="J40" s="1"/>
      <c r="K40" s="59" t="str">
        <f>"000"</f>
        <v>000</v>
      </c>
      <c r="L40" s="84">
        <f>0+99.8</f>
        <v>99.8</v>
      </c>
      <c r="M40" s="84"/>
      <c r="N40" s="61"/>
      <c r="O40" s="85"/>
      <c r="P40" s="85"/>
      <c r="Q40" s="85"/>
      <c r="R40" s="84"/>
      <c r="S40" s="85"/>
      <c r="T40" s="84"/>
      <c r="U40" s="86"/>
      <c r="V40" s="84"/>
      <c r="W40" s="56"/>
    </row>
    <row r="41" spans="1:23" ht="13.5" customHeight="1">
      <c r="A41" s="57">
        <v>2020</v>
      </c>
      <c r="B41" s="58" t="s">
        <v>59</v>
      </c>
      <c r="C41" s="1"/>
      <c r="D41" s="67"/>
      <c r="E41" s="1"/>
      <c r="F41" s="1"/>
      <c r="G41" s="1"/>
      <c r="H41" s="1"/>
      <c r="I41" s="1"/>
      <c r="J41" s="1"/>
      <c r="K41" s="59" t="s">
        <v>31</v>
      </c>
      <c r="L41" s="87">
        <f>0+84</f>
        <v>84</v>
      </c>
      <c r="M41" s="87"/>
      <c r="N41" s="61"/>
      <c r="O41" s="85"/>
      <c r="P41" s="85"/>
      <c r="Q41" s="85"/>
      <c r="R41" s="84"/>
      <c r="S41" s="85"/>
      <c r="T41" s="84"/>
      <c r="U41" s="86"/>
      <c r="V41" s="84"/>
      <c r="W41" s="56"/>
    </row>
    <row r="42" spans="1:23" ht="13.5" customHeight="1">
      <c r="A42" s="57">
        <v>2030</v>
      </c>
      <c r="B42" s="58" t="s">
        <v>60</v>
      </c>
      <c r="C42" s="1"/>
      <c r="D42" s="1"/>
      <c r="E42" s="1"/>
      <c r="F42" s="1"/>
      <c r="G42" s="1"/>
      <c r="H42" s="1"/>
      <c r="I42" s="1"/>
      <c r="J42" s="1"/>
      <c r="K42" s="59" t="s">
        <v>31</v>
      </c>
      <c r="L42" s="84">
        <f>0+141.5</f>
        <v>141.5</v>
      </c>
      <c r="M42" s="84"/>
      <c r="N42" s="61"/>
      <c r="O42" s="85"/>
      <c r="P42" s="85"/>
      <c r="Q42" s="85"/>
      <c r="R42" s="84"/>
      <c r="S42" s="85"/>
      <c r="T42" s="84"/>
      <c r="U42" s="86"/>
      <c r="V42" s="84"/>
      <c r="W42" s="56"/>
    </row>
    <row r="43" spans="1:23" ht="13.5" customHeight="1">
      <c r="A43" s="57">
        <v>2040</v>
      </c>
      <c r="B43" s="58" t="s">
        <v>61</v>
      </c>
      <c r="C43" s="1"/>
      <c r="D43" s="1"/>
      <c r="E43" s="1"/>
      <c r="F43" s="1"/>
      <c r="G43" s="1"/>
      <c r="H43" s="1"/>
      <c r="I43" s="1"/>
      <c r="J43" s="1"/>
      <c r="K43" s="59" t="s">
        <v>31</v>
      </c>
      <c r="L43" s="87">
        <f>0+9376</f>
        <v>9376</v>
      </c>
      <c r="M43" s="87"/>
      <c r="N43" s="62"/>
      <c r="O43" s="85"/>
      <c r="P43" s="85"/>
      <c r="Q43" s="85"/>
      <c r="R43" s="84"/>
      <c r="S43" s="85"/>
      <c r="T43" s="84"/>
      <c r="U43" s="86"/>
      <c r="V43" s="84"/>
      <c r="W43" s="56"/>
    </row>
    <row r="44" spans="1:23" ht="13.5" customHeight="1">
      <c r="A44" s="57">
        <v>2050</v>
      </c>
      <c r="B44" s="58" t="s">
        <v>62</v>
      </c>
      <c r="C44" s="1"/>
      <c r="D44" s="67"/>
      <c r="E44" s="1"/>
      <c r="F44" s="1"/>
      <c r="G44" s="1"/>
      <c r="H44" s="1"/>
      <c r="I44" s="1"/>
      <c r="J44" s="1"/>
      <c r="K44" s="59" t="s">
        <v>31</v>
      </c>
      <c r="L44" s="84">
        <f>0+0.005+0+0</f>
        <v>0.005</v>
      </c>
      <c r="M44" s="84"/>
      <c r="N44" s="61"/>
      <c r="O44" s="85"/>
      <c r="P44" s="85"/>
      <c r="Q44" s="85"/>
      <c r="R44" s="84"/>
      <c r="S44" s="85"/>
      <c r="T44" s="84"/>
      <c r="U44" s="86"/>
      <c r="V44" s="84"/>
      <c r="W44" s="56"/>
    </row>
    <row r="45" spans="1:23" ht="13.5" customHeight="1">
      <c r="A45" s="57">
        <v>2060</v>
      </c>
      <c r="B45" s="58" t="s">
        <v>63</v>
      </c>
      <c r="C45" s="1"/>
      <c r="D45" s="1"/>
      <c r="E45" s="1"/>
      <c r="F45" s="1"/>
      <c r="G45" s="1"/>
      <c r="H45" s="1"/>
      <c r="I45" s="1"/>
      <c r="J45" s="1"/>
      <c r="K45" s="59" t="str">
        <f>"000"</f>
        <v>000</v>
      </c>
      <c r="L45" s="84">
        <f>0+11005.4</f>
        <v>11005.4</v>
      </c>
      <c r="M45" s="84"/>
      <c r="N45" s="61"/>
      <c r="O45" s="85"/>
      <c r="P45" s="85"/>
      <c r="Q45" s="85"/>
      <c r="R45" s="84"/>
      <c r="S45" s="85"/>
      <c r="T45" s="84"/>
      <c r="U45" s="86"/>
      <c r="V45" s="84"/>
      <c r="W45" s="56"/>
    </row>
    <row r="46" spans="1:23" ht="13.5" customHeight="1">
      <c r="A46" s="57">
        <v>2070</v>
      </c>
      <c r="B46" s="58" t="s">
        <v>64</v>
      </c>
      <c r="C46" s="1"/>
      <c r="D46" s="1"/>
      <c r="E46" s="1"/>
      <c r="F46" s="1"/>
      <c r="G46" s="1"/>
      <c r="H46" s="1"/>
      <c r="I46" s="1"/>
      <c r="J46" s="1"/>
      <c r="K46" s="59" t="str">
        <f>"000"</f>
        <v>000</v>
      </c>
      <c r="L46" s="84">
        <f>0+13732.1</f>
        <v>13732.1</v>
      </c>
      <c r="M46" s="84"/>
      <c r="N46" s="61"/>
      <c r="O46" s="85"/>
      <c r="P46" s="85"/>
      <c r="Q46" s="85"/>
      <c r="R46" s="84"/>
      <c r="S46" s="85"/>
      <c r="T46" s="84"/>
      <c r="U46" s="86"/>
      <c r="V46" s="84"/>
      <c r="W46" s="56"/>
    </row>
    <row r="47" spans="1:23" ht="13.5" customHeight="1">
      <c r="A47" s="57"/>
      <c r="B47" s="58" t="s">
        <v>65</v>
      </c>
      <c r="C47" s="1" t="s">
        <v>66</v>
      </c>
      <c r="D47" s="1"/>
      <c r="E47" s="1"/>
      <c r="F47" s="1"/>
      <c r="G47" s="1"/>
      <c r="H47" s="1"/>
      <c r="I47" s="1"/>
      <c r="J47" s="1"/>
      <c r="K47" s="59"/>
      <c r="L47" s="60"/>
      <c r="M47" s="61"/>
      <c r="N47" s="61"/>
      <c r="O47" s="85"/>
      <c r="P47" s="85"/>
      <c r="Q47" s="85"/>
      <c r="R47" s="84"/>
      <c r="S47" s="85"/>
      <c r="T47" s="84"/>
      <c r="U47" s="86"/>
      <c r="V47" s="84"/>
      <c r="W47" s="56"/>
    </row>
    <row r="48" spans="1:23" ht="13.5" customHeight="1">
      <c r="A48" s="57">
        <v>2091</v>
      </c>
      <c r="B48" s="58"/>
      <c r="C48" s="1" t="s">
        <v>52</v>
      </c>
      <c r="D48" s="1"/>
      <c r="E48" s="1"/>
      <c r="F48" s="1"/>
      <c r="G48" s="1"/>
      <c r="H48" s="1"/>
      <c r="I48" s="1"/>
      <c r="J48" s="1"/>
      <c r="K48" s="59" t="str">
        <f>"000"</f>
        <v>000</v>
      </c>
      <c r="L48" s="84">
        <f>0+1100.5</f>
        <v>1100.5</v>
      </c>
      <c r="M48" s="84"/>
      <c r="N48" s="61"/>
      <c r="O48" s="85"/>
      <c r="P48" s="85"/>
      <c r="Q48" s="85"/>
      <c r="R48" s="84"/>
      <c r="S48" s="85"/>
      <c r="T48" s="84"/>
      <c r="U48" s="86"/>
      <c r="V48" s="84"/>
      <c r="W48" s="56"/>
    </row>
    <row r="49" spans="1:23" ht="13.5" customHeight="1">
      <c r="A49" s="57">
        <v>2092</v>
      </c>
      <c r="B49" s="58"/>
      <c r="C49" s="1" t="s">
        <v>67</v>
      </c>
      <c r="D49" s="1"/>
      <c r="E49" s="1"/>
      <c r="F49" s="1"/>
      <c r="G49" s="1"/>
      <c r="H49" s="1"/>
      <c r="I49" s="1"/>
      <c r="J49" s="1"/>
      <c r="K49" s="59" t="str">
        <f>"000"</f>
        <v>000</v>
      </c>
      <c r="L49" s="84">
        <f>0+0+0+0</f>
        <v>0</v>
      </c>
      <c r="M49" s="84"/>
      <c r="N49" s="61"/>
      <c r="O49" s="85"/>
      <c r="P49" s="85"/>
      <c r="Q49" s="85"/>
      <c r="R49" s="84"/>
      <c r="S49" s="85"/>
      <c r="T49" s="84"/>
      <c r="U49" s="86"/>
      <c r="V49" s="84"/>
      <c r="W49" s="56"/>
    </row>
    <row r="50" spans="1:23" ht="13.5" customHeight="1">
      <c r="A50" s="57">
        <v>2094</v>
      </c>
      <c r="B50" s="58"/>
      <c r="C50" s="1" t="s">
        <v>68</v>
      </c>
      <c r="D50" s="1"/>
      <c r="E50" s="1"/>
      <c r="F50" s="1"/>
      <c r="G50" s="1"/>
      <c r="H50" s="1"/>
      <c r="I50" s="1"/>
      <c r="J50" s="1"/>
      <c r="K50" s="59" t="str">
        <f>"000"</f>
        <v>000</v>
      </c>
      <c r="L50" s="84">
        <f>L48+L49</f>
        <v>1100.5</v>
      </c>
      <c r="M50" s="84"/>
      <c r="N50" s="61"/>
      <c r="O50" s="85"/>
      <c r="P50" s="85"/>
      <c r="Q50" s="85"/>
      <c r="R50" s="84"/>
      <c r="S50" s="85"/>
      <c r="T50" s="84"/>
      <c r="U50" s="86"/>
      <c r="V50" s="84"/>
      <c r="W50" s="56"/>
    </row>
    <row r="51" spans="1:23" ht="13.5" customHeight="1">
      <c r="A51" s="57">
        <v>2100</v>
      </c>
      <c r="B51" s="58" t="s">
        <v>69</v>
      </c>
      <c r="C51" s="1"/>
      <c r="D51" s="1"/>
      <c r="E51" s="1"/>
      <c r="F51" s="1"/>
      <c r="G51" s="1"/>
      <c r="H51" s="1"/>
      <c r="I51" s="1"/>
      <c r="J51" s="1"/>
      <c r="K51" s="59" t="str">
        <f>"000"</f>
        <v>000</v>
      </c>
      <c r="L51" s="84">
        <f>0+1458.4</f>
        <v>1458.4</v>
      </c>
      <c r="M51" s="84"/>
      <c r="N51" s="61"/>
      <c r="O51" s="85"/>
      <c r="P51" s="85"/>
      <c r="Q51" s="85"/>
      <c r="R51" s="84"/>
      <c r="S51" s="85"/>
      <c r="T51" s="84"/>
      <c r="U51" s="86"/>
      <c r="V51" s="84"/>
      <c r="W51" s="56"/>
    </row>
    <row r="52" spans="1:23" ht="10.5" customHeight="1">
      <c r="A52" s="57"/>
      <c r="B52" s="58"/>
      <c r="C52" s="1"/>
      <c r="D52" s="1"/>
      <c r="E52" s="1"/>
      <c r="F52" s="1"/>
      <c r="G52" s="1"/>
      <c r="H52" s="1"/>
      <c r="I52" s="1"/>
      <c r="J52" s="1"/>
      <c r="K52" s="59"/>
      <c r="L52" s="60"/>
      <c r="M52" s="61"/>
      <c r="N52" s="61"/>
      <c r="O52" s="85"/>
      <c r="P52" s="85"/>
      <c r="Q52" s="85"/>
      <c r="R52" s="84"/>
      <c r="S52" s="85"/>
      <c r="T52" s="84"/>
      <c r="U52" s="86"/>
      <c r="V52" s="84"/>
      <c r="W52" s="56"/>
    </row>
    <row r="53" spans="1:23" ht="13.5" customHeight="1">
      <c r="A53" s="57"/>
      <c r="B53" s="64" t="s">
        <v>34</v>
      </c>
      <c r="C53" s="1"/>
      <c r="D53" s="1"/>
      <c r="E53" s="1"/>
      <c r="F53" s="1"/>
      <c r="G53" s="1"/>
      <c r="H53" s="1"/>
      <c r="I53" s="1"/>
      <c r="J53" s="1"/>
      <c r="K53" s="59"/>
      <c r="L53" s="65"/>
      <c r="M53" s="66"/>
      <c r="N53" s="66"/>
      <c r="O53" s="65"/>
      <c r="P53" s="66"/>
      <c r="Q53" s="66"/>
      <c r="R53" s="66"/>
      <c r="S53" s="65"/>
      <c r="T53" s="66"/>
      <c r="U53" s="65"/>
      <c r="V53" s="66"/>
      <c r="W53" s="56"/>
    </row>
    <row r="54" spans="1:23" ht="13.5" customHeight="1">
      <c r="A54" s="57">
        <v>2330</v>
      </c>
      <c r="B54" s="58" t="s">
        <v>70</v>
      </c>
      <c r="C54" s="1"/>
      <c r="D54" s="1"/>
      <c r="E54" s="1"/>
      <c r="F54" s="1"/>
      <c r="G54" s="1"/>
      <c r="H54" s="1"/>
      <c r="I54" s="1"/>
      <c r="J54" s="1"/>
      <c r="K54" s="59" t="s">
        <v>31</v>
      </c>
      <c r="L54" s="84">
        <v>1.4</v>
      </c>
      <c r="M54" s="84"/>
      <c r="N54" s="61"/>
      <c r="O54" s="85">
        <v>3.67</v>
      </c>
      <c r="P54" s="85"/>
      <c r="Q54" s="85"/>
      <c r="R54" s="84"/>
      <c r="S54" s="85"/>
      <c r="T54" s="84"/>
      <c r="U54" s="86"/>
      <c r="V54" s="84"/>
      <c r="W54" s="56"/>
    </row>
    <row r="55" spans="1:23" ht="10.5" customHeight="1">
      <c r="A55" s="68"/>
      <c r="B55" s="69"/>
      <c r="C55" s="70"/>
      <c r="D55" s="70"/>
      <c r="E55" s="70"/>
      <c r="F55" s="70"/>
      <c r="G55" s="70"/>
      <c r="H55" s="70"/>
      <c r="I55" s="70"/>
      <c r="J55" s="70"/>
      <c r="K55" s="71"/>
      <c r="L55" s="72"/>
      <c r="M55" s="2"/>
      <c r="N55" s="70"/>
      <c r="O55" s="69"/>
      <c r="P55" s="2"/>
      <c r="Q55" s="2"/>
      <c r="R55" s="2"/>
      <c r="S55" s="72"/>
      <c r="T55" s="2"/>
      <c r="U55" s="72"/>
      <c r="V55" s="2"/>
      <c r="W55" s="56"/>
    </row>
    <row r="56" spans="1:23" ht="24.75" customHeight="1" thickBot="1">
      <c r="A56" s="73" t="s">
        <v>71</v>
      </c>
      <c r="B56" s="74"/>
      <c r="C56" s="75"/>
      <c r="D56" s="75"/>
      <c r="E56" s="76"/>
      <c r="F56" s="76"/>
      <c r="G56" s="76"/>
      <c r="H56" s="76"/>
      <c r="I56" s="76"/>
      <c r="J56" s="76"/>
      <c r="K56" s="77"/>
      <c r="L56" s="77"/>
      <c r="M56" s="77"/>
      <c r="N56" s="76"/>
      <c r="O56" s="76"/>
      <c r="P56" s="78"/>
      <c r="Q56" s="78"/>
      <c r="R56" s="78"/>
      <c r="S56" s="78"/>
      <c r="T56" s="78"/>
      <c r="U56" s="78"/>
      <c r="V56" s="78"/>
      <c r="W56" s="56"/>
    </row>
    <row r="57" spans="1:15" ht="12.75" customHeight="1">
      <c r="A57" s="79"/>
      <c r="B57" s="80"/>
      <c r="C57" s="79"/>
      <c r="D57" s="80"/>
      <c r="E57" s="79"/>
      <c r="F57" s="79"/>
      <c r="G57" s="79"/>
      <c r="H57" s="79"/>
      <c r="I57" s="79"/>
      <c r="J57" s="79"/>
      <c r="K57" s="81"/>
      <c r="L57" s="82"/>
      <c r="M57" s="82"/>
      <c r="N57" s="79"/>
      <c r="O57" s="79"/>
    </row>
  </sheetData>
  <sheetProtection/>
  <mergeCells count="116"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L23:M23"/>
    <mergeCell ref="O23:R23"/>
    <mergeCell ref="S23:T23"/>
    <mergeCell ref="U23:V23"/>
    <mergeCell ref="L24:M24"/>
    <mergeCell ref="O24:R24"/>
    <mergeCell ref="S24:T24"/>
    <mergeCell ref="U24:V2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showZeros="0" zoomScalePageLayoutView="0" workbookViewId="0" topLeftCell="A31">
      <selection activeCell="O55" sqref="O55"/>
    </sheetView>
  </sheetViews>
  <sheetFormatPr defaultColWidth="9.140625" defaultRowHeight="12.75"/>
  <cols>
    <col min="1" max="1" width="12.8515625" style="5" customWidth="1"/>
    <col min="2" max="2" width="2.57421875" style="5" customWidth="1"/>
    <col min="3" max="3" width="2.7109375" style="5" customWidth="1"/>
    <col min="4" max="5" width="4.140625" style="5" customWidth="1"/>
    <col min="6" max="6" width="6.57421875" style="5" customWidth="1"/>
    <col min="7" max="7" width="7.140625" style="5" customWidth="1"/>
    <col min="8" max="8" width="6.8515625" style="5" customWidth="1"/>
    <col min="9" max="9" width="3.421875" style="5" customWidth="1"/>
    <col min="10" max="10" width="2.8515625" style="5" customWidth="1"/>
    <col min="11" max="11" width="8.421875" style="5" customWidth="1"/>
    <col min="12" max="12" width="7.28125" style="5" customWidth="1"/>
    <col min="13" max="13" width="4.7109375" style="5" customWidth="1"/>
    <col min="14" max="14" width="1.28515625" style="5" customWidth="1"/>
    <col min="15" max="18" width="3.28125" style="5" customWidth="1"/>
    <col min="19" max="22" width="6.57421875" style="5" customWidth="1"/>
    <col min="23" max="23" width="0.71875" style="5" customWidth="1"/>
    <col min="24" max="16384" width="9.140625" style="5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</row>
    <row r="2" spans="1:22" ht="14.2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 customHeight="1">
      <c r="A3" s="6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 customHeight="1">
      <c r="A4" s="6" t="s">
        <v>3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8" t="s">
        <v>4</v>
      </c>
      <c r="B9" s="9" t="s">
        <v>36</v>
      </c>
      <c r="C9" s="10"/>
      <c r="D9" s="10"/>
      <c r="E9" s="10"/>
      <c r="F9" s="11"/>
      <c r="G9" s="10"/>
      <c r="H9" s="10"/>
      <c r="I9" s="11"/>
      <c r="J9" s="11"/>
      <c r="K9" s="3"/>
      <c r="L9" s="1"/>
      <c r="M9" s="1"/>
      <c r="N9" s="8" t="s">
        <v>5</v>
      </c>
      <c r="O9" s="10" t="s">
        <v>6</v>
      </c>
      <c r="P9" s="10"/>
      <c r="Q9" s="10"/>
      <c r="R9" s="10"/>
      <c r="S9" s="10"/>
      <c r="T9" s="10"/>
      <c r="U9" s="1"/>
      <c r="V9" s="1"/>
    </row>
    <row r="10" spans="1:22" ht="14.25" customHeight="1">
      <c r="A10" s="8" t="s">
        <v>7</v>
      </c>
      <c r="B10" s="12" t="s">
        <v>8</v>
      </c>
      <c r="C10" s="13"/>
      <c r="D10" s="13"/>
      <c r="E10" s="13"/>
      <c r="F10" s="14"/>
      <c r="G10" s="13"/>
      <c r="H10" s="13"/>
      <c r="I10" s="14"/>
      <c r="J10" s="14"/>
      <c r="K10" s="3"/>
      <c r="L10" s="1"/>
      <c r="M10" s="1"/>
      <c r="N10" s="8" t="s">
        <v>9</v>
      </c>
      <c r="O10" s="12" t="s">
        <v>8</v>
      </c>
      <c r="P10" s="13"/>
      <c r="Q10" s="13"/>
      <c r="R10" s="13"/>
      <c r="S10" s="13"/>
      <c r="T10" s="13"/>
      <c r="U10" s="1"/>
      <c r="V10" s="1"/>
    </row>
    <row r="11" spans="1:22" ht="14.25" customHeight="1">
      <c r="A11" s="8" t="s">
        <v>10</v>
      </c>
      <c r="B11" s="13" t="s">
        <v>37</v>
      </c>
      <c r="C11" s="13"/>
      <c r="D11" s="13"/>
      <c r="E11" s="13"/>
      <c r="F11" s="14"/>
      <c r="G11" s="13"/>
      <c r="H11" s="13"/>
      <c r="I11" s="14"/>
      <c r="J11" s="14"/>
      <c r="K11" s="3"/>
      <c r="L11" s="1"/>
      <c r="M11" s="1"/>
      <c r="N11" s="8"/>
      <c r="O11" s="13"/>
      <c r="P11" s="13"/>
      <c r="Q11" s="13"/>
      <c r="R11" s="13"/>
      <c r="S11" s="13"/>
      <c r="T11" s="13"/>
      <c r="U11" s="1"/>
      <c r="V11" s="1"/>
    </row>
    <row r="12" spans="1:22" ht="14.25" customHeight="1">
      <c r="A12" s="8" t="s">
        <v>11</v>
      </c>
      <c r="B12" s="13" t="s">
        <v>38</v>
      </c>
      <c r="C12" s="13"/>
      <c r="D12" s="13"/>
      <c r="E12" s="13"/>
      <c r="F12" s="14"/>
      <c r="G12" s="13"/>
      <c r="H12" s="13"/>
      <c r="I12" s="14"/>
      <c r="J12" s="14"/>
      <c r="K12" s="3"/>
      <c r="L12" s="1"/>
      <c r="M12" s="1"/>
      <c r="N12" s="8" t="s">
        <v>39</v>
      </c>
      <c r="O12" s="6" t="s">
        <v>82</v>
      </c>
      <c r="P12" s="10"/>
      <c r="Q12" s="10"/>
      <c r="R12" s="10"/>
      <c r="S12" s="10"/>
      <c r="T12" s="10"/>
      <c r="U12" s="1"/>
      <c r="V12" s="1"/>
    </row>
    <row r="13" spans="1:22" ht="14.25" customHeight="1">
      <c r="A13" s="8" t="s">
        <v>40</v>
      </c>
      <c r="B13" s="13" t="s">
        <v>35</v>
      </c>
      <c r="C13" s="13"/>
      <c r="D13" s="13"/>
      <c r="E13" s="13"/>
      <c r="F13" s="14"/>
      <c r="G13" s="13"/>
      <c r="H13" s="13"/>
      <c r="I13" s="14"/>
      <c r="J13" s="14"/>
      <c r="K13" s="3"/>
      <c r="L13" s="1"/>
      <c r="M13" s="1"/>
      <c r="N13" s="8" t="s">
        <v>12</v>
      </c>
      <c r="O13" s="12">
        <v>2016</v>
      </c>
      <c r="P13" s="13"/>
      <c r="Q13" s="13"/>
      <c r="R13" s="13"/>
      <c r="S13" s="13"/>
      <c r="T13" s="13"/>
      <c r="U13" s="1"/>
      <c r="V13" s="1"/>
    </row>
    <row r="14" spans="1:22" ht="18" customHeight="1">
      <c r="A14" s="1"/>
      <c r="B14" s="15"/>
      <c r="C14" s="15"/>
      <c r="D14" s="15"/>
      <c r="E14" s="15"/>
      <c r="F14" s="15"/>
      <c r="G14" s="15"/>
      <c r="H14" s="15"/>
      <c r="I14" s="15"/>
      <c r="J14" s="16"/>
      <c r="K14" s="3"/>
      <c r="L14" s="1"/>
      <c r="M14" s="1"/>
      <c r="N14" s="1"/>
      <c r="O14" s="15"/>
      <c r="P14" s="15"/>
      <c r="Q14" s="15"/>
      <c r="R14" s="15"/>
      <c r="S14" s="15"/>
      <c r="T14" s="15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20"/>
      <c r="L16" s="21" t="s">
        <v>13</v>
      </c>
      <c r="M16" s="22"/>
      <c r="N16" s="23"/>
      <c r="O16" s="23"/>
      <c r="P16" s="23"/>
      <c r="Q16" s="23"/>
      <c r="R16" s="23"/>
      <c r="S16" s="21" t="s">
        <v>15</v>
      </c>
      <c r="T16" s="23"/>
      <c r="U16" s="23"/>
      <c r="V16" s="24"/>
    </row>
    <row r="17" spans="1:22" ht="15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8"/>
      <c r="L17" s="29" t="s">
        <v>14</v>
      </c>
      <c r="M17" s="30"/>
      <c r="N17" s="30"/>
      <c r="O17" s="31"/>
      <c r="P17" s="31"/>
      <c r="Q17" s="30"/>
      <c r="R17" s="30"/>
      <c r="S17" s="29" t="s">
        <v>20</v>
      </c>
      <c r="T17" s="30"/>
      <c r="U17" s="30"/>
      <c r="V17" s="32"/>
    </row>
    <row r="18" spans="1:22" ht="12.75" customHeight="1">
      <c r="A18" s="25" t="s">
        <v>16</v>
      </c>
      <c r="B18" s="26" t="s">
        <v>17</v>
      </c>
      <c r="C18" s="27"/>
      <c r="D18" s="27"/>
      <c r="E18" s="27"/>
      <c r="F18" s="27"/>
      <c r="G18" s="27"/>
      <c r="H18" s="27"/>
      <c r="I18" s="27"/>
      <c r="J18" s="27"/>
      <c r="K18" s="28" t="s">
        <v>18</v>
      </c>
      <c r="L18" s="33" t="s">
        <v>19</v>
      </c>
      <c r="M18" s="34"/>
      <c r="N18" s="34"/>
      <c r="O18" s="35"/>
      <c r="P18" s="35"/>
      <c r="Q18" s="34"/>
      <c r="R18" s="34"/>
      <c r="S18" s="33" t="s">
        <v>41</v>
      </c>
      <c r="T18" s="34"/>
      <c r="U18" s="34"/>
      <c r="V18" s="36"/>
    </row>
    <row r="19" spans="1:22" ht="15" customHeight="1">
      <c r="A19" s="25" t="s">
        <v>21</v>
      </c>
      <c r="B19" s="37"/>
      <c r="C19" s="38"/>
      <c r="D19" s="38"/>
      <c r="E19" s="38"/>
      <c r="F19" s="38"/>
      <c r="G19" s="38"/>
      <c r="H19" s="38"/>
      <c r="I19" s="38"/>
      <c r="J19" s="38"/>
      <c r="K19" s="28"/>
      <c r="L19" s="39" t="s">
        <v>42</v>
      </c>
      <c r="M19" s="40"/>
      <c r="N19" s="40"/>
      <c r="O19" s="41"/>
      <c r="P19" s="40"/>
      <c r="Q19" s="40"/>
      <c r="R19" s="40"/>
      <c r="S19" s="39" t="s">
        <v>42</v>
      </c>
      <c r="T19" s="40"/>
      <c r="U19" s="40"/>
      <c r="V19" s="42"/>
    </row>
    <row r="20" spans="1:22" ht="15" customHeight="1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44"/>
      <c r="L20" s="39" t="s">
        <v>22</v>
      </c>
      <c r="M20" s="39"/>
      <c r="N20" s="39"/>
      <c r="O20" s="39" t="s">
        <v>23</v>
      </c>
      <c r="P20" s="39"/>
      <c r="Q20" s="39"/>
      <c r="R20" s="39"/>
      <c r="S20" s="39" t="s">
        <v>22</v>
      </c>
      <c r="T20" s="41"/>
      <c r="U20" s="39" t="s">
        <v>23</v>
      </c>
      <c r="V20" s="45"/>
    </row>
    <row r="21" spans="1:22" ht="12" customHeight="1">
      <c r="A21" s="46"/>
      <c r="B21" s="39" t="s">
        <v>24</v>
      </c>
      <c r="C21" s="47"/>
      <c r="D21" s="47"/>
      <c r="E21" s="47"/>
      <c r="F21" s="47"/>
      <c r="G21" s="47"/>
      <c r="H21" s="47"/>
      <c r="I21" s="47"/>
      <c r="J21" s="47"/>
      <c r="K21" s="48" t="s">
        <v>25</v>
      </c>
      <c r="L21" s="39" t="s">
        <v>26</v>
      </c>
      <c r="M21" s="47"/>
      <c r="N21" s="47"/>
      <c r="O21" s="39" t="s">
        <v>27</v>
      </c>
      <c r="P21" s="47"/>
      <c r="Q21" s="47"/>
      <c r="R21" s="47"/>
      <c r="S21" s="39" t="s">
        <v>28</v>
      </c>
      <c r="T21" s="47"/>
      <c r="U21" s="39" t="s">
        <v>29</v>
      </c>
      <c r="V21" s="42"/>
    </row>
    <row r="22" spans="1:23" ht="21.75" customHeight="1">
      <c r="A22" s="49"/>
      <c r="B22" s="50" t="s">
        <v>30</v>
      </c>
      <c r="C22" s="51"/>
      <c r="D22" s="51"/>
      <c r="E22" s="15"/>
      <c r="F22" s="15"/>
      <c r="G22" s="15"/>
      <c r="H22" s="15"/>
      <c r="I22" s="15"/>
      <c r="J22" s="51"/>
      <c r="K22" s="52"/>
      <c r="L22" s="53"/>
      <c r="M22" s="54"/>
      <c r="N22" s="54"/>
      <c r="O22" s="53"/>
      <c r="P22" s="55"/>
      <c r="Q22" s="54"/>
      <c r="R22" s="54"/>
      <c r="S22" s="53"/>
      <c r="T22" s="54"/>
      <c r="U22" s="53"/>
      <c r="V22" s="55"/>
      <c r="W22" s="56"/>
    </row>
    <row r="23" spans="1:23" ht="14.25" customHeight="1">
      <c r="A23" s="57">
        <v>1010</v>
      </c>
      <c r="B23" s="58" t="s">
        <v>43</v>
      </c>
      <c r="C23" s="1"/>
      <c r="D23" s="1"/>
      <c r="E23" s="1"/>
      <c r="F23" s="1"/>
      <c r="G23" s="1"/>
      <c r="H23" s="1"/>
      <c r="I23" s="1"/>
      <c r="J23" s="1"/>
      <c r="K23" s="59" t="str">
        <f>"000"</f>
        <v>000</v>
      </c>
      <c r="L23" s="84">
        <f>289.7+817.2</f>
        <v>1106.9</v>
      </c>
      <c r="M23" s="84"/>
      <c r="N23" s="61"/>
      <c r="O23" s="85"/>
      <c r="P23" s="85"/>
      <c r="Q23" s="85"/>
      <c r="R23" s="84"/>
      <c r="S23" s="85"/>
      <c r="T23" s="84"/>
      <c r="U23" s="86"/>
      <c r="V23" s="84"/>
      <c r="W23" s="56"/>
    </row>
    <row r="24" spans="1:23" ht="13.5" customHeight="1">
      <c r="A24" s="57">
        <v>1020</v>
      </c>
      <c r="B24" s="58" t="s">
        <v>44</v>
      </c>
      <c r="C24" s="1"/>
      <c r="D24" s="1"/>
      <c r="E24" s="1"/>
      <c r="F24" s="1"/>
      <c r="G24" s="1"/>
      <c r="H24" s="1"/>
      <c r="I24" s="1"/>
      <c r="J24" s="1"/>
      <c r="K24" s="59" t="s">
        <v>31</v>
      </c>
      <c r="L24" s="87">
        <f>232+500</f>
        <v>732</v>
      </c>
      <c r="M24" s="87"/>
      <c r="N24" s="62"/>
      <c r="O24" s="88"/>
      <c r="P24" s="88"/>
      <c r="Q24" s="88"/>
      <c r="R24" s="87"/>
      <c r="S24" s="88"/>
      <c r="T24" s="87"/>
      <c r="U24" s="89"/>
      <c r="V24" s="87"/>
      <c r="W24" s="56"/>
    </row>
    <row r="25" spans="1:23" ht="13.5" customHeight="1">
      <c r="A25" s="57">
        <v>1030</v>
      </c>
      <c r="B25" s="58" t="s">
        <v>45</v>
      </c>
      <c r="C25" s="1"/>
      <c r="D25" s="1"/>
      <c r="E25" s="1"/>
      <c r="F25" s="1"/>
      <c r="G25" s="1"/>
      <c r="H25" s="1"/>
      <c r="I25" s="1"/>
      <c r="J25" s="1"/>
      <c r="K25" s="59" t="s">
        <v>31</v>
      </c>
      <c r="L25" s="84">
        <f>408.9+1092.9</f>
        <v>1501.8000000000002</v>
      </c>
      <c r="M25" s="84"/>
      <c r="N25" s="61"/>
      <c r="O25" s="85"/>
      <c r="P25" s="85"/>
      <c r="Q25" s="85"/>
      <c r="R25" s="84"/>
      <c r="S25" s="85"/>
      <c r="T25" s="84"/>
      <c r="U25" s="86"/>
      <c r="V25" s="84"/>
      <c r="W25" s="56"/>
    </row>
    <row r="26" spans="1:23" ht="13.5" customHeight="1">
      <c r="A26" s="57">
        <v>1040</v>
      </c>
      <c r="B26" s="58" t="s">
        <v>46</v>
      </c>
      <c r="C26" s="1"/>
      <c r="D26" s="1"/>
      <c r="E26" s="1"/>
      <c r="F26" s="1"/>
      <c r="G26" s="1"/>
      <c r="H26" s="1"/>
      <c r="I26" s="1"/>
      <c r="J26" s="1"/>
      <c r="K26" s="59" t="s">
        <v>31</v>
      </c>
      <c r="L26" s="87">
        <f>33878+52458</f>
        <v>86336</v>
      </c>
      <c r="M26" s="87"/>
      <c r="N26" s="62"/>
      <c r="O26" s="85"/>
      <c r="P26" s="85"/>
      <c r="Q26" s="85"/>
      <c r="R26" s="84"/>
      <c r="S26" s="85"/>
      <c r="T26" s="84"/>
      <c r="U26" s="86"/>
      <c r="V26" s="84"/>
      <c r="W26" s="56"/>
    </row>
    <row r="27" spans="1:23" ht="13.5" customHeight="1">
      <c r="A27" s="57">
        <v>1050</v>
      </c>
      <c r="B27" s="58" t="s">
        <v>47</v>
      </c>
      <c r="C27" s="1"/>
      <c r="D27" s="1"/>
      <c r="E27" s="1"/>
      <c r="F27" s="1"/>
      <c r="G27" s="1"/>
      <c r="H27" s="1"/>
      <c r="I27" s="1"/>
      <c r="J27" s="1"/>
      <c r="K27" s="59" t="s">
        <v>31</v>
      </c>
      <c r="L27" s="84">
        <f>11.287+22.223+2+1.7</f>
        <v>37.21</v>
      </c>
      <c r="M27" s="84"/>
      <c r="N27" s="61"/>
      <c r="O27" s="85"/>
      <c r="P27" s="85"/>
      <c r="Q27" s="85"/>
      <c r="R27" s="84"/>
      <c r="S27" s="85"/>
      <c r="T27" s="84"/>
      <c r="U27" s="86"/>
      <c r="V27" s="84"/>
      <c r="W27" s="56"/>
    </row>
    <row r="28" spans="1:23" ht="13.5" customHeight="1">
      <c r="A28" s="57">
        <v>1060</v>
      </c>
      <c r="B28" s="58" t="s">
        <v>48</v>
      </c>
      <c r="C28" s="1"/>
      <c r="D28" s="1"/>
      <c r="E28" s="1"/>
      <c r="F28" s="1"/>
      <c r="G28" s="1"/>
      <c r="H28" s="1"/>
      <c r="I28" s="1"/>
      <c r="J28" s="1"/>
      <c r="K28" s="59" t="str">
        <f>"000"</f>
        <v>000</v>
      </c>
      <c r="L28" s="84">
        <f>41099.1+86820.5</f>
        <v>127919.6</v>
      </c>
      <c r="M28" s="84"/>
      <c r="N28" s="61"/>
      <c r="O28" s="85"/>
      <c r="P28" s="85"/>
      <c r="Q28" s="85"/>
      <c r="R28" s="84"/>
      <c r="S28" s="85"/>
      <c r="T28" s="84"/>
      <c r="U28" s="86"/>
      <c r="V28" s="84"/>
      <c r="W28" s="56"/>
    </row>
    <row r="29" spans="1:23" ht="13.5" customHeight="1">
      <c r="A29" s="57">
        <v>1070</v>
      </c>
      <c r="B29" s="58" t="s">
        <v>49</v>
      </c>
      <c r="C29" s="1"/>
      <c r="D29" s="1"/>
      <c r="E29" s="1"/>
      <c r="F29" s="1"/>
      <c r="G29" s="1"/>
      <c r="H29" s="1"/>
      <c r="I29" s="1"/>
      <c r="J29" s="1"/>
      <c r="K29" s="59" t="str">
        <f>"000"</f>
        <v>000</v>
      </c>
      <c r="L29" s="84">
        <f>52370.4+113051.1</f>
        <v>165421.5</v>
      </c>
      <c r="M29" s="84"/>
      <c r="N29" s="61"/>
      <c r="O29" s="85"/>
      <c r="P29" s="85"/>
      <c r="Q29" s="85"/>
      <c r="R29" s="84"/>
      <c r="S29" s="85"/>
      <c r="T29" s="84"/>
      <c r="U29" s="86"/>
      <c r="V29" s="84"/>
      <c r="W29" s="56"/>
    </row>
    <row r="30" spans="1:23" ht="13.5" customHeight="1">
      <c r="A30" s="57">
        <v>1080</v>
      </c>
      <c r="B30" s="58" t="s">
        <v>50</v>
      </c>
      <c r="C30" s="1"/>
      <c r="D30" s="1"/>
      <c r="E30" s="1"/>
      <c r="F30" s="1"/>
      <c r="G30" s="1"/>
      <c r="H30" s="1"/>
      <c r="I30" s="1"/>
      <c r="J30" s="1"/>
      <c r="K30" s="59" t="s">
        <v>32</v>
      </c>
      <c r="L30" s="90">
        <f>L28/L29</f>
        <v>0.7732948860940084</v>
      </c>
      <c r="M30" s="90"/>
      <c r="N30" s="63"/>
      <c r="O30" s="85"/>
      <c r="P30" s="85"/>
      <c r="Q30" s="85"/>
      <c r="R30" s="84"/>
      <c r="S30" s="85"/>
      <c r="T30" s="84"/>
      <c r="U30" s="86"/>
      <c r="V30" s="84"/>
      <c r="W30" s="56"/>
    </row>
    <row r="31" spans="1:23" ht="13.5" customHeight="1">
      <c r="A31" s="57"/>
      <c r="B31" s="58" t="s">
        <v>51</v>
      </c>
      <c r="C31" s="1"/>
      <c r="D31" s="1"/>
      <c r="E31" s="1"/>
      <c r="F31" s="1"/>
      <c r="G31" s="1"/>
      <c r="H31" s="1"/>
      <c r="I31" s="1"/>
      <c r="J31" s="1"/>
      <c r="K31" s="59"/>
      <c r="L31" s="60"/>
      <c r="M31" s="61"/>
      <c r="N31" s="61"/>
      <c r="O31" s="85"/>
      <c r="P31" s="85"/>
      <c r="Q31" s="85"/>
      <c r="R31" s="84"/>
      <c r="S31" s="85"/>
      <c r="T31" s="84"/>
      <c r="U31" s="86"/>
      <c r="V31" s="84"/>
      <c r="W31" s="56"/>
    </row>
    <row r="32" spans="1:23" ht="13.5" customHeight="1">
      <c r="A32" s="57">
        <v>1091</v>
      </c>
      <c r="B32" s="58"/>
      <c r="C32" s="1" t="s">
        <v>52</v>
      </c>
      <c r="D32" s="1"/>
      <c r="E32" s="1"/>
      <c r="F32" s="1"/>
      <c r="G32" s="1"/>
      <c r="H32" s="1"/>
      <c r="I32" s="1"/>
      <c r="J32" s="1"/>
      <c r="K32" s="59" t="str">
        <f>"000"</f>
        <v>000</v>
      </c>
      <c r="L32" s="84">
        <f>4120.1+8682.2</f>
        <v>12802.300000000001</v>
      </c>
      <c r="M32" s="84"/>
      <c r="N32" s="61"/>
      <c r="O32" s="85"/>
      <c r="P32" s="85"/>
      <c r="Q32" s="85"/>
      <c r="R32" s="84"/>
      <c r="S32" s="85"/>
      <c r="T32" s="84"/>
      <c r="U32" s="86"/>
      <c r="V32" s="84"/>
      <c r="W32" s="56"/>
    </row>
    <row r="33" spans="1:23" ht="13.5" customHeight="1">
      <c r="A33" s="57">
        <v>1092</v>
      </c>
      <c r="B33" s="58"/>
      <c r="C33" s="1" t="s">
        <v>53</v>
      </c>
      <c r="D33" s="1"/>
      <c r="E33" s="1"/>
      <c r="F33" s="1"/>
      <c r="G33" s="1"/>
      <c r="H33" s="1"/>
      <c r="I33" s="1"/>
      <c r="J33" s="1"/>
      <c r="K33" s="59" t="str">
        <f>"000"</f>
        <v>000</v>
      </c>
      <c r="L33" s="84">
        <f>13.4+31.8</f>
        <v>45.2</v>
      </c>
      <c r="M33" s="84"/>
      <c r="N33" s="61"/>
      <c r="O33" s="85"/>
      <c r="P33" s="85"/>
      <c r="Q33" s="85"/>
      <c r="R33" s="84"/>
      <c r="S33" s="85"/>
      <c r="T33" s="84"/>
      <c r="U33" s="86"/>
      <c r="V33" s="84"/>
      <c r="W33" s="56"/>
    </row>
    <row r="34" spans="1:23" ht="13.5" customHeight="1">
      <c r="A34" s="57">
        <v>1093</v>
      </c>
      <c r="B34" s="58"/>
      <c r="C34" s="1" t="s">
        <v>54</v>
      </c>
      <c r="D34" s="1"/>
      <c r="E34" s="1"/>
      <c r="F34" s="1"/>
      <c r="G34" s="1"/>
      <c r="H34" s="1"/>
      <c r="I34" s="1"/>
      <c r="J34" s="1"/>
      <c r="K34" s="59" t="str">
        <f>"000"</f>
        <v>000</v>
      </c>
      <c r="L34" s="84">
        <f>2.3+2.6</f>
        <v>4.9</v>
      </c>
      <c r="M34" s="84"/>
      <c r="N34" s="61"/>
      <c r="O34" s="85"/>
      <c r="P34" s="85"/>
      <c r="Q34" s="85"/>
      <c r="R34" s="84"/>
      <c r="S34" s="85"/>
      <c r="T34" s="84"/>
      <c r="U34" s="86"/>
      <c r="V34" s="84"/>
      <c r="W34" s="56"/>
    </row>
    <row r="35" spans="1:23" ht="13.5" customHeight="1">
      <c r="A35" s="57">
        <v>1094</v>
      </c>
      <c r="B35" s="58"/>
      <c r="C35" s="1" t="s">
        <v>55</v>
      </c>
      <c r="D35" s="1"/>
      <c r="E35" s="1"/>
      <c r="F35" s="1"/>
      <c r="G35" s="1"/>
      <c r="H35" s="1"/>
      <c r="I35" s="1"/>
      <c r="J35" s="1"/>
      <c r="K35" s="59" t="str">
        <f>"000"</f>
        <v>000</v>
      </c>
      <c r="L35" s="84">
        <f>L32+L33+L34</f>
        <v>12852.400000000001</v>
      </c>
      <c r="M35" s="84"/>
      <c r="N35" s="61"/>
      <c r="O35" s="85"/>
      <c r="P35" s="85"/>
      <c r="Q35" s="85"/>
      <c r="R35" s="84"/>
      <c r="S35" s="85"/>
      <c r="T35" s="84"/>
      <c r="U35" s="86"/>
      <c r="V35" s="84"/>
      <c r="W35" s="56"/>
    </row>
    <row r="36" spans="1:23" ht="13.5" customHeight="1">
      <c r="A36" s="57">
        <v>1100</v>
      </c>
      <c r="B36" s="58" t="s">
        <v>56</v>
      </c>
      <c r="C36" s="1"/>
      <c r="D36" s="1"/>
      <c r="E36" s="1"/>
      <c r="F36" s="1"/>
      <c r="G36" s="1"/>
      <c r="H36" s="1"/>
      <c r="I36" s="1"/>
      <c r="J36" s="1"/>
      <c r="K36" s="59" t="str">
        <f>"000"</f>
        <v>000</v>
      </c>
      <c r="L36" s="84">
        <f>4947.9+12138.2</f>
        <v>17086.1</v>
      </c>
      <c r="M36" s="84"/>
      <c r="N36" s="61"/>
      <c r="O36" s="85"/>
      <c r="P36" s="85"/>
      <c r="Q36" s="85"/>
      <c r="R36" s="84"/>
      <c r="S36" s="85"/>
      <c r="T36" s="84"/>
      <c r="U36" s="86"/>
      <c r="V36" s="84"/>
      <c r="W36" s="56"/>
    </row>
    <row r="37" spans="1:23" ht="13.5" customHeight="1">
      <c r="A37" s="57">
        <v>1110</v>
      </c>
      <c r="B37" s="58" t="s">
        <v>57</v>
      </c>
      <c r="C37" s="1"/>
      <c r="D37" s="1"/>
      <c r="E37" s="1"/>
      <c r="F37" s="1"/>
      <c r="G37" s="1"/>
      <c r="H37" s="1"/>
      <c r="I37" s="1"/>
      <c r="J37" s="1"/>
      <c r="K37" s="59" t="s">
        <v>32</v>
      </c>
      <c r="L37" s="90">
        <f>L35/L36</f>
        <v>0.752213787815827</v>
      </c>
      <c r="M37" s="90"/>
      <c r="N37" s="63"/>
      <c r="O37" s="85"/>
      <c r="P37" s="85"/>
      <c r="Q37" s="85"/>
      <c r="R37" s="84"/>
      <c r="S37" s="85"/>
      <c r="T37" s="84"/>
      <c r="U37" s="86"/>
      <c r="V37" s="84"/>
      <c r="W37" s="56"/>
    </row>
    <row r="38" spans="1:23" ht="11.25" customHeight="1">
      <c r="A38" s="57"/>
      <c r="B38" s="58"/>
      <c r="C38" s="1"/>
      <c r="D38" s="1"/>
      <c r="E38" s="1"/>
      <c r="F38" s="1"/>
      <c r="G38" s="1"/>
      <c r="H38" s="1"/>
      <c r="I38" s="1"/>
      <c r="J38" s="1"/>
      <c r="K38" s="59"/>
      <c r="L38" s="60"/>
      <c r="M38" s="61"/>
      <c r="N38" s="61"/>
      <c r="O38" s="85"/>
      <c r="P38" s="85"/>
      <c r="Q38" s="85"/>
      <c r="R38" s="84"/>
      <c r="S38" s="85"/>
      <c r="T38" s="84"/>
      <c r="U38" s="86"/>
      <c r="V38" s="84"/>
      <c r="W38" s="56"/>
    </row>
    <row r="39" spans="1:23" ht="13.5" customHeight="1">
      <c r="A39" s="57"/>
      <c r="B39" s="64" t="s">
        <v>33</v>
      </c>
      <c r="C39" s="1"/>
      <c r="D39" s="1"/>
      <c r="E39" s="1"/>
      <c r="F39" s="1"/>
      <c r="G39" s="1"/>
      <c r="H39" s="1"/>
      <c r="I39" s="1"/>
      <c r="J39" s="1"/>
      <c r="K39" s="59"/>
      <c r="L39" s="65"/>
      <c r="M39" s="66"/>
      <c r="N39" s="66"/>
      <c r="O39" s="65"/>
      <c r="P39" s="66"/>
      <c r="Q39" s="66"/>
      <c r="R39" s="66"/>
      <c r="S39" s="65"/>
      <c r="T39" s="66"/>
      <c r="U39" s="65"/>
      <c r="V39" s="66"/>
      <c r="W39" s="56"/>
    </row>
    <row r="40" spans="1:23" ht="13.5" customHeight="1">
      <c r="A40" s="57">
        <v>2010</v>
      </c>
      <c r="B40" s="58" t="s">
        <v>58</v>
      </c>
      <c r="C40" s="1"/>
      <c r="D40" s="1"/>
      <c r="E40" s="1"/>
      <c r="F40" s="1"/>
      <c r="G40" s="1"/>
      <c r="H40" s="1"/>
      <c r="I40" s="1"/>
      <c r="J40" s="1"/>
      <c r="K40" s="59" t="str">
        <f>"000"</f>
        <v>000</v>
      </c>
      <c r="L40" s="84">
        <f>0+63.3</f>
        <v>63.3</v>
      </c>
      <c r="M40" s="84"/>
      <c r="N40" s="61"/>
      <c r="O40" s="85"/>
      <c r="P40" s="85"/>
      <c r="Q40" s="85"/>
      <c r="R40" s="84"/>
      <c r="S40" s="85"/>
      <c r="T40" s="84"/>
      <c r="U40" s="86"/>
      <c r="V40" s="84"/>
      <c r="W40" s="56"/>
    </row>
    <row r="41" spans="1:23" ht="13.5" customHeight="1">
      <c r="A41" s="57">
        <v>2020</v>
      </c>
      <c r="B41" s="58" t="s">
        <v>59</v>
      </c>
      <c r="C41" s="1"/>
      <c r="D41" s="67"/>
      <c r="E41" s="1"/>
      <c r="F41" s="1"/>
      <c r="G41" s="1"/>
      <c r="H41" s="1"/>
      <c r="I41" s="1"/>
      <c r="J41" s="1"/>
      <c r="K41" s="59" t="s">
        <v>31</v>
      </c>
      <c r="L41" s="87">
        <f>0+52</f>
        <v>52</v>
      </c>
      <c r="M41" s="87"/>
      <c r="N41" s="61"/>
      <c r="O41" s="85"/>
      <c r="P41" s="85"/>
      <c r="Q41" s="85"/>
      <c r="R41" s="84"/>
      <c r="S41" s="85"/>
      <c r="T41" s="84"/>
      <c r="U41" s="86"/>
      <c r="V41" s="84"/>
      <c r="W41" s="56"/>
    </row>
    <row r="42" spans="1:23" ht="13.5" customHeight="1">
      <c r="A42" s="57">
        <v>2030</v>
      </c>
      <c r="B42" s="58" t="s">
        <v>60</v>
      </c>
      <c r="C42" s="1"/>
      <c r="D42" s="1"/>
      <c r="E42" s="1"/>
      <c r="F42" s="1"/>
      <c r="G42" s="1"/>
      <c r="H42" s="1"/>
      <c r="I42" s="1"/>
      <c r="J42" s="1"/>
      <c r="K42" s="59" t="s">
        <v>31</v>
      </c>
      <c r="L42" s="84">
        <f>0+90.5</f>
        <v>90.5</v>
      </c>
      <c r="M42" s="84"/>
      <c r="N42" s="61"/>
      <c r="O42" s="85"/>
      <c r="P42" s="85"/>
      <c r="Q42" s="85"/>
      <c r="R42" s="84"/>
      <c r="S42" s="85"/>
      <c r="T42" s="84"/>
      <c r="U42" s="86"/>
      <c r="V42" s="84"/>
      <c r="W42" s="56"/>
    </row>
    <row r="43" spans="1:23" ht="13.5" customHeight="1">
      <c r="A43" s="57">
        <v>2040</v>
      </c>
      <c r="B43" s="58" t="s">
        <v>61</v>
      </c>
      <c r="C43" s="1"/>
      <c r="D43" s="1"/>
      <c r="E43" s="1"/>
      <c r="F43" s="1"/>
      <c r="G43" s="1"/>
      <c r="H43" s="1"/>
      <c r="I43" s="1"/>
      <c r="J43" s="1"/>
      <c r="K43" s="59" t="s">
        <v>31</v>
      </c>
      <c r="L43" s="87">
        <f>0+4429</f>
        <v>4429</v>
      </c>
      <c r="M43" s="87"/>
      <c r="N43" s="62"/>
      <c r="O43" s="85"/>
      <c r="P43" s="85"/>
      <c r="Q43" s="85"/>
      <c r="R43" s="84"/>
      <c r="S43" s="85"/>
      <c r="T43" s="84"/>
      <c r="U43" s="86"/>
      <c r="V43" s="84"/>
      <c r="W43" s="56"/>
    </row>
    <row r="44" spans="1:23" ht="13.5" customHeight="1">
      <c r="A44" s="57">
        <v>2050</v>
      </c>
      <c r="B44" s="58" t="s">
        <v>62</v>
      </c>
      <c r="C44" s="1"/>
      <c r="D44" s="67"/>
      <c r="E44" s="1"/>
      <c r="F44" s="1"/>
      <c r="G44" s="1"/>
      <c r="H44" s="1"/>
      <c r="I44" s="1"/>
      <c r="J44" s="1"/>
      <c r="K44" s="59" t="s">
        <v>31</v>
      </c>
      <c r="L44" s="84">
        <f>0+0+0+0</f>
        <v>0</v>
      </c>
      <c r="M44" s="84"/>
      <c r="N44" s="61"/>
      <c r="O44" s="85"/>
      <c r="P44" s="85"/>
      <c r="Q44" s="85"/>
      <c r="R44" s="84"/>
      <c r="S44" s="85"/>
      <c r="T44" s="84"/>
      <c r="U44" s="86"/>
      <c r="V44" s="84"/>
      <c r="W44" s="56"/>
    </row>
    <row r="45" spans="1:23" ht="13.5" customHeight="1">
      <c r="A45" s="57">
        <v>2060</v>
      </c>
      <c r="B45" s="58" t="s">
        <v>63</v>
      </c>
      <c r="C45" s="1"/>
      <c r="D45" s="1"/>
      <c r="E45" s="1"/>
      <c r="F45" s="1"/>
      <c r="G45" s="1"/>
      <c r="H45" s="1"/>
      <c r="I45" s="1"/>
      <c r="J45" s="1"/>
      <c r="K45" s="59" t="str">
        <f>"000"</f>
        <v>000</v>
      </c>
      <c r="L45" s="84">
        <f>0+5257.7</f>
        <v>5257.7</v>
      </c>
      <c r="M45" s="84"/>
      <c r="N45" s="61"/>
      <c r="O45" s="85"/>
      <c r="P45" s="85"/>
      <c r="Q45" s="85"/>
      <c r="R45" s="84"/>
      <c r="S45" s="85"/>
      <c r="T45" s="84"/>
      <c r="U45" s="86"/>
      <c r="V45" s="84"/>
      <c r="W45" s="56"/>
    </row>
    <row r="46" spans="1:23" ht="13.5" customHeight="1">
      <c r="A46" s="57">
        <v>2070</v>
      </c>
      <c r="B46" s="58" t="s">
        <v>64</v>
      </c>
      <c r="C46" s="1"/>
      <c r="D46" s="1"/>
      <c r="E46" s="1"/>
      <c r="F46" s="1"/>
      <c r="G46" s="1"/>
      <c r="H46" s="1"/>
      <c r="I46" s="1"/>
      <c r="J46" s="1"/>
      <c r="K46" s="59" t="str">
        <f>"000"</f>
        <v>000</v>
      </c>
      <c r="L46" s="84">
        <f>0+7323.8</f>
        <v>7323.8</v>
      </c>
      <c r="M46" s="84"/>
      <c r="N46" s="61"/>
      <c r="O46" s="85"/>
      <c r="P46" s="85"/>
      <c r="Q46" s="85"/>
      <c r="R46" s="84"/>
      <c r="S46" s="85"/>
      <c r="T46" s="84"/>
      <c r="U46" s="86"/>
      <c r="V46" s="84"/>
      <c r="W46" s="56"/>
    </row>
    <row r="47" spans="1:23" ht="13.5" customHeight="1">
      <c r="A47" s="57"/>
      <c r="B47" s="58" t="s">
        <v>65</v>
      </c>
      <c r="C47" s="1" t="s">
        <v>66</v>
      </c>
      <c r="D47" s="1"/>
      <c r="E47" s="1"/>
      <c r="F47" s="1"/>
      <c r="G47" s="1"/>
      <c r="H47" s="1"/>
      <c r="I47" s="1"/>
      <c r="J47" s="1"/>
      <c r="K47" s="59"/>
      <c r="L47" s="60"/>
      <c r="M47" s="61"/>
      <c r="N47" s="61"/>
      <c r="O47" s="85"/>
      <c r="P47" s="85"/>
      <c r="Q47" s="85"/>
      <c r="R47" s="84"/>
      <c r="S47" s="85"/>
      <c r="T47" s="84"/>
      <c r="U47" s="86"/>
      <c r="V47" s="84"/>
      <c r="W47" s="56"/>
    </row>
    <row r="48" spans="1:23" ht="13.5" customHeight="1">
      <c r="A48" s="57">
        <v>2091</v>
      </c>
      <c r="B48" s="58"/>
      <c r="C48" s="1" t="s">
        <v>52</v>
      </c>
      <c r="D48" s="1"/>
      <c r="E48" s="1"/>
      <c r="F48" s="1"/>
      <c r="G48" s="1"/>
      <c r="H48" s="1"/>
      <c r="I48" s="1"/>
      <c r="J48" s="1"/>
      <c r="K48" s="59" t="str">
        <f>"000"</f>
        <v>000</v>
      </c>
      <c r="L48" s="84">
        <f>0+525.8</f>
        <v>525.8</v>
      </c>
      <c r="M48" s="84"/>
      <c r="N48" s="61"/>
      <c r="O48" s="85"/>
      <c r="P48" s="85"/>
      <c r="Q48" s="85"/>
      <c r="R48" s="84"/>
      <c r="S48" s="85"/>
      <c r="T48" s="84"/>
      <c r="U48" s="86"/>
      <c r="V48" s="84"/>
      <c r="W48" s="56"/>
    </row>
    <row r="49" spans="1:23" ht="13.5" customHeight="1">
      <c r="A49" s="57">
        <v>2092</v>
      </c>
      <c r="B49" s="58"/>
      <c r="C49" s="1" t="s">
        <v>67</v>
      </c>
      <c r="D49" s="1"/>
      <c r="E49" s="1"/>
      <c r="F49" s="1"/>
      <c r="G49" s="1"/>
      <c r="H49" s="1"/>
      <c r="I49" s="1"/>
      <c r="J49" s="1"/>
      <c r="K49" s="59" t="str">
        <f>"000"</f>
        <v>000</v>
      </c>
      <c r="L49" s="84">
        <f>0+0+0+0</f>
        <v>0</v>
      </c>
      <c r="M49" s="84"/>
      <c r="N49" s="61"/>
      <c r="O49" s="85"/>
      <c r="P49" s="85"/>
      <c r="Q49" s="85"/>
      <c r="R49" s="84"/>
      <c r="S49" s="85"/>
      <c r="T49" s="84"/>
      <c r="U49" s="86"/>
      <c r="V49" s="84"/>
      <c r="W49" s="56"/>
    </row>
    <row r="50" spans="1:23" ht="13.5" customHeight="1">
      <c r="A50" s="57">
        <v>2094</v>
      </c>
      <c r="B50" s="58"/>
      <c r="C50" s="1" t="s">
        <v>68</v>
      </c>
      <c r="D50" s="1"/>
      <c r="E50" s="1"/>
      <c r="F50" s="1"/>
      <c r="G50" s="1"/>
      <c r="H50" s="1"/>
      <c r="I50" s="1"/>
      <c r="J50" s="1"/>
      <c r="K50" s="59" t="str">
        <f>"000"</f>
        <v>000</v>
      </c>
      <c r="L50" s="84">
        <f>L48+L49</f>
        <v>525.8</v>
      </c>
      <c r="M50" s="84"/>
      <c r="N50" s="61"/>
      <c r="O50" s="85"/>
      <c r="P50" s="85"/>
      <c r="Q50" s="85"/>
      <c r="R50" s="84"/>
      <c r="S50" s="85"/>
      <c r="T50" s="84"/>
      <c r="U50" s="86"/>
      <c r="V50" s="84"/>
      <c r="W50" s="56"/>
    </row>
    <row r="51" spans="1:23" ht="13.5" customHeight="1">
      <c r="A51" s="57">
        <v>2100</v>
      </c>
      <c r="B51" s="58" t="s">
        <v>69</v>
      </c>
      <c r="C51" s="1"/>
      <c r="D51" s="1"/>
      <c r="E51" s="1"/>
      <c r="F51" s="1"/>
      <c r="G51" s="1"/>
      <c r="H51" s="1"/>
      <c r="I51" s="1"/>
      <c r="J51" s="1"/>
      <c r="K51" s="59" t="str">
        <f>"000"</f>
        <v>000</v>
      </c>
      <c r="L51" s="84">
        <f>0+795.5</f>
        <v>795.5</v>
      </c>
      <c r="M51" s="84"/>
      <c r="N51" s="61"/>
      <c r="O51" s="85"/>
      <c r="P51" s="85"/>
      <c r="Q51" s="85"/>
      <c r="R51" s="84"/>
      <c r="S51" s="85"/>
      <c r="T51" s="84"/>
      <c r="U51" s="86"/>
      <c r="V51" s="84"/>
      <c r="W51" s="56"/>
    </row>
    <row r="52" spans="1:23" ht="10.5" customHeight="1">
      <c r="A52" s="57"/>
      <c r="B52" s="58"/>
      <c r="C52" s="1"/>
      <c r="D52" s="1"/>
      <c r="E52" s="1"/>
      <c r="F52" s="1"/>
      <c r="G52" s="1"/>
      <c r="H52" s="1"/>
      <c r="I52" s="1"/>
      <c r="J52" s="1"/>
      <c r="K52" s="59"/>
      <c r="L52" s="60"/>
      <c r="M52" s="61"/>
      <c r="N52" s="61"/>
      <c r="O52" s="85"/>
      <c r="P52" s="85"/>
      <c r="Q52" s="85"/>
      <c r="R52" s="84"/>
      <c r="S52" s="85"/>
      <c r="T52" s="84"/>
      <c r="U52" s="86"/>
      <c r="V52" s="84"/>
      <c r="W52" s="56"/>
    </row>
    <row r="53" spans="1:23" ht="13.5" customHeight="1">
      <c r="A53" s="57"/>
      <c r="B53" s="64" t="s">
        <v>34</v>
      </c>
      <c r="C53" s="1"/>
      <c r="D53" s="1"/>
      <c r="E53" s="1"/>
      <c r="F53" s="1"/>
      <c r="G53" s="1"/>
      <c r="H53" s="1"/>
      <c r="I53" s="1"/>
      <c r="J53" s="1"/>
      <c r="K53" s="59"/>
      <c r="L53" s="65"/>
      <c r="M53" s="66"/>
      <c r="N53" s="66"/>
      <c r="O53" s="65"/>
      <c r="P53" s="66"/>
      <c r="Q53" s="66"/>
      <c r="R53" s="66"/>
      <c r="S53" s="65"/>
      <c r="T53" s="66"/>
      <c r="U53" s="65"/>
      <c r="V53" s="66"/>
      <c r="W53" s="56"/>
    </row>
    <row r="54" spans="1:23" ht="13.5" customHeight="1">
      <c r="A54" s="57">
        <v>2330</v>
      </c>
      <c r="B54" s="58" t="s">
        <v>70</v>
      </c>
      <c r="C54" s="1"/>
      <c r="D54" s="1"/>
      <c r="E54" s="1"/>
      <c r="F54" s="1"/>
      <c r="G54" s="1"/>
      <c r="H54" s="1"/>
      <c r="I54" s="1"/>
      <c r="J54" s="1"/>
      <c r="K54" s="59" t="s">
        <v>31</v>
      </c>
      <c r="L54" s="84">
        <v>10.4</v>
      </c>
      <c r="M54" s="84"/>
      <c r="N54" s="61"/>
      <c r="O54" s="85">
        <v>3.8</v>
      </c>
      <c r="P54" s="85"/>
      <c r="Q54" s="85"/>
      <c r="R54" s="84"/>
      <c r="S54" s="85"/>
      <c r="T54" s="84"/>
      <c r="U54" s="86"/>
      <c r="V54" s="84"/>
      <c r="W54" s="56"/>
    </row>
    <row r="55" spans="1:23" ht="10.5" customHeight="1">
      <c r="A55" s="68"/>
      <c r="B55" s="69"/>
      <c r="C55" s="70"/>
      <c r="D55" s="70"/>
      <c r="E55" s="70"/>
      <c r="F55" s="70"/>
      <c r="G55" s="70"/>
      <c r="H55" s="70"/>
      <c r="I55" s="70"/>
      <c r="J55" s="70"/>
      <c r="K55" s="71"/>
      <c r="L55" s="72"/>
      <c r="M55" s="2"/>
      <c r="N55" s="70"/>
      <c r="O55" s="69"/>
      <c r="P55" s="2"/>
      <c r="Q55" s="2"/>
      <c r="R55" s="2"/>
      <c r="S55" s="72"/>
      <c r="T55" s="2"/>
      <c r="U55" s="72"/>
      <c r="V55" s="2"/>
      <c r="W55" s="56"/>
    </row>
    <row r="56" spans="1:23" ht="24.75" customHeight="1" thickBot="1">
      <c r="A56" s="73" t="s">
        <v>71</v>
      </c>
      <c r="B56" s="74"/>
      <c r="C56" s="75"/>
      <c r="D56" s="75"/>
      <c r="E56" s="76"/>
      <c r="F56" s="76"/>
      <c r="G56" s="76"/>
      <c r="H56" s="76"/>
      <c r="I56" s="76"/>
      <c r="J56" s="76"/>
      <c r="K56" s="77"/>
      <c r="L56" s="77"/>
      <c r="M56" s="77"/>
      <c r="N56" s="76"/>
      <c r="O56" s="76"/>
      <c r="P56" s="78"/>
      <c r="Q56" s="78"/>
      <c r="R56" s="78"/>
      <c r="S56" s="78"/>
      <c r="T56" s="78"/>
      <c r="U56" s="78"/>
      <c r="V56" s="78"/>
      <c r="W56" s="56"/>
    </row>
    <row r="57" spans="1:15" ht="12.75" customHeight="1">
      <c r="A57" s="79"/>
      <c r="B57" s="80"/>
      <c r="C57" s="79"/>
      <c r="D57" s="80"/>
      <c r="E57" s="79"/>
      <c r="F57" s="79"/>
      <c r="G57" s="79"/>
      <c r="H57" s="79"/>
      <c r="I57" s="79"/>
      <c r="J57" s="79"/>
      <c r="K57" s="81"/>
      <c r="L57" s="82"/>
      <c r="M57" s="82"/>
      <c r="N57" s="79"/>
      <c r="O57" s="79"/>
    </row>
  </sheetData>
  <sheetProtection/>
  <mergeCells count="116">
    <mergeCell ref="L23:M23"/>
    <mergeCell ref="O23:R23"/>
    <mergeCell ref="S23:T23"/>
    <mergeCell ref="U23:V23"/>
    <mergeCell ref="L24:M24"/>
    <mergeCell ref="O24:R24"/>
    <mergeCell ref="S24:T24"/>
    <mergeCell ref="U24:V24"/>
    <mergeCell ref="L25:M25"/>
    <mergeCell ref="O25:R25"/>
    <mergeCell ref="S25:T25"/>
    <mergeCell ref="U25:V25"/>
    <mergeCell ref="L26:M26"/>
    <mergeCell ref="O26:R26"/>
    <mergeCell ref="S26:T26"/>
    <mergeCell ref="U26:V26"/>
    <mergeCell ref="L27:M27"/>
    <mergeCell ref="O27:R27"/>
    <mergeCell ref="S27:T27"/>
    <mergeCell ref="U27:V27"/>
    <mergeCell ref="L28:M28"/>
    <mergeCell ref="O28:R28"/>
    <mergeCell ref="S28:T28"/>
    <mergeCell ref="U28:V28"/>
    <mergeCell ref="L29:M29"/>
    <mergeCell ref="O29:R29"/>
    <mergeCell ref="S29:T29"/>
    <mergeCell ref="U29:V29"/>
    <mergeCell ref="L30:M30"/>
    <mergeCell ref="O30:R30"/>
    <mergeCell ref="S30:T30"/>
    <mergeCell ref="U30:V30"/>
    <mergeCell ref="O31:R31"/>
    <mergeCell ref="S31:T31"/>
    <mergeCell ref="U31:V31"/>
    <mergeCell ref="L32:M32"/>
    <mergeCell ref="O32:R32"/>
    <mergeCell ref="S32:T32"/>
    <mergeCell ref="U32:V32"/>
    <mergeCell ref="L33:M33"/>
    <mergeCell ref="O33:R33"/>
    <mergeCell ref="S33:T33"/>
    <mergeCell ref="U33:V33"/>
    <mergeCell ref="L34:M34"/>
    <mergeCell ref="O34:R34"/>
    <mergeCell ref="S34:T34"/>
    <mergeCell ref="U34:V34"/>
    <mergeCell ref="L35:M35"/>
    <mergeCell ref="O35:R35"/>
    <mergeCell ref="S35:T35"/>
    <mergeCell ref="U35:V35"/>
    <mergeCell ref="L36:M36"/>
    <mergeCell ref="O36:R36"/>
    <mergeCell ref="S36:T36"/>
    <mergeCell ref="U36:V36"/>
    <mergeCell ref="L37:M37"/>
    <mergeCell ref="O37:R37"/>
    <mergeCell ref="S37:T37"/>
    <mergeCell ref="U37:V37"/>
    <mergeCell ref="O38:R38"/>
    <mergeCell ref="S38:T38"/>
    <mergeCell ref="U38:V38"/>
    <mergeCell ref="L40:M40"/>
    <mergeCell ref="O40:R40"/>
    <mergeCell ref="S40:T40"/>
    <mergeCell ref="U40:V40"/>
    <mergeCell ref="L41:M41"/>
    <mergeCell ref="O41:R41"/>
    <mergeCell ref="S41:T41"/>
    <mergeCell ref="U41:V41"/>
    <mergeCell ref="L42:M42"/>
    <mergeCell ref="O42:R42"/>
    <mergeCell ref="S42:T42"/>
    <mergeCell ref="U42:V42"/>
    <mergeCell ref="L43:M43"/>
    <mergeCell ref="O43:R43"/>
    <mergeCell ref="S43:T43"/>
    <mergeCell ref="U43:V43"/>
    <mergeCell ref="L44:M44"/>
    <mergeCell ref="O44:R44"/>
    <mergeCell ref="S44:T44"/>
    <mergeCell ref="U44:V44"/>
    <mergeCell ref="L45:M45"/>
    <mergeCell ref="O45:R45"/>
    <mergeCell ref="S45:T45"/>
    <mergeCell ref="U45:V45"/>
    <mergeCell ref="L46:M46"/>
    <mergeCell ref="O46:R46"/>
    <mergeCell ref="S46:T46"/>
    <mergeCell ref="U46:V46"/>
    <mergeCell ref="O47:R47"/>
    <mergeCell ref="S47:T47"/>
    <mergeCell ref="U47:V47"/>
    <mergeCell ref="L48:M48"/>
    <mergeCell ref="O48:R48"/>
    <mergeCell ref="S48:T48"/>
    <mergeCell ref="U48:V48"/>
    <mergeCell ref="L49:M49"/>
    <mergeCell ref="O49:R49"/>
    <mergeCell ref="S49:T49"/>
    <mergeCell ref="U49:V49"/>
    <mergeCell ref="L50:M50"/>
    <mergeCell ref="O50:R50"/>
    <mergeCell ref="S50:T50"/>
    <mergeCell ref="U50:V50"/>
    <mergeCell ref="L51:M51"/>
    <mergeCell ref="O51:R51"/>
    <mergeCell ref="S51:T51"/>
    <mergeCell ref="U51:V51"/>
    <mergeCell ref="O52:R52"/>
    <mergeCell ref="S52:T52"/>
    <mergeCell ref="U52:V52"/>
    <mergeCell ref="L54:M54"/>
    <mergeCell ref="O54:R54"/>
    <mergeCell ref="S54:T54"/>
    <mergeCell ref="U54:V5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Violina Rosca</cp:lastModifiedBy>
  <cp:lastPrinted>2017-01-18T12:04:59Z</cp:lastPrinted>
  <dcterms:created xsi:type="dcterms:W3CDTF">1996-10-08T23:32:33Z</dcterms:created>
  <dcterms:modified xsi:type="dcterms:W3CDTF">2018-06-19T08:42:49Z</dcterms:modified>
  <cp:category/>
  <cp:version/>
  <cp:contentType/>
  <cp:contentStatus/>
</cp:coreProperties>
</file>