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ESCTOP 28.12.19\Propuneri SSC 2020-2022\NOUA CIRCULARA iulie 2019\"/>
    </mc:Choice>
  </mc:AlternateContent>
  <bookViews>
    <workbookView xWindow="0" yWindow="0" windowWidth="28800" windowHeight="14235" tabRatio="869" activeTab="21"/>
  </bookViews>
  <sheets>
    <sheet name="50.01" sheetId="40" r:id="rId1"/>
    <sheet name="50.02" sheetId="16" r:id="rId2"/>
    <sheet name="50.04" sheetId="35" r:id="rId3"/>
    <sheet name="5008" sheetId="37" r:id="rId4"/>
    <sheet name="5009" sheetId="49" r:id="rId5"/>
    <sheet name="5011" sheetId="38" r:id="rId6"/>
    <sheet name="5014" sheetId="13" r:id="rId7"/>
    <sheet name="58.01" sheetId="1" r:id="rId8"/>
    <sheet name="58.02" sheetId="30" r:id="rId9"/>
    <sheet name="58.03" sheetId="32" r:id="rId10"/>
    <sheet name="58.04" sheetId="4" r:id="rId11"/>
    <sheet name="58.05" sheetId="29" r:id="rId12"/>
    <sheet name="6402" sheetId="34" r:id="rId13"/>
    <sheet name="6403" sheetId="47" r:id="rId14"/>
    <sheet name="64.05" sheetId="31" r:id="rId15"/>
    <sheet name="64.04" sheetId="46" r:id="rId16"/>
    <sheet name="64.06" sheetId="45" r:id="rId17"/>
    <sheet name="68.02" sheetId="17" r:id="rId18"/>
    <sheet name="68.04" sheetId="14" r:id="rId19"/>
    <sheet name="68.05" sheetId="18" r:id="rId20"/>
    <sheet name="61.04" sheetId="43" r:id="rId21"/>
    <sheet name="15.04" sheetId="44" r:id="rId22"/>
  </sheets>
  <definedNames>
    <definedName name="_xlnm.Print_Area" localSheetId="1">'50.02'!$A$1:$P$182</definedName>
    <definedName name="_xlnm.Print_Area" localSheetId="2">'50.04'!$A$1:$P$111</definedName>
    <definedName name="_xlnm.Print_Area" localSheetId="3">'5008'!$A$1:$P$128</definedName>
    <definedName name="_xlnm.Print_Area" localSheetId="6">'5014'!$A$1:$P$87</definedName>
    <definedName name="_xlnm.Print_Area" localSheetId="7">'58.01'!$A$1:$P$126</definedName>
    <definedName name="_xlnm.Print_Area" localSheetId="8">'58.02'!$A$1:$P$119</definedName>
    <definedName name="_xlnm.Print_Area" localSheetId="9">'58.03'!$A$1:$P$164</definedName>
    <definedName name="_xlnm.Print_Area" localSheetId="10">'58.04'!$A$1:$P$169</definedName>
    <definedName name="_xlnm.Print_Area" localSheetId="11">'58.05'!$A$1:$P$133</definedName>
    <definedName name="_xlnm.Print_Area" localSheetId="14">'64.05'!$A$1:$P$104</definedName>
    <definedName name="_xlnm.Print_Area" localSheetId="17">'68.02'!$A$1:$P$101</definedName>
    <definedName name="_xlnm.Print_Area" localSheetId="18">'68.04'!$A$1:$P$100</definedName>
    <definedName name="_xlnm.Print_Area" localSheetId="19">'68.05'!$A$1:$P$98</definedName>
  </definedNames>
  <calcPr calcId="152511"/>
</workbook>
</file>

<file path=xl/calcChain.xml><?xml version="1.0" encoding="utf-8"?>
<calcChain xmlns="http://schemas.openxmlformats.org/spreadsheetml/2006/main">
  <c r="M84" i="44" l="1"/>
  <c r="M83" i="44" s="1"/>
  <c r="O84" i="44"/>
  <c r="O83" i="44" s="1"/>
  <c r="K84" i="44"/>
  <c r="K83" i="44" s="1"/>
  <c r="J84" i="44"/>
  <c r="J83" i="44" s="1"/>
  <c r="O86" i="44"/>
  <c r="M86" i="44"/>
  <c r="K86" i="44"/>
  <c r="J86" i="44"/>
  <c r="M28" i="46" l="1"/>
  <c r="O28" i="46"/>
  <c r="K28" i="46"/>
  <c r="G47" i="46"/>
  <c r="M14" i="35" l="1"/>
  <c r="O14" i="35"/>
  <c r="K14" i="35"/>
  <c r="O93" i="35"/>
  <c r="M93" i="35"/>
  <c r="K93" i="35"/>
  <c r="J93" i="35"/>
  <c r="I93" i="35"/>
  <c r="G93" i="35"/>
  <c r="J103" i="16" l="1"/>
  <c r="I103" i="16"/>
  <c r="G103" i="16"/>
  <c r="K16" i="16"/>
  <c r="M103" i="16"/>
  <c r="M16" i="16" s="1"/>
  <c r="O103" i="16"/>
  <c r="K103" i="16"/>
  <c r="I92" i="40"/>
  <c r="I106" i="40"/>
  <c r="P76" i="31" l="1"/>
  <c r="O76" i="31"/>
  <c r="N76" i="31"/>
  <c r="M76" i="31" l="1"/>
  <c r="L122" i="49" l="1"/>
  <c r="L118" i="49"/>
  <c r="L116" i="49"/>
  <c r="L114" i="49"/>
  <c r="L113" i="49"/>
  <c r="L110" i="49"/>
  <c r="L107" i="49"/>
  <c r="L106" i="49"/>
  <c r="L105" i="49"/>
  <c r="L96" i="49"/>
  <c r="N56" i="45" l="1"/>
  <c r="K36" i="31" l="1"/>
  <c r="L41" i="31"/>
  <c r="M41" i="31"/>
  <c r="N41" i="31"/>
  <c r="K41" i="31"/>
  <c r="K21" i="31"/>
  <c r="O21" i="31"/>
  <c r="M21" i="31"/>
  <c r="I15" i="34" l="1"/>
  <c r="I17" i="34"/>
  <c r="G17" i="34"/>
  <c r="G15" i="34"/>
  <c r="M117" i="34"/>
  <c r="O117" i="34"/>
  <c r="K117" i="34"/>
  <c r="J117" i="34"/>
  <c r="M119" i="34"/>
  <c r="O119" i="34"/>
  <c r="K119" i="34"/>
  <c r="J119" i="34"/>
  <c r="M121" i="34"/>
  <c r="M15" i="34" s="1"/>
  <c r="O121" i="34"/>
  <c r="O15" i="34" s="1"/>
  <c r="K121" i="34"/>
  <c r="K15" i="34" s="1"/>
  <c r="J121" i="34"/>
  <c r="J15" i="34" s="1"/>
  <c r="J81" i="44"/>
  <c r="M81" i="44"/>
  <c r="O81" i="44"/>
  <c r="K81" i="44"/>
  <c r="K17" i="34" l="1"/>
  <c r="O17" i="34"/>
  <c r="M17" i="34"/>
  <c r="K80" i="44"/>
  <c r="J80" i="44"/>
  <c r="O80" i="44"/>
  <c r="M80" i="44"/>
  <c r="L55" i="4"/>
  <c r="M55" i="4"/>
  <c r="N55" i="4"/>
  <c r="O55" i="4"/>
  <c r="P55" i="4"/>
  <c r="K55" i="4"/>
  <c r="L54" i="4"/>
  <c r="M54" i="4"/>
  <c r="N54" i="4"/>
  <c r="O54" i="4"/>
  <c r="P54" i="4"/>
  <c r="K54" i="4"/>
  <c r="L53" i="4"/>
  <c r="M53" i="4"/>
  <c r="N53" i="4"/>
  <c r="O53" i="4"/>
  <c r="P53" i="4"/>
  <c r="K53" i="4"/>
  <c r="L52" i="4"/>
  <c r="M52" i="4"/>
  <c r="N52" i="4"/>
  <c r="O52" i="4"/>
  <c r="P52" i="4"/>
  <c r="K52" i="4"/>
  <c r="L51" i="4"/>
  <c r="M51" i="4"/>
  <c r="N51" i="4"/>
  <c r="O51" i="4"/>
  <c r="P51" i="4"/>
  <c r="K51" i="4"/>
  <c r="L50" i="4" l="1"/>
  <c r="M50" i="4"/>
  <c r="N50" i="4"/>
  <c r="O50" i="4"/>
  <c r="P50" i="4"/>
  <c r="K50" i="4"/>
  <c r="L48" i="4"/>
  <c r="M48" i="4"/>
  <c r="N48" i="4"/>
  <c r="O48" i="4"/>
  <c r="P48" i="4"/>
  <c r="K48" i="4"/>
  <c r="L79" i="4"/>
  <c r="M79" i="4"/>
  <c r="N79" i="4"/>
  <c r="O79" i="4"/>
  <c r="P79" i="4"/>
  <c r="K79" i="4"/>
  <c r="L73" i="4"/>
  <c r="M73" i="4"/>
  <c r="N73" i="4"/>
  <c r="O73" i="4"/>
  <c r="P73" i="4"/>
  <c r="K73" i="4"/>
  <c r="G149" i="4" l="1"/>
  <c r="G151" i="4"/>
  <c r="L131" i="34" l="1"/>
  <c r="M131" i="34"/>
  <c r="K131" i="34"/>
  <c r="L129" i="34"/>
  <c r="M129" i="34"/>
  <c r="K129" i="34"/>
  <c r="L44" i="30" l="1"/>
  <c r="L43" i="30" s="1"/>
  <c r="M44" i="30"/>
  <c r="N44" i="30"/>
  <c r="O44" i="30"/>
  <c r="O43" i="30" s="1"/>
  <c r="P44" i="30"/>
  <c r="M43" i="30"/>
  <c r="N43" i="30"/>
  <c r="P43" i="30"/>
  <c r="K44" i="30"/>
  <c r="K43" i="30" s="1"/>
  <c r="K17" i="30"/>
  <c r="K22" i="30"/>
  <c r="J22" i="30"/>
  <c r="I22" i="30"/>
  <c r="G22" i="30"/>
  <c r="M97" i="30"/>
  <c r="M18" i="30" s="1"/>
  <c r="O97" i="30"/>
  <c r="O18" i="30" s="1"/>
  <c r="K97" i="30"/>
  <c r="K18" i="30" s="1"/>
  <c r="M77" i="30"/>
  <c r="M15" i="30" s="1"/>
  <c r="O77" i="30"/>
  <c r="O76" i="30" s="1"/>
  <c r="M93" i="30"/>
  <c r="M17" i="30" s="1"/>
  <c r="O93" i="30"/>
  <c r="O17" i="30" s="1"/>
  <c r="K93" i="30"/>
  <c r="J97" i="30"/>
  <c r="J76" i="30" s="1"/>
  <c r="J93" i="30"/>
  <c r="J17" i="30" s="1"/>
  <c r="I93" i="30"/>
  <c r="I17" i="30" s="1"/>
  <c r="G93" i="30"/>
  <c r="G17" i="30" s="1"/>
  <c r="M88" i="30"/>
  <c r="M16" i="30" s="1"/>
  <c r="O88" i="30"/>
  <c r="O16" i="30" s="1"/>
  <c r="K88" i="30"/>
  <c r="K16" i="30" s="1"/>
  <c r="K77" i="30"/>
  <c r="K15" i="30" s="1"/>
  <c r="I97" i="30"/>
  <c r="I76" i="30" s="1"/>
  <c r="J88" i="30"/>
  <c r="J16" i="30" s="1"/>
  <c r="J77" i="30"/>
  <c r="J15" i="30" s="1"/>
  <c r="I77" i="30"/>
  <c r="I15" i="30" s="1"/>
  <c r="I88" i="30"/>
  <c r="I16" i="30" s="1"/>
  <c r="G97" i="30"/>
  <c r="G18" i="30" s="1"/>
  <c r="G88" i="30"/>
  <c r="G16" i="30" s="1"/>
  <c r="G77" i="30"/>
  <c r="G76" i="30" s="1"/>
  <c r="G75" i="30" s="1"/>
  <c r="K53" i="16"/>
  <c r="L53" i="16"/>
  <c r="J15" i="32"/>
  <c r="G16" i="32"/>
  <c r="G14" i="32" s="1"/>
  <c r="J104" i="32"/>
  <c r="M136" i="32"/>
  <c r="O136" i="32"/>
  <c r="K136" i="32"/>
  <c r="M139" i="32"/>
  <c r="O139" i="32"/>
  <c r="K139" i="32"/>
  <c r="M143" i="32"/>
  <c r="O143" i="32"/>
  <c r="K143" i="32"/>
  <c r="M145" i="32"/>
  <c r="O145" i="32"/>
  <c r="K145" i="32"/>
  <c r="J143" i="32"/>
  <c r="J17" i="32" s="1"/>
  <c r="I143" i="32"/>
  <c r="J145" i="32"/>
  <c r="J18" i="32" s="1"/>
  <c r="J139" i="32"/>
  <c r="J16" i="32" s="1"/>
  <c r="I139" i="32"/>
  <c r="I16" i="32" s="1"/>
  <c r="I145" i="32"/>
  <c r="I18" i="32" s="1"/>
  <c r="M128" i="32"/>
  <c r="O128" i="32"/>
  <c r="O18" i="32" s="1"/>
  <c r="M125" i="32"/>
  <c r="O125" i="32"/>
  <c r="O17" i="32" s="1"/>
  <c r="M122" i="32"/>
  <c r="O122" i="32"/>
  <c r="O16" i="32" s="1"/>
  <c r="M113" i="32"/>
  <c r="M15" i="32" s="1"/>
  <c r="O113" i="32"/>
  <c r="K113" i="32"/>
  <c r="K15" i="32" s="1"/>
  <c r="K128" i="32"/>
  <c r="K18" i="32" s="1"/>
  <c r="K125" i="32"/>
  <c r="K17" i="32" s="1"/>
  <c r="K122" i="32"/>
  <c r="L37" i="32"/>
  <c r="M37" i="32"/>
  <c r="L51" i="32"/>
  <c r="M51" i="32"/>
  <c r="N51" i="32"/>
  <c r="O51" i="32"/>
  <c r="P51" i="32"/>
  <c r="K51" i="32"/>
  <c r="L50" i="32"/>
  <c r="M50" i="32"/>
  <c r="N50" i="32"/>
  <c r="O50" i="32"/>
  <c r="P50" i="32"/>
  <c r="K50" i="32"/>
  <c r="L49" i="32"/>
  <c r="M49" i="32"/>
  <c r="N49" i="32"/>
  <c r="O49" i="32"/>
  <c r="P49" i="32"/>
  <c r="K49" i="32"/>
  <c r="L48" i="32"/>
  <c r="M48" i="32"/>
  <c r="N48" i="32"/>
  <c r="O48" i="32"/>
  <c r="P48" i="32"/>
  <c r="K48" i="32"/>
  <c r="L47" i="32"/>
  <c r="M47" i="32"/>
  <c r="N47" i="32"/>
  <c r="O47" i="32"/>
  <c r="P47" i="32"/>
  <c r="K47" i="32"/>
  <c r="L46" i="32"/>
  <c r="M46" i="32"/>
  <c r="N46" i="32"/>
  <c r="O46" i="32"/>
  <c r="P46" i="32"/>
  <c r="K46" i="32"/>
  <c r="L68" i="32"/>
  <c r="M68" i="32"/>
  <c r="N68" i="32"/>
  <c r="O68" i="32"/>
  <c r="P68" i="32"/>
  <c r="K68" i="32"/>
  <c r="L53" i="32"/>
  <c r="M53" i="32"/>
  <c r="N53" i="32"/>
  <c r="O53" i="32"/>
  <c r="P53" i="32"/>
  <c r="K53" i="32"/>
  <c r="L61" i="32"/>
  <c r="M61" i="32"/>
  <c r="N61" i="32"/>
  <c r="O61" i="32"/>
  <c r="P61" i="32"/>
  <c r="K61" i="32"/>
  <c r="M108" i="32"/>
  <c r="O108" i="32"/>
  <c r="K108" i="32"/>
  <c r="J108" i="32"/>
  <c r="I104" i="32"/>
  <c r="G104" i="32"/>
  <c r="G103" i="32" s="1"/>
  <c r="J110" i="32"/>
  <c r="M66" i="32"/>
  <c r="M16" i="32" l="1"/>
  <c r="I135" i="32"/>
  <c r="I26" i="32" s="1"/>
  <c r="M18" i="32"/>
  <c r="K16" i="32"/>
  <c r="K14" i="32" s="1"/>
  <c r="O15" i="32"/>
  <c r="M17" i="32"/>
  <c r="O14" i="32"/>
  <c r="G15" i="30"/>
  <c r="G14" i="30" s="1"/>
  <c r="I18" i="30"/>
  <c r="M14" i="32"/>
  <c r="I103" i="32"/>
  <c r="O15" i="30"/>
  <c r="L45" i="32"/>
  <c r="I25" i="32" s="1"/>
  <c r="I22" i="32" s="1"/>
  <c r="K135" i="32"/>
  <c r="G39" i="32" s="1"/>
  <c r="K26" i="32" s="1"/>
  <c r="I17" i="32"/>
  <c r="I14" i="32" s="1"/>
  <c r="K76" i="30"/>
  <c r="J18" i="30"/>
  <c r="M76" i="30"/>
  <c r="P45" i="32"/>
  <c r="N38" i="32" s="1"/>
  <c r="O45" i="32"/>
  <c r="K38" i="32" s="1"/>
  <c r="K112" i="32"/>
  <c r="M112" i="32"/>
  <c r="J14" i="32"/>
  <c r="O135" i="32"/>
  <c r="N39" i="32" s="1"/>
  <c r="O26" i="32" s="1"/>
  <c r="M135" i="32"/>
  <c r="K39" i="32" s="1"/>
  <c r="M26" i="32" s="1"/>
  <c r="J135" i="32"/>
  <c r="J26" i="32" s="1"/>
  <c r="O112" i="32"/>
  <c r="O103" i="32" s="1"/>
  <c r="M25" i="32"/>
  <c r="N45" i="32"/>
  <c r="O25" i="32"/>
  <c r="K45" i="32"/>
  <c r="G25" i="32" s="1"/>
  <c r="G22" i="32" s="1"/>
  <c r="M45" i="32"/>
  <c r="J25" i="32" s="1"/>
  <c r="L56" i="4"/>
  <c r="M56" i="4"/>
  <c r="N56" i="4"/>
  <c r="O56" i="4"/>
  <c r="P56" i="4"/>
  <c r="K56" i="4"/>
  <c r="J16" i="4"/>
  <c r="J17" i="4"/>
  <c r="J19" i="4"/>
  <c r="I19" i="4"/>
  <c r="I17" i="4"/>
  <c r="J103" i="32" l="1"/>
  <c r="K103" i="32"/>
  <c r="J22" i="32"/>
  <c r="M22" i="32"/>
  <c r="K37" i="32"/>
  <c r="K33" i="32" s="1"/>
  <c r="K32" i="32" s="1"/>
  <c r="N37" i="32"/>
  <c r="N33" i="32" s="1"/>
  <c r="N32" i="32" s="1"/>
  <c r="O22" i="32"/>
  <c r="M103" i="32"/>
  <c r="G38" i="32"/>
  <c r="G37" i="32" s="1"/>
  <c r="G33" i="32" s="1"/>
  <c r="G32" i="32" s="1"/>
  <c r="K25" i="32"/>
  <c r="K22" i="32" s="1"/>
  <c r="L49" i="4"/>
  <c r="M49" i="4"/>
  <c r="N49" i="4"/>
  <c r="O49" i="4"/>
  <c r="P49" i="4"/>
  <c r="K49" i="4"/>
  <c r="L47" i="4"/>
  <c r="L46" i="4" s="1"/>
  <c r="M47" i="4"/>
  <c r="N47" i="4"/>
  <c r="N46" i="4" s="1"/>
  <c r="O47" i="4"/>
  <c r="O46" i="4" s="1"/>
  <c r="P47" i="4"/>
  <c r="P46" i="4" s="1"/>
  <c r="K47" i="4"/>
  <c r="L67" i="4"/>
  <c r="M67" i="4"/>
  <c r="K67" i="4"/>
  <c r="L65" i="4"/>
  <c r="M65" i="4"/>
  <c r="N65" i="4"/>
  <c r="O65" i="4"/>
  <c r="P65" i="4"/>
  <c r="K65" i="4"/>
  <c r="L62" i="4"/>
  <c r="M62" i="4"/>
  <c r="N62" i="4"/>
  <c r="O62" i="4"/>
  <c r="P62" i="4"/>
  <c r="K62" i="4"/>
  <c r="N58" i="4"/>
  <c r="O58" i="4"/>
  <c r="P58" i="4"/>
  <c r="M58" i="4"/>
  <c r="L58" i="4"/>
  <c r="K58" i="4"/>
  <c r="K46" i="4" l="1"/>
  <c r="M46" i="4"/>
  <c r="J28" i="4" s="1"/>
  <c r="J25" i="4" s="1"/>
  <c r="K28" i="4"/>
  <c r="O28" i="4"/>
  <c r="M28" i="4"/>
  <c r="G39" i="4" l="1"/>
  <c r="N39" i="4"/>
  <c r="K39" i="4"/>
  <c r="G141" i="4"/>
  <c r="M139" i="4"/>
  <c r="O139" i="4"/>
  <c r="K139" i="4"/>
  <c r="J139" i="4"/>
  <c r="K147" i="4"/>
  <c r="J147" i="4"/>
  <c r="M145" i="4"/>
  <c r="O145" i="4"/>
  <c r="K145" i="4"/>
  <c r="M143" i="4"/>
  <c r="O143" i="4"/>
  <c r="K143" i="4"/>
  <c r="J143" i="4"/>
  <c r="I141" i="4"/>
  <c r="J141" i="4"/>
  <c r="M124" i="4" l="1"/>
  <c r="M17" i="4" s="1"/>
  <c r="O124" i="4"/>
  <c r="O17" i="4" s="1"/>
  <c r="K124" i="4"/>
  <c r="K17" i="4" s="1"/>
  <c r="M129" i="4"/>
  <c r="M19" i="4" s="1"/>
  <c r="O129" i="4"/>
  <c r="O19" i="4" s="1"/>
  <c r="K129" i="4"/>
  <c r="K19" i="4" s="1"/>
  <c r="O126" i="4"/>
  <c r="O18" i="4" s="1"/>
  <c r="M126" i="4"/>
  <c r="M18" i="4" s="1"/>
  <c r="K126" i="4"/>
  <c r="K18" i="4" s="1"/>
  <c r="J126" i="4"/>
  <c r="J18" i="4" s="1"/>
  <c r="I126" i="4"/>
  <c r="I18" i="4" s="1"/>
  <c r="G126" i="4"/>
  <c r="G18" i="4" s="1"/>
  <c r="M136" i="4"/>
  <c r="O136" i="4"/>
  <c r="M21" i="4" s="1"/>
  <c r="K136" i="4"/>
  <c r="J136" i="4"/>
  <c r="J21" i="4" s="1"/>
  <c r="I136" i="4"/>
  <c r="I21" i="4" s="1"/>
  <c r="G122" i="4"/>
  <c r="G16" i="4" s="1"/>
  <c r="G136" i="4"/>
  <c r="G21" i="4" s="1"/>
  <c r="G118" i="4"/>
  <c r="J132" i="4"/>
  <c r="J20" i="4" s="1"/>
  <c r="I132" i="4"/>
  <c r="I20" i="4" s="1"/>
  <c r="G132" i="4"/>
  <c r="G20" i="4" s="1"/>
  <c r="I122" i="4"/>
  <c r="I16" i="4" s="1"/>
  <c r="I118" i="4"/>
  <c r="I15" i="4" s="1"/>
  <c r="G15" i="4" l="1"/>
  <c r="G14" i="4" s="1"/>
  <c r="O21" i="4"/>
  <c r="K21" i="4"/>
  <c r="I117" i="4"/>
  <c r="G117" i="4"/>
  <c r="G116" i="4" s="1"/>
  <c r="G112" i="29"/>
  <c r="G18" i="29" s="1"/>
  <c r="I108" i="29"/>
  <c r="I17" i="29" s="1"/>
  <c r="G108" i="29"/>
  <c r="G17" i="29" s="1"/>
  <c r="O17" i="29"/>
  <c r="O28" i="29"/>
  <c r="O27" i="29"/>
  <c r="L52" i="29"/>
  <c r="I28" i="29" s="1"/>
  <c r="M52" i="29"/>
  <c r="J28" i="29" s="1"/>
  <c r="N52" i="29"/>
  <c r="K28" i="29" s="1"/>
  <c r="O52" i="29"/>
  <c r="P52" i="29"/>
  <c r="M28" i="29" s="1"/>
  <c r="K52" i="29"/>
  <c r="G28" i="29" s="1"/>
  <c r="L55" i="29"/>
  <c r="I31" i="29" s="1"/>
  <c r="M55" i="29"/>
  <c r="J31" i="29" s="1"/>
  <c r="N55" i="29"/>
  <c r="K31" i="29" s="1"/>
  <c r="O55" i="29"/>
  <c r="M31" i="29" s="1"/>
  <c r="P55" i="29"/>
  <c r="O31" i="29" s="1"/>
  <c r="K55" i="29"/>
  <c r="G31" i="29" s="1"/>
  <c r="L54" i="29"/>
  <c r="I30" i="29" s="1"/>
  <c r="M54" i="29"/>
  <c r="J30" i="29" s="1"/>
  <c r="N54" i="29"/>
  <c r="K30" i="29" s="1"/>
  <c r="O54" i="29"/>
  <c r="M30" i="29" s="1"/>
  <c r="P54" i="29"/>
  <c r="O30" i="29" s="1"/>
  <c r="K54" i="29"/>
  <c r="G30" i="29" s="1"/>
  <c r="L53" i="29"/>
  <c r="I29" i="29" s="1"/>
  <c r="M53" i="29"/>
  <c r="N53" i="29"/>
  <c r="O53" i="29"/>
  <c r="P53" i="29"/>
  <c r="K53" i="29"/>
  <c r="G29" i="29" s="1"/>
  <c r="L51" i="29"/>
  <c r="I27" i="29" s="1"/>
  <c r="M51" i="29"/>
  <c r="J27" i="29" s="1"/>
  <c r="N51" i="29"/>
  <c r="K27" i="29" s="1"/>
  <c r="O51" i="29"/>
  <c r="P51" i="29"/>
  <c r="M27" i="29" s="1"/>
  <c r="K51" i="29"/>
  <c r="G27" i="29" s="1"/>
  <c r="L50" i="29"/>
  <c r="I24" i="29" s="1"/>
  <c r="I23" i="29" s="1"/>
  <c r="M50" i="29"/>
  <c r="N50" i="29"/>
  <c r="O50" i="29"/>
  <c r="P50" i="29"/>
  <c r="K50" i="29"/>
  <c r="G24" i="29" s="1"/>
  <c r="G23" i="29" s="1"/>
  <c r="L49" i="29"/>
  <c r="M49" i="29"/>
  <c r="N49" i="29"/>
  <c r="O49" i="29"/>
  <c r="P49" i="29"/>
  <c r="K49" i="29"/>
  <c r="G26" i="29" s="1"/>
  <c r="O57" i="29"/>
  <c r="P57" i="29"/>
  <c r="N57" i="29"/>
  <c r="M57" i="29"/>
  <c r="L57" i="29"/>
  <c r="K57" i="29"/>
  <c r="G97" i="29"/>
  <c r="G15" i="29" s="1"/>
  <c r="M97" i="29"/>
  <c r="M15" i="29" s="1"/>
  <c r="O97" i="29"/>
  <c r="O15" i="29" s="1"/>
  <c r="K97" i="29"/>
  <c r="K15" i="29" s="1"/>
  <c r="M105" i="29"/>
  <c r="M16" i="29" s="1"/>
  <c r="O105" i="29"/>
  <c r="O16" i="29" s="1"/>
  <c r="K105" i="29"/>
  <c r="K16" i="29" s="1"/>
  <c r="M108" i="29"/>
  <c r="M17" i="29" s="1"/>
  <c r="K108" i="29"/>
  <c r="K17" i="29" s="1"/>
  <c r="M112" i="29"/>
  <c r="M18" i="29" s="1"/>
  <c r="O112" i="29"/>
  <c r="O18" i="29" s="1"/>
  <c r="K112" i="29"/>
  <c r="K18" i="29" s="1"/>
  <c r="J112" i="29"/>
  <c r="J18" i="29" s="1"/>
  <c r="I112" i="29"/>
  <c r="I18" i="29" s="1"/>
  <c r="J108" i="29"/>
  <c r="J17" i="29" s="1"/>
  <c r="G105" i="29"/>
  <c r="G16" i="29" s="1"/>
  <c r="J105" i="29"/>
  <c r="I105" i="29"/>
  <c r="J97" i="29"/>
  <c r="I97" i="29"/>
  <c r="J117" i="29"/>
  <c r="I117" i="29"/>
  <c r="L65" i="29"/>
  <c r="M65" i="29"/>
  <c r="K65" i="29"/>
  <c r="G29" i="4" l="1"/>
  <c r="G25" i="4"/>
  <c r="I29" i="4"/>
  <c r="I116" i="4"/>
  <c r="I25" i="4" s="1"/>
  <c r="I28" i="4" s="1"/>
  <c r="O48" i="29"/>
  <c r="O14" i="29"/>
  <c r="I16" i="29"/>
  <c r="N48" i="29"/>
  <c r="K96" i="29"/>
  <c r="K95" i="29" s="1"/>
  <c r="J16" i="29"/>
  <c r="M25" i="29"/>
  <c r="M22" i="29" s="1"/>
  <c r="M96" i="29"/>
  <c r="M95" i="29" s="1"/>
  <c r="J96" i="29"/>
  <c r="J95" i="29" s="1"/>
  <c r="J15" i="29"/>
  <c r="I96" i="29"/>
  <c r="I95" i="29" s="1"/>
  <c r="I15" i="29"/>
  <c r="G96" i="29"/>
  <c r="G95" i="29" s="1"/>
  <c r="G14" i="29"/>
  <c r="M48" i="29"/>
  <c r="P48" i="29"/>
  <c r="G25" i="29"/>
  <c r="G22" i="29" s="1"/>
  <c r="O25" i="29"/>
  <c r="K48" i="29"/>
  <c r="L48" i="29"/>
  <c r="G15" i="1"/>
  <c r="I15" i="1"/>
  <c r="M108" i="1"/>
  <c r="M19" i="1" s="1"/>
  <c r="O108" i="1"/>
  <c r="O19" i="1" s="1"/>
  <c r="K108" i="1"/>
  <c r="K19" i="1" s="1"/>
  <c r="G28" i="4" l="1"/>
  <c r="G38" i="29"/>
  <c r="G37" i="29" s="1"/>
  <c r="G42" i="29"/>
  <c r="G41" i="29" s="1"/>
  <c r="J103" i="1"/>
  <c r="J18" i="1" s="1"/>
  <c r="I103" i="1"/>
  <c r="I18" i="1" s="1"/>
  <c r="O103" i="1"/>
  <c r="O18" i="1" s="1"/>
  <c r="M103" i="1"/>
  <c r="M18" i="1" s="1"/>
  <c r="K103" i="1"/>
  <c r="K18" i="1" s="1"/>
  <c r="J81" i="1"/>
  <c r="J15" i="1" s="1"/>
  <c r="G108" i="1"/>
  <c r="G19" i="1" s="1"/>
  <c r="G103" i="1"/>
  <c r="G18" i="1" s="1"/>
  <c r="G84" i="1"/>
  <c r="G16" i="1" s="1"/>
  <c r="G100" i="1"/>
  <c r="G17" i="1" s="1"/>
  <c r="G14" i="1" l="1"/>
  <c r="G79" i="1"/>
  <c r="N52" i="34"/>
  <c r="P52" i="34"/>
  <c r="O52" i="34" l="1"/>
  <c r="M52" i="34"/>
  <c r="L52" i="34"/>
  <c r="K52" i="34"/>
  <c r="G26" i="34" s="1"/>
  <c r="O27" i="34"/>
  <c r="M27" i="34"/>
  <c r="K27" i="34"/>
  <c r="K56" i="34"/>
  <c r="G30" i="34" s="1"/>
  <c r="K55" i="34"/>
  <c r="G29" i="34" s="1"/>
  <c r="K54" i="34"/>
  <c r="G28" i="34" s="1"/>
  <c r="K53" i="34"/>
  <c r="K51" i="34"/>
  <c r="L53" i="34"/>
  <c r="I27" i="34" s="1"/>
  <c r="P64" i="34"/>
  <c r="O64" i="34"/>
  <c r="N64" i="34"/>
  <c r="M64" i="34"/>
  <c r="K64" i="34"/>
  <c r="L64" i="34"/>
  <c r="K58" i="34"/>
  <c r="O103" i="34"/>
  <c r="M103" i="34"/>
  <c r="K103" i="34"/>
  <c r="K39" i="34"/>
  <c r="G39" i="34"/>
  <c r="N72" i="34"/>
  <c r="O72" i="34"/>
  <c r="P72" i="34"/>
  <c r="M72" i="34"/>
  <c r="N74" i="34"/>
  <c r="O74" i="34"/>
  <c r="P74" i="34"/>
  <c r="M74" i="34"/>
  <c r="P130" i="34"/>
  <c r="P129" i="34" s="1"/>
  <c r="O130" i="34"/>
  <c r="O129" i="34" s="1"/>
  <c r="N130" i="34"/>
  <c r="O132" i="34"/>
  <c r="O131" i="34" s="1"/>
  <c r="N132" i="34"/>
  <c r="N131" i="34" s="1"/>
  <c r="N129" i="34"/>
  <c r="O135" i="34"/>
  <c r="P135" i="34"/>
  <c r="N135" i="34"/>
  <c r="O133" i="34"/>
  <c r="P133" i="34"/>
  <c r="N133" i="34"/>
  <c r="J115" i="34"/>
  <c r="J17" i="34" s="1"/>
  <c r="J113" i="34"/>
  <c r="G44" i="34" l="1"/>
  <c r="K31" i="34"/>
  <c r="M31" i="34"/>
  <c r="K44" i="34"/>
  <c r="O31" i="34"/>
  <c r="N44" i="34"/>
  <c r="K50" i="34"/>
  <c r="G24" i="34"/>
  <c r="K16" i="34"/>
  <c r="O16" i="34"/>
  <c r="M16" i="34"/>
  <c r="M14" i="34" s="1"/>
  <c r="N39" i="34"/>
  <c r="O110" i="34"/>
  <c r="P132" i="34"/>
  <c r="P131" i="34" s="1"/>
  <c r="G103" i="34"/>
  <c r="I105" i="34"/>
  <c r="J103" i="34"/>
  <c r="I103" i="34"/>
  <c r="J105" i="34"/>
  <c r="N38" i="34" l="1"/>
  <c r="N37" i="34" s="1"/>
  <c r="O14" i="34"/>
  <c r="K38" i="34"/>
  <c r="K37" i="34" s="1"/>
  <c r="J31" i="34"/>
  <c r="G38" i="34"/>
  <c r="G37" i="34" s="1"/>
  <c r="K14" i="34"/>
  <c r="G16" i="34"/>
  <c r="G14" i="34" s="1"/>
  <c r="G31" i="34"/>
  <c r="G21" i="34" s="1"/>
  <c r="G102" i="34"/>
  <c r="J16" i="34"/>
  <c r="J14" i="34" s="1"/>
  <c r="I16" i="34"/>
  <c r="I14" i="34" s="1"/>
  <c r="J34" i="16"/>
  <c r="K35" i="16"/>
  <c r="J35" i="16"/>
  <c r="I35" i="16"/>
  <c r="G35" i="16"/>
  <c r="K33" i="16"/>
  <c r="J33" i="16"/>
  <c r="M35" i="16"/>
  <c r="M34" i="16"/>
  <c r="I34" i="16"/>
  <c r="G34" i="16"/>
  <c r="M33" i="16"/>
  <c r="I33" i="16"/>
  <c r="G33" i="16"/>
  <c r="I32" i="16"/>
  <c r="G32" i="16"/>
  <c r="K31" i="16"/>
  <c r="J31" i="16"/>
  <c r="I31" i="16"/>
  <c r="G31" i="16"/>
  <c r="M30" i="16"/>
  <c r="K30" i="16"/>
  <c r="J30" i="16"/>
  <c r="I30" i="16"/>
  <c r="G30" i="16"/>
  <c r="I29" i="16"/>
  <c r="G29" i="16"/>
  <c r="K28" i="16"/>
  <c r="J28" i="16"/>
  <c r="I28" i="16"/>
  <c r="G28" i="16"/>
  <c r="M53" i="16"/>
  <c r="N53" i="16"/>
  <c r="O53" i="16"/>
  <c r="K60" i="16"/>
  <c r="K52" i="16" s="1"/>
  <c r="G27" i="16" s="1"/>
  <c r="L45" i="16" l="1"/>
  <c r="M45" i="16"/>
  <c r="N45" i="16"/>
  <c r="K45" i="16"/>
  <c r="O16" i="16"/>
  <c r="M20" i="16"/>
  <c r="M17" i="16"/>
  <c r="K17" i="16"/>
  <c r="I129" i="16" l="1"/>
  <c r="J17" i="16"/>
  <c r="J20" i="16"/>
  <c r="I20" i="16"/>
  <c r="I18" i="16"/>
  <c r="I17" i="16"/>
  <c r="M123" i="16" l="1"/>
  <c r="M18" i="16" s="1"/>
  <c r="J123" i="16"/>
  <c r="J18" i="16" s="1"/>
  <c r="M144" i="16"/>
  <c r="M135" i="16"/>
  <c r="M163" i="16" l="1"/>
  <c r="M150" i="16"/>
  <c r="K163" i="16"/>
  <c r="K150" i="16"/>
  <c r="J163" i="16"/>
  <c r="J150" i="16"/>
  <c r="I163" i="16"/>
  <c r="I19" i="16" s="1"/>
  <c r="I150" i="16"/>
  <c r="I149" i="16" s="1"/>
  <c r="M149" i="16" l="1"/>
  <c r="G150" i="16"/>
  <c r="G167" i="16"/>
  <c r="G163" i="16"/>
  <c r="G159" i="16"/>
  <c r="G17" i="16" s="1"/>
  <c r="G107" i="16"/>
  <c r="G15" i="16" s="1"/>
  <c r="G129" i="16"/>
  <c r="G123" i="16"/>
  <c r="G18" i="16" s="1"/>
  <c r="G36" i="16" l="1"/>
  <c r="G24" i="16" s="1"/>
  <c r="G16" i="16"/>
  <c r="G149" i="16"/>
  <c r="G19" i="16"/>
  <c r="G106" i="16"/>
  <c r="I127" i="38"/>
  <c r="I119" i="38"/>
  <c r="I14" i="38"/>
  <c r="J14" i="38"/>
  <c r="J127" i="38"/>
  <c r="I122" i="38"/>
  <c r="J122" i="38"/>
  <c r="I116" i="38"/>
  <c r="J116" i="38"/>
  <c r="I100" i="38"/>
  <c r="J100" i="38"/>
  <c r="I95" i="38"/>
  <c r="I97" i="38"/>
  <c r="J95" i="38"/>
  <c r="J97" i="38"/>
  <c r="G102" i="16" l="1"/>
  <c r="G14" i="16"/>
  <c r="I121" i="38"/>
  <c r="I94" i="38" s="1"/>
  <c r="J121" i="38"/>
  <c r="J94" i="38" s="1"/>
  <c r="O92" i="47"/>
  <c r="M92" i="47"/>
  <c r="K92" i="47"/>
  <c r="I92" i="47"/>
  <c r="J92" i="47"/>
  <c r="J17" i="47"/>
  <c r="I17" i="47"/>
  <c r="G17" i="47"/>
  <c r="O117" i="47"/>
  <c r="M117" i="47"/>
  <c r="K117" i="47"/>
  <c r="J124" i="47"/>
  <c r="I124" i="47"/>
  <c r="J117" i="47"/>
  <c r="I117" i="47"/>
  <c r="G124" i="47"/>
  <c r="G117" i="47" l="1"/>
  <c r="M112" i="47" l="1"/>
  <c r="O112" i="47"/>
  <c r="K112" i="47"/>
  <c r="I112" i="47"/>
  <c r="J112" i="47"/>
  <c r="G112" i="47"/>
  <c r="G115" i="47"/>
  <c r="I115" i="47"/>
  <c r="J115" i="47"/>
  <c r="O115" i="47"/>
  <c r="M115" i="47"/>
  <c r="K115" i="47"/>
  <c r="O97" i="47"/>
  <c r="M97" i="47"/>
  <c r="K97" i="47"/>
  <c r="J97" i="47"/>
  <c r="I97" i="47"/>
  <c r="G97" i="47"/>
  <c r="G92" i="47"/>
  <c r="G94" i="47"/>
  <c r="I94" i="47"/>
  <c r="G131" i="47"/>
  <c r="I91" i="47" l="1"/>
  <c r="G91" i="47"/>
  <c r="I131" i="47"/>
  <c r="O133" i="47"/>
  <c r="M133" i="47"/>
  <c r="K133" i="47"/>
  <c r="J133" i="47"/>
  <c r="I133" i="47"/>
  <c r="G133" i="47"/>
  <c r="G90" i="47" l="1"/>
  <c r="I90" i="47"/>
  <c r="O131" i="47"/>
  <c r="M131" i="47"/>
  <c r="K131" i="47"/>
  <c r="J131" i="47"/>
  <c r="O124" i="47"/>
  <c r="M124" i="47"/>
  <c r="K124" i="47"/>
  <c r="K24" i="47" s="1"/>
  <c r="O23" i="47"/>
  <c r="M23" i="47"/>
  <c r="K23" i="47"/>
  <c r="O22" i="47"/>
  <c r="M22" i="47"/>
  <c r="K22" i="47"/>
  <c r="O19" i="47"/>
  <c r="M19" i="47"/>
  <c r="K19" i="47"/>
  <c r="O94" i="47"/>
  <c r="M94" i="47"/>
  <c r="K94" i="47"/>
  <c r="J94" i="47"/>
  <c r="J91" i="47" s="1"/>
  <c r="O18" i="47"/>
  <c r="M18" i="47"/>
  <c r="O21" i="47"/>
  <c r="M21" i="47"/>
  <c r="K21" i="47"/>
  <c r="O91" i="47" l="1"/>
  <c r="M91" i="47"/>
  <c r="M90" i="47" s="1"/>
  <c r="M24" i="47"/>
  <c r="M17" i="47" s="1"/>
  <c r="K91" i="47"/>
  <c r="K90" i="47" s="1"/>
  <c r="O24" i="47"/>
  <c r="O17" i="47" s="1"/>
  <c r="J90" i="47"/>
  <c r="K18" i="47"/>
  <c r="K17" i="47" s="1"/>
  <c r="O90" i="47"/>
  <c r="O78" i="43"/>
  <c r="M78" i="43"/>
  <c r="K78" i="43"/>
  <c r="O96" i="46" l="1"/>
  <c r="M96" i="46"/>
  <c r="K96" i="46"/>
  <c r="J93" i="46"/>
  <c r="J90" i="46" s="1"/>
  <c r="O119" i="46"/>
  <c r="M119" i="46"/>
  <c r="K119" i="46"/>
  <c r="O116" i="46"/>
  <c r="M116" i="46"/>
  <c r="K116" i="46"/>
  <c r="O129" i="46"/>
  <c r="O24" i="46" s="1"/>
  <c r="M129" i="46"/>
  <c r="M24" i="46" s="1"/>
  <c r="K129" i="46"/>
  <c r="K24" i="46" s="1"/>
  <c r="J129" i="46"/>
  <c r="J89" i="46" l="1"/>
  <c r="O123" i="46"/>
  <c r="O23" i="46" s="1"/>
  <c r="M123" i="46"/>
  <c r="M23" i="46" s="1"/>
  <c r="K123" i="46"/>
  <c r="K23" i="46" s="1"/>
  <c r="O22" i="46"/>
  <c r="M22" i="46"/>
  <c r="K22" i="46"/>
  <c r="O21" i="46"/>
  <c r="M21" i="46"/>
  <c r="K21" i="46"/>
  <c r="O19" i="46"/>
  <c r="M19" i="46"/>
  <c r="K19" i="46"/>
  <c r="O93" i="46"/>
  <c r="O90" i="46" s="1"/>
  <c r="M93" i="46"/>
  <c r="M90" i="46" s="1"/>
  <c r="K93" i="46"/>
  <c r="K90" i="46" s="1"/>
  <c r="O20" i="46"/>
  <c r="M20" i="46"/>
  <c r="K20" i="46"/>
  <c r="O89" i="46" l="1"/>
  <c r="M89" i="46"/>
  <c r="K89" i="46"/>
  <c r="O18" i="46"/>
  <c r="O17" i="46" s="1"/>
  <c r="K18" i="46"/>
  <c r="K17" i="46" s="1"/>
  <c r="M18" i="46"/>
  <c r="M17" i="46" s="1"/>
  <c r="J14" i="31"/>
  <c r="O81" i="31"/>
  <c r="M81" i="31"/>
  <c r="K81" i="31"/>
  <c r="K95" i="45" l="1"/>
  <c r="K19" i="45" s="1"/>
  <c r="K121" i="45"/>
  <c r="O121" i="45"/>
  <c r="M121" i="45"/>
  <c r="K116" i="45"/>
  <c r="K21" i="45" s="1"/>
  <c r="O116" i="45"/>
  <c r="M116" i="45"/>
  <c r="O95" i="45"/>
  <c r="O19" i="45" s="1"/>
  <c r="M95" i="45"/>
  <c r="M19" i="45" s="1"/>
  <c r="K92" i="45"/>
  <c r="K88" i="45" s="1"/>
  <c r="O92" i="45"/>
  <c r="O88" i="45" s="1"/>
  <c r="M92" i="45"/>
  <c r="M88" i="45" s="1"/>
  <c r="G86" i="37" l="1"/>
  <c r="O82" i="43" l="1"/>
  <c r="M82" i="43"/>
  <c r="K82" i="43"/>
  <c r="G87" i="40" l="1"/>
  <c r="G86" i="40" s="1"/>
  <c r="K114" i="37" l="1"/>
  <c r="J114" i="37"/>
  <c r="I114" i="37"/>
  <c r="K117" i="40" l="1"/>
  <c r="M117" i="40"/>
  <c r="O117" i="40"/>
  <c r="M92" i="40" l="1"/>
  <c r="O92" i="40"/>
  <c r="K92" i="40"/>
  <c r="J92" i="40"/>
  <c r="M113" i="40"/>
  <c r="O113" i="40"/>
  <c r="K113" i="40"/>
  <c r="J124" i="40"/>
  <c r="J26" i="29" l="1"/>
  <c r="J25" i="29" s="1"/>
  <c r="J22" i="29" s="1"/>
  <c r="I26" i="29"/>
  <c r="K25" i="29" l="1"/>
  <c r="K22" i="29" s="1"/>
  <c r="I25" i="29"/>
  <c r="I22" i="29" s="1"/>
  <c r="M54" i="34"/>
  <c r="J28" i="34" s="1"/>
  <c r="N54" i="34"/>
  <c r="K28" i="34" s="1"/>
  <c r="O54" i="34"/>
  <c r="M28" i="34" s="1"/>
  <c r="P54" i="34"/>
  <c r="O28" i="34" s="1"/>
  <c r="L54" i="34"/>
  <c r="I28" i="34" s="1"/>
  <c r="J26" i="34"/>
  <c r="K26" i="34"/>
  <c r="M26" i="34"/>
  <c r="O26" i="34"/>
  <c r="I26" i="34"/>
  <c r="M51" i="34"/>
  <c r="N51" i="34"/>
  <c r="O51" i="34"/>
  <c r="P51" i="34"/>
  <c r="M56" i="34"/>
  <c r="J30" i="34" s="1"/>
  <c r="N56" i="34"/>
  <c r="K30" i="34" s="1"/>
  <c r="O56" i="34"/>
  <c r="M30" i="34" s="1"/>
  <c r="P56" i="34"/>
  <c r="O30" i="34" s="1"/>
  <c r="L56" i="34"/>
  <c r="I30" i="34" s="1"/>
  <c r="L55" i="34"/>
  <c r="I29" i="34" s="1"/>
  <c r="L51" i="34"/>
  <c r="M58" i="34"/>
  <c r="N58" i="34"/>
  <c r="O58" i="34"/>
  <c r="P58" i="34"/>
  <c r="L58" i="34"/>
  <c r="M113" i="34"/>
  <c r="O113" i="34"/>
  <c r="K113" i="34"/>
  <c r="M115" i="34"/>
  <c r="O115" i="34"/>
  <c r="K115" i="34"/>
  <c r="M110" i="34"/>
  <c r="K110" i="34"/>
  <c r="J110" i="34"/>
  <c r="I110" i="34"/>
  <c r="M107" i="34"/>
  <c r="O107" i="34"/>
  <c r="O102" i="34" s="1"/>
  <c r="K107" i="34"/>
  <c r="J107" i="34"/>
  <c r="I107" i="34"/>
  <c r="J102" i="34" l="1"/>
  <c r="M102" i="34"/>
  <c r="K102" i="34"/>
  <c r="I25" i="34"/>
  <c r="I24" i="34" s="1"/>
  <c r="I21" i="34" s="1"/>
  <c r="L50" i="34"/>
  <c r="M25" i="34"/>
  <c r="K25" i="34"/>
  <c r="J25" i="34"/>
  <c r="O25" i="34"/>
  <c r="K43" i="34"/>
  <c r="K42" i="34" s="1"/>
  <c r="G43" i="34"/>
  <c r="G42" i="34" s="1"/>
  <c r="N43" i="34"/>
  <c r="N42" i="34" s="1"/>
  <c r="I102" i="34"/>
  <c r="O100" i="1" l="1"/>
  <c r="O17" i="1" s="1"/>
  <c r="M100" i="1"/>
  <c r="M17" i="1" s="1"/>
  <c r="K100" i="1"/>
  <c r="K17" i="1" s="1"/>
  <c r="O84" i="1"/>
  <c r="O16" i="1" s="1"/>
  <c r="M84" i="1"/>
  <c r="M16" i="1" s="1"/>
  <c r="K84" i="1"/>
  <c r="K16" i="1" s="1"/>
  <c r="O81" i="1"/>
  <c r="O15" i="1" s="1"/>
  <c r="M81" i="1"/>
  <c r="M15" i="1" s="1"/>
  <c r="M14" i="1" s="1"/>
  <c r="K81" i="1"/>
  <c r="K15" i="1" s="1"/>
  <c r="J108" i="1"/>
  <c r="J19" i="1" s="1"/>
  <c r="J100" i="1"/>
  <c r="J17" i="1" s="1"/>
  <c r="J84" i="1"/>
  <c r="J16" i="1" s="1"/>
  <c r="I108" i="1"/>
  <c r="I19" i="1" s="1"/>
  <c r="I100" i="1"/>
  <c r="I17" i="1" s="1"/>
  <c r="I84" i="1"/>
  <c r="O14" i="1" l="1"/>
  <c r="K14" i="1"/>
  <c r="I16" i="1"/>
  <c r="I79" i="1"/>
  <c r="I85" i="35" l="1"/>
  <c r="J86" i="35"/>
  <c r="J85" i="35" s="1"/>
  <c r="K86" i="35"/>
  <c r="K85" i="35" s="1"/>
  <c r="M86" i="35"/>
  <c r="M85" i="35" s="1"/>
  <c r="O86" i="35"/>
  <c r="O85" i="35" s="1"/>
  <c r="I14" i="1" l="1"/>
  <c r="M114" i="37" l="1"/>
  <c r="O114" i="37"/>
  <c r="M110" i="37"/>
  <c r="O110" i="37"/>
  <c r="K110" i="37"/>
  <c r="J110" i="37"/>
  <c r="I110" i="37"/>
  <c r="O105" i="37"/>
  <c r="M105" i="37"/>
  <c r="K105" i="37"/>
  <c r="J105" i="37"/>
  <c r="I105" i="37"/>
  <c r="O92" i="37"/>
  <c r="M92" i="37"/>
  <c r="K92" i="37"/>
  <c r="J92" i="37"/>
  <c r="I92" i="37"/>
  <c r="O89" i="37"/>
  <c r="M89" i="37"/>
  <c r="K89" i="37"/>
  <c r="J89" i="37"/>
  <c r="O87" i="37"/>
  <c r="M87" i="37"/>
  <c r="K87" i="37"/>
  <c r="J87" i="37"/>
  <c r="I87" i="37"/>
  <c r="I14" i="37"/>
  <c r="I86" i="37" l="1"/>
  <c r="J86" i="37"/>
  <c r="K86" i="37"/>
  <c r="O86" i="37"/>
  <c r="M86" i="37"/>
  <c r="M75" i="30"/>
  <c r="K75" i="30"/>
  <c r="J75" i="30"/>
  <c r="I75" i="30"/>
  <c r="M60" i="16" l="1"/>
  <c r="M52" i="16" s="1"/>
  <c r="J27" i="16" s="1"/>
  <c r="N60" i="16"/>
  <c r="N52" i="16" s="1"/>
  <c r="K27" i="16" s="1"/>
  <c r="O60" i="16"/>
  <c r="O52" i="16" s="1"/>
  <c r="M27" i="16" s="1"/>
  <c r="P60" i="16"/>
  <c r="L60" i="16"/>
  <c r="L52" i="16" s="1"/>
  <c r="I27" i="16" s="1"/>
  <c r="P53" i="16"/>
  <c r="P52" i="16" l="1"/>
  <c r="O27" i="16" l="1"/>
  <c r="I14" i="4" l="1"/>
  <c r="M118" i="4"/>
  <c r="O118" i="4"/>
  <c r="K118" i="4"/>
  <c r="J118" i="4"/>
  <c r="O132" i="4"/>
  <c r="M132" i="4"/>
  <c r="K132" i="4"/>
  <c r="K20" i="4" s="1"/>
  <c r="M20" i="4" l="1"/>
  <c r="O20" i="4"/>
  <c r="O15" i="4"/>
  <c r="O14" i="4" s="1"/>
  <c r="N40" i="4"/>
  <c r="M15" i="4"/>
  <c r="M14" i="4" s="1"/>
  <c r="K40" i="4"/>
  <c r="J117" i="4"/>
  <c r="J116" i="4" s="1"/>
  <c r="J15" i="4"/>
  <c r="J14" i="4" s="1"/>
  <c r="G40" i="4"/>
  <c r="K15" i="4"/>
  <c r="K14" i="4" s="1"/>
  <c r="M117" i="4"/>
  <c r="M116" i="4" s="1"/>
  <c r="K117" i="4"/>
  <c r="K116" i="4" s="1"/>
  <c r="O117" i="4"/>
  <c r="O116" i="4" s="1"/>
  <c r="O36" i="16"/>
  <c r="O24" i="16" s="1"/>
  <c r="K36" i="16"/>
  <c r="K24" i="16" s="1"/>
  <c r="K29" i="4" l="1"/>
  <c r="G38" i="4"/>
  <c r="G35" i="4" s="1"/>
  <c r="G34" i="4" s="1"/>
  <c r="O29" i="4"/>
  <c r="N38" i="4"/>
  <c r="N35" i="4" s="1"/>
  <c r="N34" i="4" s="1"/>
  <c r="M29" i="4"/>
  <c r="K38" i="4"/>
  <c r="K35" i="4" s="1"/>
  <c r="K34" i="4" s="1"/>
  <c r="M134" i="16"/>
  <c r="M36" i="16" s="1"/>
  <c r="M24" i="16" s="1"/>
  <c r="J149" i="16" l="1"/>
  <c r="M129" i="16"/>
  <c r="M19" i="16" s="1"/>
  <c r="K129" i="16"/>
  <c r="K19" i="16" s="1"/>
  <c r="J129" i="16"/>
  <c r="J19" i="16" s="1"/>
  <c r="P123" i="16"/>
  <c r="O123" i="16"/>
  <c r="K123" i="16"/>
  <c r="K18" i="16" s="1"/>
  <c r="M107" i="16"/>
  <c r="M15" i="16" s="1"/>
  <c r="M14" i="16" s="1"/>
  <c r="K107" i="16"/>
  <c r="K15" i="16" s="1"/>
  <c r="J107" i="16"/>
  <c r="J15" i="16" s="1"/>
  <c r="I107" i="16"/>
  <c r="I15" i="16" s="1"/>
  <c r="O106" i="16" l="1"/>
  <c r="O18" i="16"/>
  <c r="I106" i="16"/>
  <c r="M106" i="16"/>
  <c r="K106" i="16"/>
  <c r="M95" i="38"/>
  <c r="O95" i="38"/>
  <c r="K95" i="38"/>
  <c r="O127" i="38"/>
  <c r="O20" i="38" s="1"/>
  <c r="M127" i="38"/>
  <c r="M20" i="38" s="1"/>
  <c r="K127" i="38"/>
  <c r="K20" i="38" s="1"/>
  <c r="O122" i="38"/>
  <c r="M122" i="38"/>
  <c r="M19" i="38" s="1"/>
  <c r="K122" i="38"/>
  <c r="O116" i="38"/>
  <c r="O17" i="38" s="1"/>
  <c r="M116" i="38"/>
  <c r="M17" i="38" s="1"/>
  <c r="K116" i="38"/>
  <c r="K17" i="38" s="1"/>
  <c r="O100" i="38"/>
  <c r="M100" i="38"/>
  <c r="K100" i="38"/>
  <c r="O121" i="38" l="1"/>
  <c r="K121" i="38"/>
  <c r="K19" i="38"/>
  <c r="O19" i="38"/>
  <c r="M121" i="38"/>
  <c r="K97" i="38" l="1"/>
  <c r="M97" i="38"/>
  <c r="O97" i="38"/>
  <c r="O94" i="38" l="1"/>
  <c r="O15" i="38"/>
  <c r="K15" i="38"/>
  <c r="K94" i="38"/>
  <c r="M94" i="38"/>
  <c r="M15" i="38"/>
  <c r="J79" i="1" l="1"/>
  <c r="M25" i="4" l="1"/>
  <c r="O25" i="4"/>
  <c r="K25" i="4"/>
  <c r="K109" i="40" l="1"/>
  <c r="M109" i="40"/>
  <c r="O109" i="40"/>
  <c r="O167" i="16"/>
  <c r="O20" i="16" s="1"/>
  <c r="K167" i="16"/>
  <c r="K20" i="16" s="1"/>
  <c r="K14" i="16" s="1"/>
  <c r="O163" i="16"/>
  <c r="O19" i="16" s="1"/>
  <c r="O159" i="16"/>
  <c r="O17" i="16" s="1"/>
  <c r="P150" i="16"/>
  <c r="O150" i="16"/>
  <c r="O15" i="16" s="1"/>
  <c r="O14" i="16" l="1"/>
  <c r="O149" i="16"/>
  <c r="K149" i="16"/>
  <c r="K102" i="16" s="1"/>
  <c r="O126" i="45"/>
  <c r="O23" i="45" s="1"/>
  <c r="M126" i="45"/>
  <c r="M23" i="45" s="1"/>
  <c r="K126" i="45"/>
  <c r="O22" i="45"/>
  <c r="M22" i="45"/>
  <c r="K22" i="45"/>
  <c r="O21" i="45"/>
  <c r="M21" i="45"/>
  <c r="O20" i="45"/>
  <c r="M20" i="45"/>
  <c r="K20" i="45"/>
  <c r="O18" i="45"/>
  <c r="M18" i="45"/>
  <c r="K18" i="45"/>
  <c r="K23" i="45" l="1"/>
  <c r="K17" i="45" s="1"/>
  <c r="K87" i="45"/>
  <c r="K86" i="45" s="1"/>
  <c r="M87" i="45"/>
  <c r="M86" i="45" s="1"/>
  <c r="M17" i="45"/>
  <c r="O17" i="45" l="1"/>
  <c r="O87" i="45"/>
  <c r="O86" i="45" s="1"/>
  <c r="O124" i="40"/>
  <c r="M124" i="40"/>
  <c r="K124" i="40"/>
  <c r="O106" i="40"/>
  <c r="M106" i="40"/>
  <c r="K106" i="40"/>
  <c r="J106" i="40"/>
  <c r="O89" i="40"/>
  <c r="M89" i="40"/>
  <c r="K89" i="40"/>
  <c r="J89" i="40"/>
  <c r="I87" i="40"/>
  <c r="I86" i="40" s="1"/>
  <c r="P81" i="40"/>
  <c r="O81" i="40"/>
  <c r="N81" i="40"/>
  <c r="J87" i="40" l="1"/>
  <c r="J86" i="40" s="1"/>
  <c r="M87" i="40"/>
  <c r="M86" i="40" s="1"/>
  <c r="K87" i="40"/>
  <c r="K86" i="40" s="1"/>
  <c r="O87" i="40"/>
  <c r="O86" i="40" s="1"/>
  <c r="G46" i="38" l="1"/>
  <c r="K46" i="38"/>
  <c r="N46" i="38"/>
  <c r="K16" i="38"/>
  <c r="K14" i="38" s="1"/>
  <c r="M16" i="38"/>
  <c r="O16" i="38"/>
  <c r="O14" i="38" l="1"/>
  <c r="M14" i="38"/>
  <c r="O14" i="37" l="1"/>
  <c r="M14" i="37"/>
  <c r="K14" i="37"/>
  <c r="J14" i="37"/>
  <c r="J14" i="1" l="1"/>
  <c r="M55" i="34" l="1"/>
  <c r="M50" i="34" s="1"/>
  <c r="N55" i="34"/>
  <c r="N50" i="34" s="1"/>
  <c r="O55" i="34"/>
  <c r="O50" i="34" s="1"/>
  <c r="P55" i="34"/>
  <c r="P50" i="34" s="1"/>
  <c r="K29" i="34" l="1"/>
  <c r="J29" i="34"/>
  <c r="O29" i="34"/>
  <c r="M29" i="34"/>
  <c r="I16" i="16"/>
  <c r="I14" i="16" s="1"/>
  <c r="M102" i="16"/>
  <c r="G45" i="16"/>
  <c r="J36" i="16" l="1"/>
  <c r="J24" i="16" s="1"/>
  <c r="J16" i="16"/>
  <c r="J14" i="16" s="1"/>
  <c r="I102" i="16"/>
  <c r="I36" i="16"/>
  <c r="I24" i="16" s="1"/>
  <c r="M24" i="34"/>
  <c r="M21" i="34" s="1"/>
  <c r="O24" i="34"/>
  <c r="O21" i="34" s="1"/>
  <c r="J24" i="34"/>
  <c r="J21" i="34" s="1"/>
  <c r="K24" i="34"/>
  <c r="K21" i="34" s="1"/>
  <c r="P109" i="30"/>
  <c r="O109" i="30"/>
  <c r="M14" i="30"/>
  <c r="K14" i="30"/>
  <c r="J14" i="30"/>
  <c r="I14" i="30"/>
  <c r="O41" i="29"/>
  <c r="L41" i="29"/>
  <c r="I41" i="29"/>
  <c r="O37" i="29"/>
  <c r="L37" i="29"/>
  <c r="I37" i="29"/>
  <c r="O22" i="29"/>
  <c r="M14" i="29"/>
  <c r="K14" i="29"/>
  <c r="J14" i="29"/>
  <c r="I14" i="29"/>
  <c r="O102" i="16" l="1"/>
  <c r="M79" i="1" l="1"/>
  <c r="O79" i="1" l="1"/>
  <c r="K79" i="1"/>
  <c r="J106" i="16"/>
  <c r="J102" i="16" s="1"/>
</calcChain>
</file>

<file path=xl/comments1.xml><?xml version="1.0" encoding="utf-8"?>
<comments xmlns="http://schemas.openxmlformats.org/spreadsheetml/2006/main">
  <authors>
    <author>Natalia Bejenar</author>
  </authors>
  <commentList>
    <comment ref="C80" authorId="0" shapeId="0">
      <text>
        <r>
          <rPr>
            <b/>
            <sz val="9"/>
            <color indexed="81"/>
            <rFont val="Tahoma"/>
            <family val="2"/>
            <charset val="204"/>
          </rPr>
          <t>Natalia Bejenar:</t>
        </r>
        <r>
          <rPr>
            <sz val="9"/>
            <color indexed="81"/>
            <rFont val="Tahoma"/>
            <family val="2"/>
            <charset val="204"/>
          </rPr>
          <t xml:space="preserve">
Costul mediu per angajat = cheltuieli totale/nr de persoane din directiile de politici
</t>
        </r>
      </text>
    </comment>
  </commentList>
</comments>
</file>

<file path=xl/comments2.xml><?xml version="1.0" encoding="utf-8"?>
<comments xmlns="http://schemas.openxmlformats.org/spreadsheetml/2006/main">
  <authors>
    <author>Owner</author>
  </authors>
  <commentList>
    <comment ref="C98" authorId="0" shapeId="0">
      <text>
        <r>
          <rPr>
            <b/>
            <sz val="9"/>
            <color indexed="81"/>
            <rFont val="Tahoma"/>
            <family val="2"/>
          </rPr>
          <t>Owner:</t>
        </r>
        <r>
          <rPr>
            <sz val="9"/>
            <color indexed="81"/>
            <rFont val="Tahoma"/>
            <family val="2"/>
          </rPr>
          <t xml:space="preserve">
Gradul de valorificare a bugetului Proiectului de dezvoltare a Sistemului electroenergetic</t>
        </r>
      </text>
    </comment>
  </commentList>
</comments>
</file>

<file path=xl/sharedStrings.xml><?xml version="1.0" encoding="utf-8"?>
<sst xmlns="http://schemas.openxmlformats.org/spreadsheetml/2006/main" count="5882" uniqueCount="1023">
  <si>
    <t>Formularul nr.4</t>
  </si>
  <si>
    <t>Propuneri de buget</t>
  </si>
  <si>
    <t>Cod</t>
  </si>
  <si>
    <t>Sursa</t>
  </si>
  <si>
    <t xml:space="preserve">Autoritatea publică </t>
  </si>
  <si>
    <t>Instituţia</t>
  </si>
  <si>
    <r>
      <rPr>
        <b/>
        <sz val="12"/>
        <color indexed="8"/>
        <rFont val="Times New Roman"/>
        <family val="1"/>
        <charset val="204"/>
      </rPr>
      <t>A. Sinteza propunerii de buget</t>
    </r>
    <r>
      <rPr>
        <sz val="12"/>
        <color indexed="8"/>
        <rFont val="Times New Roman"/>
        <family val="1"/>
        <charset val="204"/>
      </rPr>
      <t xml:space="preserve"> </t>
    </r>
    <r>
      <rPr>
        <i/>
        <sz val="12"/>
        <color indexed="8"/>
        <rFont val="Times New Roman"/>
        <family val="1"/>
        <charset val="204"/>
      </rPr>
      <t>(se completează automat în SIMF), mii lei</t>
    </r>
  </si>
  <si>
    <t>Denumirea</t>
  </si>
  <si>
    <t>F1</t>
  </si>
  <si>
    <t>Eco (k2)</t>
  </si>
  <si>
    <t>Executat</t>
  </si>
  <si>
    <t>Aprobat</t>
  </si>
  <si>
    <t>Proiect</t>
  </si>
  <si>
    <t>Estimat</t>
  </si>
  <si>
    <t>A.1. CHELTUIELI, total</t>
  </si>
  <si>
    <t>X</t>
  </si>
  <si>
    <t>S3</t>
  </si>
  <si>
    <t>S5</t>
  </si>
  <si>
    <t>A.2.RESURSE, total (A2=A2.1+A2.2+A2.3)</t>
  </si>
  <si>
    <t>A.2.1. Resurse colectate interne,  total</t>
  </si>
  <si>
    <t>A.2.2. Resurse colectate externe,  total</t>
  </si>
  <si>
    <t>A.2.3. Resurse generale, total A.2.3=A.1-(A.2.1+A.2.2)</t>
  </si>
  <si>
    <r>
      <t xml:space="preserve">B. Sinteza limitelor de cheltuieli </t>
    </r>
    <r>
      <rPr>
        <i/>
        <sz val="12"/>
        <color indexed="8"/>
        <rFont val="Times New Roman"/>
        <family val="1"/>
        <charset val="204"/>
      </rPr>
      <t>(se completează automat în SIMF), mii lei</t>
    </r>
  </si>
  <si>
    <t>Cheltuieli (r/c),             resurse  (S3)</t>
  </si>
  <si>
    <t>Stabilit</t>
  </si>
  <si>
    <t>Deviere +/-</t>
  </si>
  <si>
    <t>Propus</t>
  </si>
  <si>
    <t>TOTAL</t>
  </si>
  <si>
    <t>r</t>
  </si>
  <si>
    <t>Investiţii capitale</t>
  </si>
  <si>
    <t>c</t>
  </si>
  <si>
    <t>Resurse colectate</t>
  </si>
  <si>
    <t>Resurse generale</t>
  </si>
  <si>
    <r>
      <t xml:space="preserve">C. Estimarea resurselor colectate de autorități/instituții, </t>
    </r>
    <r>
      <rPr>
        <b/>
        <i/>
        <sz val="12"/>
        <color indexed="8"/>
        <rFont val="Times New Roman"/>
        <family val="1"/>
        <charset val="204"/>
      </rPr>
      <t>mii lei</t>
    </r>
  </si>
  <si>
    <t>Descriere</t>
  </si>
  <si>
    <t>Sursa (S3S4)</t>
  </si>
  <si>
    <t>Originea sursei (S5)</t>
  </si>
  <si>
    <t>Donator (S6)</t>
  </si>
  <si>
    <t>F3</t>
  </si>
  <si>
    <t>P3 (7xx)</t>
  </si>
  <si>
    <t>Eco k6</t>
  </si>
  <si>
    <t>D. Estimarea cheltuielilor</t>
  </si>
  <si>
    <t>Subgrupa</t>
  </si>
  <si>
    <t>Program</t>
  </si>
  <si>
    <t>Dezvoltarea sectorului energetic</t>
  </si>
  <si>
    <t>Subprogram</t>
  </si>
  <si>
    <r>
      <rPr>
        <b/>
        <sz val="12"/>
        <color indexed="8"/>
        <rFont val="Times New Roman"/>
        <family val="1"/>
        <charset val="204"/>
      </rPr>
      <t>DI. Informație generală</t>
    </r>
    <r>
      <rPr>
        <sz val="12"/>
        <color indexed="8"/>
        <rFont val="Times New Roman"/>
        <family val="1"/>
        <charset val="204"/>
      </rPr>
      <t xml:space="preserve"> </t>
    </r>
    <r>
      <rPr>
        <i/>
        <sz val="12"/>
        <color indexed="8"/>
        <rFont val="Times New Roman"/>
        <family val="1"/>
        <charset val="204"/>
      </rPr>
      <t>(se completează de către autoritatea superioară înainte de a remite formularul pentru completare instituţiilor din subordine)</t>
    </r>
  </si>
  <si>
    <t>Scop</t>
  </si>
  <si>
    <r>
      <t xml:space="preserve">Obiective </t>
    </r>
    <r>
      <rPr>
        <i/>
        <sz val="12"/>
        <color indexed="8"/>
        <rFont val="Times New Roman"/>
        <family val="1"/>
        <charset val="204"/>
      </rPr>
      <t>(pe termen mediu, cu accent  pe anul pentru care se aprobă programul)</t>
    </r>
  </si>
  <si>
    <t>Descriere succintă</t>
  </si>
  <si>
    <t>DII. Indicatorii de performanţă</t>
  </si>
  <si>
    <t>Categoria</t>
  </si>
  <si>
    <t>Unitatea de măsură</t>
  </si>
  <si>
    <t>De rezultat</t>
  </si>
  <si>
    <t>De produs</t>
  </si>
  <si>
    <t xml:space="preserve">o2 </t>
  </si>
  <si>
    <t xml:space="preserve">o3 </t>
  </si>
  <si>
    <t xml:space="preserve">o4 </t>
  </si>
  <si>
    <t xml:space="preserve">o5 </t>
  </si>
  <si>
    <t>De eficiență</t>
  </si>
  <si>
    <r>
      <t xml:space="preserve">DIII. Cheltuieli, </t>
    </r>
    <r>
      <rPr>
        <b/>
        <i/>
        <sz val="12"/>
        <color indexed="8"/>
        <rFont val="Times New Roman"/>
        <family val="1"/>
        <charset val="204"/>
      </rPr>
      <t>mii lei</t>
    </r>
  </si>
  <si>
    <t>P3</t>
  </si>
  <si>
    <t>Eco (k6)</t>
  </si>
  <si>
    <r>
      <t>E. Estimarea investiţiilor capitale pe proiecte,</t>
    </r>
    <r>
      <rPr>
        <b/>
        <i/>
        <sz val="12"/>
        <color indexed="8"/>
        <rFont val="Times New Roman"/>
        <family val="1"/>
        <charset val="204"/>
      </rPr>
      <t xml:space="preserve"> mii lei</t>
    </r>
  </si>
  <si>
    <t>Costul total al proiectului</t>
  </si>
  <si>
    <t>Anul de lansare a proiectului</t>
  </si>
  <si>
    <t>P1P2</t>
  </si>
  <si>
    <t>Executare scontată</t>
  </si>
  <si>
    <t>10=(8-9)</t>
  </si>
  <si>
    <t>Conducător             /________________________/   _________________________/</t>
  </si>
  <si>
    <t>Şeful subdiviziunii responsabile de planificarea bugetului /___________________/_________________/</t>
  </si>
  <si>
    <t>Şeful subdiviziunii responsabile de politici /___________________/_________________/</t>
  </si>
  <si>
    <t>Data prezentării      _______________________</t>
  </si>
  <si>
    <r>
      <rPr>
        <u/>
        <sz val="12"/>
        <color indexed="8"/>
        <rFont val="Times New Roman"/>
        <family val="1"/>
        <charset val="204"/>
      </rPr>
      <t>Abrevieri</t>
    </r>
    <r>
      <rPr>
        <sz val="12"/>
        <color indexed="8"/>
        <rFont val="Times New Roman"/>
        <family val="1"/>
        <charset val="204"/>
      </rPr>
      <t>: AB – anul de bază (curent), AB-2 şi AB-1 – anii precedenţi anului de bază, AB+1 – anul viitor pentru care se elaborează bugetul; AB+2 şi AB+3 – anii următori anului pentru care se elaborează bugetul.</t>
    </r>
  </si>
  <si>
    <t xml:space="preserve"> </t>
  </si>
  <si>
    <t>Alte servicii in domeniul energetiii</t>
  </si>
  <si>
    <t>Activitati de eficienta energetica</t>
  </si>
  <si>
    <t>Politici si management in sectorul energetic</t>
  </si>
  <si>
    <t>01</t>
  </si>
  <si>
    <t>Cheltuieli de personal</t>
  </si>
  <si>
    <t>Contribuții și prime de asigurări obligatorii</t>
  </si>
  <si>
    <t>Contribuții de asigurări sociale de stat 
obligatorii</t>
  </si>
  <si>
    <t>Prime de asigurare obligatorie
 de asistență medicală</t>
  </si>
  <si>
    <t>Bunuri și servicii</t>
  </si>
  <si>
    <t>Servicii informaționale</t>
  </si>
  <si>
    <t>Servicii de telecomunicații</t>
  </si>
  <si>
    <t>Servicii de locațiune</t>
  </si>
  <si>
    <t>Servicii de transport</t>
  </si>
  <si>
    <t>Servicii de reparații curente</t>
  </si>
  <si>
    <t>Formare profesională</t>
  </si>
  <si>
    <t>Deplasări peste hotare</t>
  </si>
  <si>
    <t>Servicii de cercetări științifice contractate</t>
  </si>
  <si>
    <t>Servicii de pază</t>
  </si>
  <si>
    <t>Servicii poștale</t>
  </si>
  <si>
    <t>Servicii neatribuite altor alineate</t>
  </si>
  <si>
    <t xml:space="preserve">Prestații sociale </t>
  </si>
  <si>
    <t>Indemnizații la încetarea acțiunii 
contractului de muncă</t>
  </si>
  <si>
    <t>Indemnizații achitate din mijloacele financiare ale angajatorului</t>
  </si>
  <si>
    <t>Mijloace fixe</t>
  </si>
  <si>
    <t>Procurarea mașinelor și utilajelor</t>
  </si>
  <si>
    <t>Alte mijloace fixe</t>
  </si>
  <si>
    <t>Stocuri de materiale circulante</t>
  </si>
  <si>
    <t>Procurarea combustibilului, carburanților și lubrifianților</t>
  </si>
  <si>
    <t>Procurarea materialelor pentru scopuri didactice, științifice și alte scopuri</t>
  </si>
  <si>
    <t>Procurarea altor materiale</t>
  </si>
  <si>
    <t>00119</t>
  </si>
  <si>
    <t>Subsidii</t>
  </si>
  <si>
    <t>Bugetul  de stat</t>
  </si>
  <si>
    <t>Active nefinanciare</t>
  </si>
  <si>
    <t>04</t>
  </si>
  <si>
    <t xml:space="preserve">r1 </t>
  </si>
  <si>
    <t>%</t>
  </si>
  <si>
    <t xml:space="preserve">r2 </t>
  </si>
  <si>
    <t xml:space="preserve">o1 </t>
  </si>
  <si>
    <t>nr.</t>
  </si>
  <si>
    <t>o10</t>
  </si>
  <si>
    <t>o11</t>
  </si>
  <si>
    <t>o13</t>
  </si>
  <si>
    <t>o14</t>
  </si>
  <si>
    <t xml:space="preserve">nr. </t>
  </si>
  <si>
    <t>Costul per specialist instruit</t>
  </si>
  <si>
    <t>mii lei per unitate</t>
  </si>
  <si>
    <t>0439</t>
  </si>
  <si>
    <t>Procurarea materiale de uz gospodăresc și rechizite de birou</t>
  </si>
  <si>
    <t>Cheltuieli recurente</t>
  </si>
  <si>
    <t>Bunuri si servicii</t>
  </si>
  <si>
    <t>A.2. RESURSE, total (A2=A2.1+A2.2+A2.3)</t>
  </si>
  <si>
    <t>Granturi capitale primite de la organizaţiile  internaţionale  pentru proiecte finanţate din surse externe pentru bugetul de stat</t>
  </si>
  <si>
    <t>Primirea împrumuturilor externe pentru proiecte finanțate din surse externe de la organizațiile financiare internaționale</t>
  </si>
  <si>
    <t xml:space="preserve"> Cheltuieli recurente</t>
  </si>
  <si>
    <t>Sold la inceputul anului</t>
  </si>
  <si>
    <t>Sold la sfirsitul anului</t>
  </si>
  <si>
    <t>inclusiv</t>
  </si>
  <si>
    <t>Proiectul "Conectarea conductei de transport gaze naturale pe directia Ungheni-Chisinau"</t>
  </si>
  <si>
    <t>Petrol si gaze naturale</t>
  </si>
  <si>
    <t>0432</t>
  </si>
  <si>
    <t>Reţele şi conducte de gaz</t>
  </si>
  <si>
    <t>02</t>
  </si>
  <si>
    <t>r1</t>
  </si>
  <si>
    <t>km</t>
  </si>
  <si>
    <t>o1</t>
  </si>
  <si>
    <t>o2</t>
  </si>
  <si>
    <t>o3</t>
  </si>
  <si>
    <t>e1</t>
  </si>
  <si>
    <t>mii lei</t>
  </si>
  <si>
    <t>Servicii neatribuite altor aliniate</t>
  </si>
  <si>
    <t>Total</t>
  </si>
  <si>
    <r>
      <t>E. Estimarea investitiilor capitale pe proiecte,</t>
    </r>
    <r>
      <rPr>
        <b/>
        <i/>
        <sz val="12"/>
        <color indexed="8"/>
        <rFont val="Times New Roman"/>
        <family val="1"/>
        <charset val="204"/>
      </rPr>
      <t xml:space="preserve"> mii lei</t>
    </r>
  </si>
  <si>
    <t xml:space="preserve"> Bugetul  de stat</t>
  </si>
  <si>
    <t>A.2.1. Resurse colectate interne, total</t>
  </si>
  <si>
    <t>A.2.2. Resurse colectate externe, total</t>
  </si>
  <si>
    <t>Proiectul "Reabilitarea Reţelilor Electrice"</t>
  </si>
  <si>
    <t>595410</t>
  </si>
  <si>
    <t>910000</t>
  </si>
  <si>
    <t>Electricitate</t>
  </si>
  <si>
    <t>0435</t>
  </si>
  <si>
    <t>Reţele electrice</t>
  </si>
  <si>
    <t>03</t>
  </si>
  <si>
    <t>Pierderi de energie electrica în rețelele de transport reduse</t>
  </si>
  <si>
    <t>Lungimea retelelor electrice de transport reabilitate</t>
  </si>
  <si>
    <t>Numărul de instalații de distribuție 10 kV reconstruite</t>
  </si>
  <si>
    <t>o4</t>
  </si>
  <si>
    <t>o5</t>
  </si>
  <si>
    <t>Alte cheltuieli</t>
  </si>
  <si>
    <t>Granturi capitale
primite de la organizațiile
internaționale pentru proiecte finanțate din surse externe pentru bugetul de stat</t>
  </si>
  <si>
    <t>132221</t>
  </si>
  <si>
    <t>930000</t>
  </si>
  <si>
    <t>Eficienta energetica si surse regenerabile</t>
  </si>
  <si>
    <t>r2</t>
  </si>
  <si>
    <t xml:space="preserve">Reducerea intensității energetice față de anul precedent </t>
  </si>
  <si>
    <t>r3</t>
  </si>
  <si>
    <t>e2</t>
  </si>
  <si>
    <t>Formare profesionala</t>
  </si>
  <si>
    <t>Servicii editoriale</t>
  </si>
  <si>
    <t>Cotizatii in organizatiile internationale</t>
  </si>
  <si>
    <t>Proiectul "Modernizarea sistemului termoenergetic al municipiului Balti"</t>
  </si>
  <si>
    <t>Reţele termice</t>
  </si>
  <si>
    <t>05</t>
  </si>
  <si>
    <t>Bugetul de stat</t>
  </si>
  <si>
    <r>
      <rPr>
        <b/>
        <sz val="12"/>
        <color theme="1"/>
        <rFont val="Times New Roman"/>
        <family val="1"/>
        <charset val="204"/>
      </rPr>
      <t>A. Sinteza propunerii de buget</t>
    </r>
    <r>
      <rPr>
        <sz val="12"/>
        <color theme="1"/>
        <rFont val="Times New Roman"/>
        <family val="1"/>
        <charset val="204"/>
      </rPr>
      <t xml:space="preserve"> </t>
    </r>
    <r>
      <rPr>
        <i/>
        <sz val="12"/>
        <color theme="1"/>
        <rFont val="Times New Roman"/>
        <family val="1"/>
        <charset val="204"/>
      </rPr>
      <t>(se completează automat în SIMF), mii lei</t>
    </r>
  </si>
  <si>
    <t>Prestații sociale</t>
  </si>
  <si>
    <r>
      <t xml:space="preserve">B. Sinteza limitelor de cheltuieli </t>
    </r>
    <r>
      <rPr>
        <i/>
        <sz val="12"/>
        <color theme="1"/>
        <rFont val="Times New Roman"/>
        <family val="1"/>
        <charset val="204"/>
      </rPr>
      <t>(se completează automat în SIMF), mii lei</t>
    </r>
  </si>
  <si>
    <r>
      <t xml:space="preserve">C. Estimarea resurselor colectate de autorități/instituții, </t>
    </r>
    <r>
      <rPr>
        <b/>
        <i/>
        <sz val="12"/>
        <color theme="1"/>
        <rFont val="Times New Roman"/>
        <family val="1"/>
        <charset val="204"/>
      </rPr>
      <t>mii lei</t>
    </r>
  </si>
  <si>
    <t>Alte servicii economice generale</t>
  </si>
  <si>
    <t>Servicii generale economice și comerciale</t>
  </si>
  <si>
    <t xml:space="preserve">Politici și management în domeniul macroeconomic și de dezvoltare a economiei </t>
  </si>
  <si>
    <r>
      <rPr>
        <b/>
        <sz val="12"/>
        <color theme="1"/>
        <rFont val="Times New Roman"/>
        <family val="1"/>
        <charset val="204"/>
      </rPr>
      <t>DI. Informație generală</t>
    </r>
    <r>
      <rPr>
        <sz val="12"/>
        <color theme="1"/>
        <rFont val="Times New Roman"/>
        <family val="1"/>
        <charset val="204"/>
      </rPr>
      <t xml:space="preserve"> </t>
    </r>
    <r>
      <rPr>
        <i/>
        <sz val="12"/>
        <color theme="1"/>
        <rFont val="Times New Roman"/>
        <family val="1"/>
        <charset val="204"/>
      </rPr>
      <t>(se completează de către autoritatea superioară înainte de a remite formularul pentru completare instituţiilor din subordine)</t>
    </r>
  </si>
  <si>
    <r>
      <t xml:space="preserve">Obiective </t>
    </r>
    <r>
      <rPr>
        <i/>
        <sz val="12"/>
        <color theme="1"/>
        <rFont val="Times New Roman"/>
        <family val="1"/>
        <charset val="204"/>
      </rPr>
      <t>(pe termen mediu, cu accent  pe anul pentru care se aprobă programul)</t>
    </r>
  </si>
  <si>
    <t>o6</t>
  </si>
  <si>
    <t>Numărul de protocoale semnate în cadrul ședințelor Comisiilor interguvernamentale pentru colaborare economică, comercială, științifică și tehnică</t>
  </si>
  <si>
    <t>o7</t>
  </si>
  <si>
    <r>
      <t xml:space="preserve">DIII. Cheltuieli, </t>
    </r>
    <r>
      <rPr>
        <b/>
        <i/>
        <sz val="12"/>
        <color theme="1"/>
        <rFont val="Times New Roman"/>
        <family val="1"/>
        <charset val="204"/>
      </rPr>
      <t>mii lei</t>
    </r>
  </si>
  <si>
    <t>Managementul autorităților administrative centrale</t>
  </si>
  <si>
    <t>00010</t>
  </si>
  <si>
    <t>Contribuții de asigurări sociale de stat obligatorii</t>
  </si>
  <si>
    <t>Prime de asigurare obligatorie de asistență medicală achitate de angajatori pe teritoriul țării</t>
  </si>
  <si>
    <t xml:space="preserve">Servicii informaționale </t>
  </si>
  <si>
    <t>Deplasari de serviciu în interiorul țării</t>
  </si>
  <si>
    <t>Deplasari de serviciu peste hotare</t>
  </si>
  <si>
    <t>Servicii de protocol</t>
  </si>
  <si>
    <t>Prestații sociale ale angajatorilor</t>
  </si>
  <si>
    <t>Indemnizații la încetarea acțiunii contractului de muncă</t>
  </si>
  <si>
    <t>Indemnizații pentru incapacitate de muncă achitate din mijloacele financiare ale angajatorului</t>
  </si>
  <si>
    <t>Procurarea mașinilor și utilajelor</t>
  </si>
  <si>
    <t>Procurarea uneltelor și sculelor, inventarului de producere și gospodăresc</t>
  </si>
  <si>
    <t>Procurarea pieselor de schimb</t>
  </si>
  <si>
    <t>Procurarea medicamentelor și materialelor sanitare</t>
  </si>
  <si>
    <t>Procurarea materialelor de uz gospodăresc și rechizitelor de birou</t>
  </si>
  <si>
    <r>
      <t>E. Estimarea investiţiilor capitale pe proiecte,</t>
    </r>
    <r>
      <rPr>
        <b/>
        <i/>
        <sz val="12"/>
        <color theme="1"/>
        <rFont val="Times New Roman"/>
        <family val="1"/>
        <charset val="204"/>
      </rPr>
      <t xml:space="preserve"> mii lei</t>
    </r>
  </si>
  <si>
    <r>
      <rPr>
        <u/>
        <sz val="12"/>
        <color theme="1"/>
        <rFont val="Times New Roman"/>
        <family val="1"/>
        <charset val="204"/>
      </rPr>
      <t>Abrevieri</t>
    </r>
    <r>
      <rPr>
        <sz val="12"/>
        <color theme="1"/>
        <rFont val="Times New Roman"/>
        <family val="1"/>
        <charset val="204"/>
      </rPr>
      <t>: AB – anul de bază (curent), AB-2 şi AB-1 – anii precedenţi anului de bază, AB+1 – anul viitor pentru care se elaborează bugetul; AB+2 şi AB+3 – anii următori anului pentru care se elaborează bugetul.</t>
    </r>
  </si>
  <si>
    <t>o8</t>
  </si>
  <si>
    <t>o9</t>
  </si>
  <si>
    <t>Deplasări de serviciu în interiorul țării</t>
  </si>
  <si>
    <t>Deplasări de serviciu peste hotare</t>
  </si>
  <si>
    <t>Procurarea activelor nemateriale</t>
  </si>
  <si>
    <t>Servicii generale economice şi comerciale</t>
  </si>
  <si>
    <t>0411</t>
  </si>
  <si>
    <t xml:space="preserve">  Bugetul  de stat</t>
  </si>
  <si>
    <t xml:space="preserve">Servicii neatribuite altor aliniate </t>
  </si>
  <si>
    <t>nota :  BERD - 20000 mii dolari x 20.43 = 408600 mii lei</t>
  </si>
  <si>
    <t xml:space="preserve">           Grant  - 6000 mii Euro  x 21.00 =    126000 mii lei</t>
  </si>
  <si>
    <t xml:space="preserve">            BEI   -  17000mii Euro  x 21.00 =  357000 mii. lei </t>
  </si>
  <si>
    <t xml:space="preserve">            total </t>
  </si>
  <si>
    <t xml:space="preserve">   891600 mii lei</t>
  </si>
  <si>
    <t>Dezvoltarea reglementărilor tehnice naționale</t>
  </si>
  <si>
    <t>Dezvoltarea sistemului național de metrologie</t>
  </si>
  <si>
    <t>Sistemul de metrologie modern, actualizat, eficient, compatibil cu sistemul Uniunii Europene și alte instituții internaționale de metrologie</t>
  </si>
  <si>
    <t>Numărul de rînduri de tabele CMC (Calibration and Mesurement Capabilities) publicate</t>
  </si>
  <si>
    <t>Articole publicate, rezultate din activitatea de cercetare</t>
  </si>
  <si>
    <t xml:space="preserve">Numărul de certificate de etalonare emise </t>
  </si>
  <si>
    <t>Numărul de certificate de aprobare de model (recunoaștere de aprobare de model) emise</t>
  </si>
  <si>
    <t>Numărul de intercomparări la nivel național organizate</t>
  </si>
  <si>
    <t>Dezvoltarea sistemului national de metrolodie si standartizare</t>
  </si>
  <si>
    <t>00366</t>
  </si>
  <si>
    <t xml:space="preserve">Subsidii acordate intreprinderilor de stat si municipale nefinanciare </t>
  </si>
  <si>
    <t xml:space="preserve">     Bugetul  de stat</t>
  </si>
  <si>
    <t>Susidii</t>
  </si>
  <si>
    <t>Susținerea întreprinderilor mici și mijlocii</t>
  </si>
  <si>
    <t>Mediu propice pentru dezvoltarea sustenabilă a sectorului întreprinderilor mici și mijlocii asigurat</t>
  </si>
  <si>
    <t>Volumul creditelor garantate</t>
  </si>
  <si>
    <t>Numărul de întreprinderi mici și mijlocii susținute pentru participare la expoziții</t>
  </si>
  <si>
    <t>o12</t>
  </si>
  <si>
    <t>Numărul de femei beneficiare ai Programului de abilitare economică a femeilor în regiuni</t>
  </si>
  <si>
    <t>Corelația dintre volumul investițiilor efectuate și finanțarea nerambursabilă acordată</t>
  </si>
  <si>
    <t>Sustinerea dezvoltarii intreprinderilor mici si mijlocii</t>
  </si>
  <si>
    <t>00116</t>
  </si>
  <si>
    <t>Programul de atragere a remitentelor in economie</t>
  </si>
  <si>
    <t>00364</t>
  </si>
  <si>
    <t>Fondul de garantare in sectorul rural</t>
  </si>
  <si>
    <t>00385</t>
  </si>
  <si>
    <t>Mărfuri</t>
  </si>
  <si>
    <t>Primirea împrumuturilor externe pentru proiecte finanțate din surse externe de la alte state</t>
  </si>
  <si>
    <t>Promovarea exporturilor</t>
  </si>
  <si>
    <t>Numărul companiilor autohtone participante la schema de granturi de cofinanțare întru sporirea competitivității întreprinderilor la export</t>
  </si>
  <si>
    <t>Numărul de proiecte finanțate prin intermediul liniei de credit pentru companiile orientate spre export</t>
  </si>
  <si>
    <t>Activitati de sustinere a exporturilor</t>
  </si>
  <si>
    <t>00114</t>
  </si>
  <si>
    <t>Proiectul "Ameliorarea competitivității II"</t>
  </si>
  <si>
    <t>Servicii bancare</t>
  </si>
  <si>
    <t>Procurarea mijloacelor de transport</t>
  </si>
  <si>
    <t>Dezvoltarea sistemului național de standardizare</t>
  </si>
  <si>
    <t>Numărul standardelor moldovene conflictuale identificate și anulate</t>
  </si>
  <si>
    <t>Numărul standardelor depăşite identificate și anulate</t>
  </si>
  <si>
    <t>Numărul de evenimente de promovare organizate</t>
  </si>
  <si>
    <t>Numărul de materiale informationale publicate</t>
  </si>
  <si>
    <t>Adoptarea standartelor europene in calitate de standarde nationale</t>
  </si>
  <si>
    <t>00365</t>
  </si>
  <si>
    <t>Dezvoltarea sistemului național de  acreditare</t>
  </si>
  <si>
    <t>Numărul organismelor de evaluare a conformității acreditate pe domenii noi</t>
  </si>
  <si>
    <t xml:space="preserve">Numărul de stagieri pentru domeniile de competență noi </t>
  </si>
  <si>
    <t>Activitati de acreditare si de evaluare a conformitatii</t>
  </si>
  <si>
    <t>00367</t>
  </si>
  <si>
    <t>411</t>
  </si>
  <si>
    <t>Soldul costului de deviz la 01.01.2016</t>
  </si>
  <si>
    <t>Soldul costului de deviz la                 01.01 2017</t>
  </si>
  <si>
    <t>Subsidii acordate autorităţilor/instituţiilor publice la autogestiune</t>
  </si>
  <si>
    <t>Cotizaţii în organizaţiile intrenaţionale</t>
  </si>
  <si>
    <t>0474</t>
  </si>
  <si>
    <t>Servicii  economice  multifuncţionale</t>
  </si>
  <si>
    <t>0434</t>
  </si>
  <si>
    <t>Alte tipuri de combustibil</t>
  </si>
  <si>
    <t>Cheltuieli capitale  neatribuite  la alte  categorii</t>
  </si>
  <si>
    <t>Imprumuturi recreditate institutiilor nefinanciare si financiare</t>
  </si>
  <si>
    <t>0436</t>
  </si>
  <si>
    <t>Acordarea împrumuturilor  recreditate catre  proiectele finanțate din surse externe institutiilor financiare</t>
  </si>
  <si>
    <t xml:space="preserve"> Imprumuturilor  recreditate   institutiilor nefinanciare si financiare</t>
  </si>
  <si>
    <t>Servicii  de telecomunicatii</t>
  </si>
  <si>
    <t>Sold la începutul anului</t>
  </si>
  <si>
    <t>Sold la sfîrșitul anului</t>
  </si>
  <si>
    <t>Proiectul "Îmbunătățirea eficienței sectorului de alimentare centralizată cu energie termică (SACET/DHEIP"</t>
  </si>
  <si>
    <t>Alte venituri pentru proiecte finanțate din surse externe</t>
  </si>
  <si>
    <t>Venituri din documenția de tender</t>
  </si>
  <si>
    <t>Taxe, amenzi, penalități și alte plăți obligatorii</t>
  </si>
  <si>
    <t>Alte cheltuieli în baza de contracte cu persoane fizice</t>
  </si>
  <si>
    <t xml:space="preserve">Procurarea mașinelor și utilajelor </t>
  </si>
  <si>
    <t>Procurarea uneltelor și sculelor. Inventarul de producere și gospodăresc</t>
  </si>
  <si>
    <t>Procurarea produselor alimentare</t>
  </si>
  <si>
    <t>Procurarea materialelor de construcție</t>
  </si>
  <si>
    <t>Contribuția Guvernului pentru implementarea proiectelor finanțate de către donatorii externi</t>
  </si>
  <si>
    <t>00434</t>
  </si>
  <si>
    <t>Pregătirea proiectelor</t>
  </si>
  <si>
    <t>Deplasari in interiorul tarii</t>
  </si>
  <si>
    <t>Srvicii editoriale</t>
  </si>
  <si>
    <t>Servicii judiciare</t>
  </si>
  <si>
    <t>e4</t>
  </si>
  <si>
    <t>10</t>
  </si>
  <si>
    <t>Protecția drepturilor consumatorilor</t>
  </si>
  <si>
    <t>08</t>
  </si>
  <si>
    <t>Controale efectuate de un inspector pe parcursul anului</t>
  </si>
  <si>
    <t>Standardizarea, metrologia și protecția consumatorilor</t>
  </si>
  <si>
    <t>00162</t>
  </si>
  <si>
    <t>Prime de asigurare obligatorie de asistența medicală achitate de angajatori și angajați pe teritoriul țării</t>
  </si>
  <si>
    <t>Indemnizații pentru incapacitatea temporară de muncă achitate din mijloacele financiale ale angajatorului</t>
  </si>
  <si>
    <t>Procurarea uneltelor și sculelor, inventarului de producere si gospodăresc</t>
  </si>
  <si>
    <t>Procurare pieselor de schimb</t>
  </si>
  <si>
    <t>Prestatii sociale</t>
  </si>
  <si>
    <t>Plata pentru locatiunea bunurilor patrimoniului public</t>
  </si>
  <si>
    <t>Ponderea de înlătuare a încălcărilor depistate</t>
  </si>
  <si>
    <t>Contributii si prime de asigurari obligatorii</t>
  </si>
  <si>
    <t>Contributii de asigurari sociale de stat obligatorii</t>
  </si>
  <si>
    <t>Prime de asigurare obligatorie de asistenta medicala</t>
  </si>
  <si>
    <t>Gaze</t>
  </si>
  <si>
    <t>Servicii informationale</t>
  </si>
  <si>
    <t>Servicii de telecomunicatii</t>
  </si>
  <si>
    <t>Servicii postale</t>
  </si>
  <si>
    <t>e3</t>
  </si>
  <si>
    <t>r5</t>
  </si>
  <si>
    <t xml:space="preserve">r3 </t>
  </si>
  <si>
    <t>Gcal</t>
  </si>
  <si>
    <t>r4</t>
  </si>
  <si>
    <t>nr./km</t>
  </si>
  <si>
    <t>număr</t>
  </si>
  <si>
    <t>Numărul de evaluatori şefi/evaluatori, instruiţi în domenii noi de acreditare</t>
  </si>
  <si>
    <t>Rata de preluare a standardelor europene din totalul de standarde publicate de CEN/CENELEC</t>
  </si>
  <si>
    <t>Remunerarea muncii conform statelor</t>
  </si>
  <si>
    <t>0218</t>
  </si>
  <si>
    <t xml:space="preserve">  Ministerul Economiei şi Infrastructurii</t>
  </si>
  <si>
    <t>2020 Estimat</t>
  </si>
  <si>
    <t xml:space="preserve">  Ministerul Economiei si  Infrastructurii</t>
  </si>
  <si>
    <t xml:space="preserve">  Ministerul Economiei si Infrastructurii</t>
  </si>
  <si>
    <t>Acordarea împrumuturilor recreditate de către proiectele finanțate din surse externe instituțiilor nefinanciare</t>
  </si>
  <si>
    <t>Termoelectrica S.A.</t>
  </si>
  <si>
    <t>Alte servicii in domeniul energeticii</t>
  </si>
  <si>
    <r>
      <t xml:space="preserve">Valorile anuale indicate </t>
    </r>
    <r>
      <rPr>
        <b/>
        <u/>
        <sz val="12"/>
        <color theme="1"/>
        <rFont val="Times New Roman"/>
        <family val="1"/>
        <charset val="204"/>
      </rPr>
      <t>sunt cumulative.</t>
    </r>
  </si>
  <si>
    <t>Soldul costului de deviz la 01.01.2017</t>
  </si>
  <si>
    <t>Soldul costului de deviz la                 01.01 2018</t>
  </si>
  <si>
    <t>Diferenta de curs</t>
  </si>
  <si>
    <t>Contributia Guvernului pentru implementarea proiectelor finantate de catre donatori externi</t>
  </si>
  <si>
    <t>Proiectul "Proiectul de achizitie a locomotivelor si de restructurare a infrastructurii feroviare"</t>
  </si>
  <si>
    <t>0453</t>
  </si>
  <si>
    <t>Granturi curente primite de la organizaţiile  internaţionale  pentru proiecte finanţate din surse externe pentru bugetul de stat</t>
  </si>
  <si>
    <t>Dezvoltarea transporturilor</t>
  </si>
  <si>
    <t>Dezvoltarea transportului feroviar</t>
  </si>
  <si>
    <t>Transport feroviar</t>
  </si>
  <si>
    <t>Difirenta de curs</t>
  </si>
  <si>
    <t>471330</t>
  </si>
  <si>
    <t>Remunerarea muncii</t>
  </si>
  <si>
    <t>317110</t>
  </si>
  <si>
    <t>Proiectul "Reabilitarea drumurilor locale"</t>
  </si>
  <si>
    <t>Proiectul "Proiectul de sustinere a Programului in sectorul drumurilor"</t>
  </si>
  <si>
    <t>0451</t>
  </si>
  <si>
    <t>Transport rutier</t>
  </si>
  <si>
    <t>Dezvoltarea drumurilor</t>
  </si>
  <si>
    <t xml:space="preserve"> Ministerul Economiei si Infrastucturii</t>
  </si>
  <si>
    <t>Subsidii acordate intreprinderilor de stat si municipale nefinanciare</t>
  </si>
  <si>
    <t>00395</t>
  </si>
  <si>
    <t>Ministerul Economiei si Infrastucturii</t>
  </si>
  <si>
    <t xml:space="preserve"> Ministerul Economiei si Infrastructurii</t>
  </si>
  <si>
    <t>2054</t>
  </si>
  <si>
    <t xml:space="preserve">Şeful subdiviziunii responsabile de planificarea bugetului ___________________ </t>
  </si>
  <si>
    <t xml:space="preserve">Conducător             ________________________   </t>
  </si>
  <si>
    <t>Ministerul Economiei si Infrastructurii</t>
  </si>
  <si>
    <t>Serviciul National unic pentru apeluri de urgenta</t>
  </si>
  <si>
    <t>0437</t>
  </si>
  <si>
    <t xml:space="preserve">  Ministerul Economiei  si Infrastructurii</t>
  </si>
  <si>
    <t>0499</t>
  </si>
  <si>
    <t>14</t>
  </si>
  <si>
    <t>Politici si management in  domeniul comertului, alimentatiei publice si prestarii servicii</t>
  </si>
  <si>
    <t>Alte activitati economice</t>
  </si>
  <si>
    <t>Activitati neidentificate</t>
  </si>
  <si>
    <t>99999</t>
  </si>
  <si>
    <t>Servicii neatribuite altor cheltuieli</t>
  </si>
  <si>
    <t>Constructii speciale in curs de executie</t>
  </si>
  <si>
    <t>Remunerarea muncii angajaților conform statelor</t>
  </si>
  <si>
    <t>Ministerul Economiei și Infrastructurii</t>
  </si>
  <si>
    <t>2019 Proiect</t>
  </si>
  <si>
    <t>Remunerarea muncii angajatilor conform statelor</t>
  </si>
  <si>
    <t>Ponderea instalațiilor tehnice din zona de risc</t>
  </si>
  <si>
    <t>Bgetul de Stat</t>
  </si>
  <si>
    <t>Proiectul Ameliorarea  
Competitivitatii II</t>
  </si>
  <si>
    <r>
      <t xml:space="preserve">Remunerarea muncii conform statelor, </t>
    </r>
    <r>
      <rPr>
        <i/>
        <sz val="12"/>
        <color theme="1"/>
        <rFont val="Times New Roman"/>
        <family val="1"/>
        <charset val="204"/>
      </rPr>
      <t>inclusiv</t>
    </r>
  </si>
  <si>
    <t>Stocuri si materiale circulante</t>
  </si>
  <si>
    <r>
      <t xml:space="preserve">Conducător             /________________________/   __      </t>
    </r>
    <r>
      <rPr>
        <u/>
        <sz val="12"/>
        <color theme="1"/>
        <rFont val="Times New Roman"/>
        <family val="1"/>
        <charset val="204"/>
      </rPr>
      <t xml:space="preserve"> </t>
    </r>
    <r>
      <rPr>
        <sz val="12"/>
        <color theme="1"/>
        <rFont val="Times New Roman"/>
        <family val="1"/>
        <charset val="204"/>
      </rPr>
      <t>__/</t>
    </r>
  </si>
  <si>
    <t>Şeful subdiviziunii responsabile de planificarea bugetului /___________________/    __/</t>
  </si>
  <si>
    <t>Şeful subdiviziunii responsabile de politici /___________________/__    __/</t>
  </si>
  <si>
    <r>
      <t>Data prezentării      _</t>
    </r>
    <r>
      <rPr>
        <sz val="12"/>
        <color theme="1"/>
        <rFont val="Times New Roman"/>
        <family val="1"/>
        <charset val="204"/>
      </rPr>
      <t>______</t>
    </r>
  </si>
  <si>
    <t>297</t>
  </si>
  <si>
    <t>Gospodaria drumurilor</t>
  </si>
  <si>
    <t>Politici economice eficiente și creștere economică durabilă asigurată</t>
  </si>
  <si>
    <t>Gradul de realizare al Planului de acțiuni al Ministerului Economiei și Infrastructurii (aparatul central)</t>
  </si>
  <si>
    <t>Numărul acordurilor bilaterale/ multilaterale semnate cu alte state/ organizații internaționale</t>
  </si>
  <si>
    <t>Costul mediu per angajat</t>
  </si>
  <si>
    <t>lei/angajat</t>
  </si>
  <si>
    <t>număr/ persoană</t>
  </si>
  <si>
    <t>Subprogramul presupune activităţi pentru dezvoltarea întreprinderilor mici şi mijlocii prin promovarea dialogului public-privat şi a culturii antreprenoriale, consolidarea Fondului de stat de Garantare a Creditelor, dezvoltarea infrastructurii de suport în afaceri şi implementarea programelor de suport antreprenorial care au scopul de a facilita accesul la finanţare şi spori abilităţile antreprenoriale. În rezultat, se aşteaptă o creştere a numărului de locuri de muncă şi extinderea ariei de creare şi funcţionare a IMM-urilor pe întreg teritoriul ţării. Subprogramul este implementat de către Organizaţia pentru Dezvoltarea Sectorului Întreprinderilor Mici şi Mijlocii, în colaborare cu Ministerul Economiei și Infrastructurii.</t>
  </si>
  <si>
    <t>Număr</t>
  </si>
  <si>
    <t>Corelația dintre costul garanțiilor și valoarea creditelor disbursate</t>
  </si>
  <si>
    <t>Coeficient</t>
  </si>
  <si>
    <t>Asigurarea unui nivel înalt de protecție a drepturilor și intereselor economice ale consumatorilor/supraveghere a pieței.</t>
  </si>
  <si>
    <t>Ponderea cazurilor depistate a produselor/ serviciilor neconforme din numarul total de controale efectuate anual</t>
  </si>
  <si>
    <t>ore</t>
  </si>
  <si>
    <t>Sistem eficient de comercializare a produselor și serviciilor pe întreg teritoriul țării creat</t>
  </si>
  <si>
    <t xml:space="preserve">Subprogramul are scopul de a contribui la dezvoltarea sustenabilă a activităților de comercializare a produselor și serviciilor pe teritoriul țării. Activitățile acestuia se referă la îmbunătățirea cadrului normativ privind comerțului interior, precum și consolidarea resurselor de marfă şi competitivității acestora pe piață internă de consum. Rezultatele programului sunt elaborarea unui ghid al antreprenorului privind notificarea în comerț și elaborarea unui studiu privind lanțul alimentar al țării în vederea ajustării cadrului normativ de funcționare a centrelor alimentare. Acțiunile sunt în conformitate cu prevederile Strategiei de dezvoltare a comerţului interior în Republica Moldova pentru anii 2014-2020 şi a Planului de acţiuni privind implementarea acesteia. Subprogramul va fi implementat de către Ministerul Economiei și Infrastructurii. </t>
  </si>
  <si>
    <t>Volumul vînzărilor cu amănuntul față de anul precedent</t>
  </si>
  <si>
    <t>Numărul de unități comerciale noi create</t>
  </si>
  <si>
    <t>Ponderea comerțului la distanță  în totalul vînzărilor cu amănuntul față de anul preedent</t>
  </si>
  <si>
    <t>Ghid elaborat privind notificarea în comerț, programe de stat pentru susținrea IMM-urilor, partenerii de suport în afaceri</t>
  </si>
  <si>
    <t>Studiu privind lanțul alimentar al țării și existența practicilor comerciale neloiale elaborat</t>
  </si>
  <si>
    <t xml:space="preserve">Costul mediu a unui consultant per oră </t>
  </si>
  <si>
    <t>lei/
oră</t>
  </si>
  <si>
    <t>Politici energetice elaborate şi puse în implementare, precum și capacități în domeniu fortificate.</t>
  </si>
  <si>
    <t>Gradul de realizare a Programului Național pentru Eficiență Energetică pentru 2011-2020</t>
  </si>
  <si>
    <t>Numărul actelor normative, documentelor de politici, ghiduri în domeniul energetic elaborate și aprobate</t>
  </si>
  <si>
    <t>Securitatea energetică a țării fortificată și dependența de un singur furnizor de gaze naturale redusă.</t>
  </si>
  <si>
    <t>Sistemul electroenergetic al țării fortificat și dezvoltat în vederea asigurării fiabile cu energie electrică a consumatorilor.</t>
  </si>
  <si>
    <t>Reducerea volumului energiei nelivrate (ENS)</t>
  </si>
  <si>
    <t>Numărul unitaților de utilaj electric instalat/ înlocuit</t>
  </si>
  <si>
    <t xml:space="preserve">Numărul substațiilor total sau parțial reconstruite (din cele 45 obiecte) </t>
  </si>
  <si>
    <t xml:space="preserve">liniei electrice pe direcția Vulcănești - Chișinău </t>
  </si>
  <si>
    <t>Gradul de realizare a lucrărilor de instalare a Stației BtB aferentă LEA 400 kV Vulcănești - Chișinău</t>
  </si>
  <si>
    <t>Gradul de valorificare a bugetului Proiectului ”Reabilitarea rețelelor electrice de transport ale Î.S. Moldelectrica”</t>
  </si>
  <si>
    <t>Gradul de valorificare a bugetului Proiectului ”Construcția LEA 400 kV Vulcănești - Chișinău și a Stației BtB aferente”</t>
  </si>
  <si>
    <t>Eficienţa energetică sporită urmare realizării măsurilor de eficientizare a consumului de energie şi valorificare a surselor regenerabile de energie.</t>
  </si>
  <si>
    <t xml:space="preserve">1. Eficientizarea consumului global de energie primară cu 220 ktep sau a consumului de energie finală cu 167 ktep  către anul 2020;
2. Creșterea ponderii energiei regenerabile în consumul final brut de energie pînă la 17% către anul 2020;
3. Reducerea intensității energetice sub pragul de 0,195 tep/mie EUR.
</t>
  </si>
  <si>
    <t>Pierderi de energie termică în rețeaua SACET Chișinău.</t>
  </si>
  <si>
    <t>Gradul de valorificare a bugetului Proiectului de îmbunătățire a eficienței sistemului centralizat de alimentare cu energie termică (SACET) din mun. Chișinău.</t>
  </si>
  <si>
    <t xml:space="preserve">*estimativ - numărul final al Punctelor Termice Individuale va fi determinat la o etapă ulterioară a Proiectului, în funcție de mijloacele financiare disponibile după implementarea celorlalte pachete propuse.
</t>
  </si>
  <si>
    <t>mil. lei/km</t>
  </si>
  <si>
    <t>mii tone</t>
  </si>
  <si>
    <t>Sistem de transport feroviar eficient, funcțional și modernizat</t>
  </si>
  <si>
    <t xml:space="preserve">• Majorarea parcursului de pasageri în transportul feroviar cu circa 5% anual;
• Majorarea volumului de mărfuri transportate pe cale ferată cu circa 5% anual.
</t>
  </si>
  <si>
    <t xml:space="preserve">Subprogramul include resurse financiare alocate pentru restructurarea Î.S. ”Calea Ferată din Moldova” și modernizarea sectorului feroviar. Principalele activități implementate se referă la finalizarea construcției tronsonului de cale ferată pe traseul ”Cahul-Giurgiulești”, modernizarea sectorului feroviar în vederea asigurării competitivității acestuia prin înnoirea parcului de locomotive și reparația capitală a liniilor de cale ferată, precum și raționalizarea forței de muncă în cadrul instituției.   </t>
  </si>
  <si>
    <t>Gradul de realizare a acțiunilor Proiectului de Restructurare a Căilor Ferate din Moldova</t>
  </si>
  <si>
    <t>Volumul mărfurilor transportate pe calea ferată</t>
  </si>
  <si>
    <t>Parcursul de pasageri pe calea ferată</t>
  </si>
  <si>
    <t>mil pasageri-km</t>
  </si>
  <si>
    <t>Numărul de locomotive noi procurate</t>
  </si>
  <si>
    <t>Lungimea liniei de cale ferată reabilitată</t>
  </si>
  <si>
    <t>Costul mediu per km de cale feroviară reabilitată</t>
  </si>
  <si>
    <t>Sistem național de standardizare, modern şi armonizat la cerinţele şi practicile europene.</t>
  </si>
  <si>
    <t>Rata anuală de preluare a standardelor europene relevante Anexei nr. XVI/DCFTA</t>
  </si>
  <si>
    <t>Numărul standardelor europene preluate în calitate de standarde moldovenești</t>
  </si>
  <si>
    <t>Numărul de angajați ai ISM instruiți anual</t>
  </si>
  <si>
    <t>Timpul mediu pentru preluarea unui standard european în calitate de standard moldovenesc de către ISM</t>
  </si>
  <si>
    <t>Costul mediu per participant la evenimentele de promovare</t>
  </si>
  <si>
    <t>Costul mediu de instruire al unui angajat ISM</t>
  </si>
  <si>
    <t>Costul mediu de publicare al unui material informativ</t>
  </si>
  <si>
    <t>Numarul de etaloane nationale create/modernizate</t>
  </si>
  <si>
    <t>Costul mediu per cercetare efectuată</t>
  </si>
  <si>
    <t>Raportul dintre volumul lucrărilor de etalonare a mijloacelor de măsurare și verificarea metrologică a mijloacelor de măsurare</t>
  </si>
  <si>
    <t>Vîrsta medie a etaloanelor naționale</t>
  </si>
  <si>
    <t>ani</t>
  </si>
  <si>
    <t>2021 Estimat</t>
  </si>
  <si>
    <t>133</t>
  </si>
  <si>
    <t>Bunuri ți servicii</t>
  </si>
  <si>
    <t>433</t>
  </si>
  <si>
    <t>Cheltuieli capitale neatribuite la alte categorii</t>
  </si>
  <si>
    <t>Dezvoltare regională și construcții</t>
  </si>
  <si>
    <t>Dezvoltarea bazei normative în construcții</t>
  </si>
  <si>
    <t>Cotizații în organizațiile internaționale</t>
  </si>
  <si>
    <t>Edificarea societății informaționale</t>
  </si>
  <si>
    <t>Tehnologii informaționale</t>
  </si>
  <si>
    <t>Alte servicii generale</t>
  </si>
  <si>
    <t>Construcții</t>
  </si>
  <si>
    <t>00341</t>
  </si>
  <si>
    <t>Elaborarea sistemului de documente normative în construcții</t>
  </si>
  <si>
    <t xml:space="preserve">                                                                                 </t>
  </si>
  <si>
    <t>Soldul costului de deviz la 01.01.2018</t>
  </si>
  <si>
    <t xml:space="preserve">De produs </t>
  </si>
  <si>
    <t>Compensaţie pentru alimentaţie</t>
  </si>
  <si>
    <t>Energie electrică</t>
  </si>
  <si>
    <t>Energie termică</t>
  </si>
  <si>
    <t>Apă şi canalizare</t>
  </si>
  <si>
    <t>Alte servicii comunale</t>
  </si>
  <si>
    <t>222190</t>
  </si>
  <si>
    <t>Servicii informaţionale</t>
  </si>
  <si>
    <t>222210</t>
  </si>
  <si>
    <t>Servicii de telecomunicaţii</t>
  </si>
  <si>
    <t>Servicii de locaţiune</t>
  </si>
  <si>
    <t>222300</t>
  </si>
  <si>
    <t>222400</t>
  </si>
  <si>
    <t>Servicii de reparaţii curente</t>
  </si>
  <si>
    <t>222500</t>
  </si>
  <si>
    <t>Formarea profesională</t>
  </si>
  <si>
    <t>222600</t>
  </si>
  <si>
    <t>222720</t>
  </si>
  <si>
    <t>222920</t>
  </si>
  <si>
    <t>222940</t>
  </si>
  <si>
    <t>222970</t>
  </si>
  <si>
    <t>222990</t>
  </si>
  <si>
    <t>Cotizaţii în organizaţiile internationale</t>
  </si>
  <si>
    <t>Procurarea combustibilului, carburanţilor şi lubrifianţilor</t>
  </si>
  <si>
    <t>331110</t>
  </si>
  <si>
    <t>332110</t>
  </si>
  <si>
    <t>Procurarea materialelor de uz gospodaresc şi rechizitelor de birou</t>
  </si>
  <si>
    <t>336110</t>
  </si>
  <si>
    <t>Procurarea  altor materiale</t>
  </si>
  <si>
    <t>339110</t>
  </si>
  <si>
    <t>Ministerul Economiei ți Infrastructurii</t>
  </si>
  <si>
    <t>00158</t>
  </si>
  <si>
    <t>Transport aerian</t>
  </si>
  <si>
    <t>Dezvoltarea transportului</t>
  </si>
  <si>
    <t>Dezvoltarea transportului aerian</t>
  </si>
  <si>
    <t>Alte cheltuieli curente</t>
  </si>
  <si>
    <t>Activități nedefinite</t>
  </si>
  <si>
    <t>00437</t>
  </si>
  <si>
    <t>Proiectul Grantul pentru promovarea efeorturilor privind ajustarile economice structurale</t>
  </si>
  <si>
    <t>Servicii locatiune</t>
  </si>
  <si>
    <t>Servicii reparatii curente</t>
  </si>
  <si>
    <t>Alte cheltuieli in baza de contr. pers.fiz.</t>
  </si>
  <si>
    <t>Procurare combustibil</t>
  </si>
  <si>
    <t>Procurare piese de schimb</t>
  </si>
  <si>
    <t>Procurare mat. de gospodarie</t>
  </si>
  <si>
    <t>Marfuri</t>
  </si>
  <si>
    <t>Procurare marfuri</t>
  </si>
  <si>
    <t>00157</t>
  </si>
  <si>
    <t>Proiectul ”Studiu de fezabilitate Interconectarea asincronă MD-RO”</t>
  </si>
  <si>
    <t>Pregatirea proiectelor</t>
  </si>
  <si>
    <t>Proiectul "Reabilitarea Reţelelor Electrice"</t>
  </si>
  <si>
    <t>Activități de eficiență energetică</t>
  </si>
  <si>
    <t>Proiectul "Îmbunătățirea eficienței energetice a cladirilor publice și rezidențiale din RM"</t>
  </si>
  <si>
    <t>Procurarea uneltelor și sculelor, inventar de producere și gospodărie</t>
  </si>
  <si>
    <t>00472</t>
  </si>
  <si>
    <t>Deplasări de serviciu în interiorul ţării</t>
  </si>
  <si>
    <t>Servicii poştale şi servicii de distribuire a drepturilor sociale</t>
  </si>
  <si>
    <t>Indemnizaţii la încetarea acţiunii contractului de muncă</t>
  </si>
  <si>
    <t>Indemnizaţii pentru incapacitatea temporară de muncă achitate din mijloacele financiare ale angajatorului</t>
  </si>
  <si>
    <t>Active nrfinanciare</t>
  </si>
  <si>
    <t>Procurarea maşinilor şi utilajelor</t>
  </si>
  <si>
    <t>Procurarea uneltelor şi sculelor, inventarului de producere şi gospodăresc</t>
  </si>
  <si>
    <t>Procurarea materialelor de uz gospodăresc şi rechizitelor de birou</t>
  </si>
  <si>
    <t>Procurarea accesoriilor de pat, îmbrăcămintei, încălţămintei</t>
  </si>
  <si>
    <t>Activități de supraveghere tehnică</t>
  </si>
  <si>
    <t>Subsidii acordate întreprinderilor private nefinanciare</t>
  </si>
  <si>
    <t>Alte chelt. în baza de contr.pers.fizice</t>
  </si>
  <si>
    <t>Reparații capitale ale  mijloacelor de transport</t>
  </si>
  <si>
    <t>Alte chelt. in baza de contr.pers.fizice</t>
  </si>
  <si>
    <t>Stocuri</t>
  </si>
  <si>
    <t>Alte venituri</t>
  </si>
  <si>
    <t>Modificarea soldului de mijloace banesti</t>
  </si>
  <si>
    <t>Dobînda încasată la soldurile mijloacelor bănești</t>
  </si>
  <si>
    <t>2020 Proiect</t>
  </si>
  <si>
    <t>Procurarea uneltelor și sculelor inventarul de producere și gospodăresc</t>
  </si>
  <si>
    <t>Rata de standarde moldovenești conflictuale cu standardele europene</t>
  </si>
  <si>
    <t>Majorarea gradului de implementare a standardelor europene în economia națională</t>
  </si>
  <si>
    <t>136,4</t>
  </si>
  <si>
    <t>113,7</t>
  </si>
  <si>
    <t>116,3</t>
  </si>
  <si>
    <t>5,0</t>
  </si>
  <si>
    <t>4,90</t>
  </si>
  <si>
    <t>4,85</t>
  </si>
  <si>
    <t>4,80</t>
  </si>
  <si>
    <t>4,75</t>
  </si>
  <si>
    <t>Numărul de participări la activităţile organizate de organizaţiile europene</t>
  </si>
  <si>
    <t>Numărul de evaluatori şefi pregătiţi în calitate de evaluatori EA</t>
  </si>
  <si>
    <t xml:space="preserve">Numărul de dosare privind procesul de acreditare a organismelor de evaluare a conformității </t>
  </si>
  <si>
    <t>Controale efectuate anual, inclusiv 50% planificate</t>
  </si>
  <si>
    <t>Ponderea angajaților  instruiți  (intern/extern), anual</t>
  </si>
  <si>
    <t>Instruiri, stagieri (7 externe)</t>
  </si>
  <si>
    <t>r6</t>
  </si>
  <si>
    <t>Probe (produse) testate cu echipamente-expres/în laboratoare, inclusiv peste hotare.</t>
  </si>
  <si>
    <t>Materiale informative tipărite și diseminate (pliante, fișe, etc.)</t>
  </si>
  <si>
    <t>Sisteme informaționale: Call centru, INSPECT, soft 1C, pagina web (dezvoltare, menținere, elaborare).</t>
  </si>
  <si>
    <t>Certificate pentru cheițele publice</t>
  </si>
  <si>
    <t>Blanchete-tip tipărite</t>
  </si>
  <si>
    <t>Mașini/echipamente/utilaje achiziționate, inclusiv mobile, pentru verificarea produselor.</t>
  </si>
  <si>
    <t>Proceduri de control aprobate</t>
  </si>
  <si>
    <t>Subprogramul prevede implementarea politicii statului în domeniile de activitate, îmbunătățirea calității și siguranței construcțiilor, activității de urbanism şi de amenajare a teritoriului, funcționării și exploatării obiectelor industriale periculoase în condiții de securitate și inofensivitate, securității la incendiu și protecției civile, sănătății și siguranței în muncă, supravegherii pieţei și protecției consumatorilor privind materialele de construcție şi utilajele/obiectele industriale periculoase, activităţii geodezice şi cartografice și respectării condițiilor de licențiere, în conformitate cu prevederile Hotărîrii Guvernului nr.1088 din 18.12.2017 cu privire la organizarea şi funcţionarea Agenției pentru Supraveghere Tehnică.</t>
  </si>
  <si>
    <t>Scăderea numărului de încălcări în construcții comparativ cu anul precedent</t>
  </si>
  <si>
    <t>Ponderea clădirilor noi după darea în primire a construcțiilor conform criteriilor</t>
  </si>
  <si>
    <t>Nr. de controale planificate de agenții economici cu activități în producere și comercializarea materialelor de construcții</t>
  </si>
  <si>
    <t>Nr. de instructiuni noi adoptate si implementate în domeniile de competență</t>
  </si>
  <si>
    <t>Nr. obiectelor industriale periculoase controlate</t>
  </si>
  <si>
    <t>Nr. controalelor mixte efectuate în grup</t>
  </si>
  <si>
    <t>Nr. consultațiilor acordate agenților economici</t>
  </si>
  <si>
    <t>Nr. de acte de constatare privind pregătirea către sezonul de încălzire</t>
  </si>
  <si>
    <t>Nr. de rapoarte privind aprecierea criteriului de evaluare corespunderii riscului</t>
  </si>
  <si>
    <t>Nr. de instruiri efectuate cu angajații Agenției</t>
  </si>
  <si>
    <t>Durata medie a unui control</t>
  </si>
  <si>
    <t>zile</t>
  </si>
  <si>
    <t>Nr. de controale efectuate de un inspector pe parcursul unui an</t>
  </si>
  <si>
    <t>Numarul de participări la intercomparari la nivel regional</t>
  </si>
  <si>
    <t>Numărul angajaților instruiți pe intern mai mult de 40 de ore</t>
  </si>
  <si>
    <t xml:space="preserve">Numărul  reuniunilor comisiilor interguvernamentale desfășurate </t>
  </si>
  <si>
    <t>Numărul de locuri de muncă noi create prin intermediul programelor de suport financiar gestionate de ODIMM (PARE 1+1, FGC, PFA, program tineri)</t>
  </si>
  <si>
    <t>Numărul de locruri de muncă noi create pentru femei prin intermediul programelor de suport financiar gestionate de ODIMM (PARE 1+1, FGC,PFA, program tineri)</t>
  </si>
  <si>
    <t>Numărul de participanți la concursul ”Cel mai bun antreprenor din sectorul IMM”</t>
  </si>
  <si>
    <t>Cereri de finanţare înaintate în cadrul "PARE 1+1"</t>
  </si>
  <si>
    <t>Total persoane consultate</t>
  </si>
  <si>
    <t>Număru beneficiarilor strat-up-urilor  sustinuti prin vaucere la instruire</t>
  </si>
  <si>
    <t>o15</t>
  </si>
  <si>
    <t>o16</t>
  </si>
  <si>
    <t>Elaborarea și promovarea unor politici performante și a cadrului normativ-juridic în domeniul tehnologiilor informațiiei și comunicațiilor. Crearea condițiilor optime în vederea dezvoltării și funcționării infrastructurii de comunicații. Optimizarea capacităților de utilizare a serviciilor TIC și competențelor digitale.</t>
  </si>
  <si>
    <t>Numărul apelurilor recepționate per an prin intermediul Serviciului 112</t>
  </si>
  <si>
    <t>Numărul convertoarelor achiziționate</t>
  </si>
  <si>
    <t xml:space="preserve">Numărul localităţilor cu primării în care vor fi proiectate şi construite reţele publice de comunicaţii electronice în bandă largă de mare viteză cu acces la puncte fixe </t>
  </si>
  <si>
    <t xml:space="preserve">Numărul localităților disponibile cu acces la Internet în bandă largă la punct fix </t>
  </si>
  <si>
    <t>lei</t>
  </si>
  <si>
    <t xml:space="preserve">Numărul familiilor defavorizate dotate cu convertoare pentru televiziunea digitală terestră  </t>
  </si>
  <si>
    <t>Rata anuală de recepționare a apelurilor per an prin intermediul Serviciului 112</t>
  </si>
  <si>
    <t xml:space="preserve">Costul unui convertor  </t>
  </si>
  <si>
    <t>Acest subprogram include activităţile instituţiilor responsabile de elaborarea și implementarea politicilor din domeniul energetic, inclusiv al eficienței energetic și surselor de energie regenerabile, precum şi monitorizarea implementării acestora. Responsabili de realizare este Agenția pentru Eficiență Energetică și Ministerul Economiei și Infrastructurii.</t>
  </si>
  <si>
    <t>Gradul de realizare a Planului național de acțiuni în domeniul eficienței energetice pentru anii 2019-2021</t>
  </si>
  <si>
    <t>Ponderea personalului Agenției pentru Eficiență Energetică instruit privind masurile de eficiență energetică și valorificarea surselor de energie regenerabilă</t>
  </si>
  <si>
    <t>Numărul specialiștilor din domeniul EE și SER instruiți (manageri energetici, auditori energetici, evaluatori energetici, instalatori, inspectori ai sistemelor de încălzire și climatizare, administratori de clădiri, etc.).</t>
  </si>
  <si>
    <t xml:space="preserve">Numărul de evenimente organizate pentru promovarea eficienței energetice și utilizarea surselor de energie regenerabilă (seminare, conferinte, mese rotunde şi expozitii, etc.).  </t>
  </si>
  <si>
    <t>Numărul de planuri locale de acțiune în domeniul eficienței energetice elaborate și aprobate de către autoritățile publice locale</t>
  </si>
  <si>
    <t>Numărul de documente normativ-tehnice în domeniul eficienței energetice/ performantei energetice a cladirilor elaborate</t>
  </si>
  <si>
    <t>Numărul de  materiale, articole, broșuri și pliante editate și tirajate</t>
  </si>
  <si>
    <t>mii. bucăți</t>
  </si>
  <si>
    <t>Ponderea procedurilor de expropriere a terenurilor și asigurare a dreptului de folosință asupra terenurilor utilizate în lucrările de construcție a gazoductului realizate, per an</t>
  </si>
  <si>
    <t>Gradul de valorificare a bugetului Proiectului  ”Conectarea conductei de transport gaze naturale pe direcția Ungheni-Chișinău”, per an</t>
  </si>
  <si>
    <t>Numărul de proiecte de eficiență energetică și valorificare a surselor de energie regenerabila implementate</t>
  </si>
  <si>
    <t>Numărul de mostre (produse) de joasă tensiune/regenerabile pentru expres-teste achiziționate</t>
  </si>
  <si>
    <t>Numărul de produse testate cu echipamente-expres în laboratoare, inclusiv peste hotare</t>
  </si>
  <si>
    <t>Gradul de valorificare a bugetului planificat pentru finanțarea proiectelor în domeniul EE și SER</t>
  </si>
  <si>
    <t>Rata de defecțiune a sistemului de alimentare centralizată cu energie termică din mun. Chișinău</t>
  </si>
  <si>
    <t>Numărul de note informativo-analitice și registre cu indicatori privind evoluația economiei naționale elaborate și plasate pe pagina web oficială</t>
  </si>
  <si>
    <t>Numărul de acte normative elaborate per persoană</t>
  </si>
  <si>
    <t>lei/angajat, lunar</t>
  </si>
  <si>
    <t>Ponderea lucrărilor executate aferente construcției gazoductului Ungheni - Chișinău din volumul total de lucrări planificate (4 stații de reglare și măsurare; compex administrativ; 110 km conductă de gaze construite)</t>
  </si>
  <si>
    <t>Gazoductul pe direcția "Ungheni-Chișinău" construit (110 km)</t>
  </si>
  <si>
    <t>Promovarea standardelor europene în construcții și a calității lucrărilor de construcții în țară prin consolidarea cadrului normativ</t>
  </si>
  <si>
    <t>1. Consolidarea cadrului normativ național în domeniul construcțiilor prin elaborarea şi/sau promulgarea unui număr de peste 120 de regulamente/standarde, etc.
2. Revizuirea Standardelor naționale care nu au fost actualizate mai mult de cinci ani.
3. Armonizarea tuturor reglementărilor şi standardelor naționale contradictorii (până la sfârșitul anului 2021).</t>
  </si>
  <si>
    <t>Actualizarea Sistemului național de documente normative în construcții se va face prin revizuirea reglementărilor existente în domeniu, elaborarea şi aplicarea normativelor şi standardelor vizînd lucrările şi producția în sfera construcțiilor, acestea fiind compatibilizate cu reglementările şi standardele mondiale, conform prevederilor Hotărîrii de Guvern nr. 933 din 12.11.2014 cu privire la armonizarea reglementărilor tehnice şi a standardelor naţionale în domeniul construcţiilor cu legislaţia şi standardele europene, care cuprinde un Plan de acțiuni privind armonizarea reglementărilor tehnice şi a standardelor naţionale în domeniul construcțiilor cu legislația şi standardele europene pentru anii 2014-2020.</t>
  </si>
  <si>
    <t>85,00</t>
  </si>
  <si>
    <t>87,00</t>
  </si>
  <si>
    <t>89,00</t>
  </si>
  <si>
    <t>Activități din sectorul construcțiilor reglementate de regulamentele şi standardele relevante</t>
  </si>
  <si>
    <t>Reglementări tehnice publicate de Minister şi standarde adoptate de Institutul de Standardizare</t>
  </si>
  <si>
    <t>92,00</t>
  </si>
  <si>
    <t>Standarde noi adoptate şi reglementări noi elaborate</t>
  </si>
  <si>
    <t xml:space="preserve">Reglementări tehnice şi standarde în construcții supuse examinării </t>
  </si>
  <si>
    <t>Reglementări tehnice şi standarde în construcții aprobate/adoptate</t>
  </si>
  <si>
    <t>Costul mediu de elaborare al 1 document normativ național</t>
  </si>
  <si>
    <t>Mediu economic favorabil pentru atragerea investițiilor și promovarea exporturilor, mediu propice pentru dezvoltarea sustenabilă a sectorului întreprinderilor mici și mijlocii asigurat.</t>
  </si>
  <si>
    <t>Raportul contribuției personale la grantul investit pentru procurarea echipamentului în scopul dezvoltării activității de producere sporirea exporturilor și substituirea importurilor</t>
  </si>
  <si>
    <t>Costul mediu per persoană instruită</t>
  </si>
  <si>
    <t>Autoritatea Aeronautică Civilă (AAC) este o instituţie publică de certificare, control şi supraveghere în domeniul aviaţiei civile şi este subordonată Ministerului Economiei și Infrastructurii al Republicii Moldova. Autoritatea adoptă decizii cu caracter administrativ, aprobă regulamente, instrucţiuni şi alte acte normative obligatorii spre executare de către persoanele fizice şi juridice care efectuează activităţi în domeniul aviaţiei civile.Activitățile planificate a fi întreprinse în cadrul acestui subprogram derivă din Programul de activitate a Guvernului, Planul național de acțiuni pentru implementarea Acordului de Asociere RM-UE 2017-2019, Acordul privind Spațiul Aerian Comun UE-RM, EASA Working Arrangemnts, Strategia transport și logistică 2013-2022 (aprobată prin Hotărârea Guvernului nr.827/2013).</t>
  </si>
  <si>
    <t>r7</t>
  </si>
  <si>
    <t>Creșterea numărului cetățenilor străini care vor vizita Republica Moldova</t>
  </si>
  <si>
    <t>Numărul IMM care au primit suport financiar (grant) pentru procurarea echipamentului în scopul dezvoltării activității de producere, sporirea exporturilor și substituirea importurilor</t>
  </si>
  <si>
    <t>Numărul de vizitatori Expo 2020 conștienți de prezența Republicii Moldova la Expoziție</t>
  </si>
  <si>
    <t>Numărul de contacte lucrative de afaceri stabilite în urma participării la Expoziția mondială Dubai 2020</t>
  </si>
  <si>
    <t>Valoarea medie a unui grant acordat IMM pentru procurarea echipamentului în scopul dezvoltării activității de producere, sporirea exporturilor și substituirea importurilor</t>
  </si>
  <si>
    <t>Cheltuieli medii pentru un vizitator în cadrul Expoziției</t>
  </si>
  <si>
    <t>e5</t>
  </si>
  <si>
    <t>Costul mediu al unui contract lucrativ</t>
  </si>
  <si>
    <t>Asigurarea infrastructurii rutiere adecvate și a prestării unor serviciu de transport rutier de calitate și în deplină siguranță</t>
  </si>
  <si>
    <t>Numărul de accidente rutiere total</t>
  </si>
  <si>
    <t>unități</t>
  </si>
  <si>
    <t xml:space="preserve">r5 </t>
  </si>
  <si>
    <t xml:space="preserve">Numărul deceselor ca urmare a accidentelor rutiere </t>
  </si>
  <si>
    <t>Lungimea de drumuri publice naționale reabilitate anual</t>
  </si>
  <si>
    <t xml:space="preserve">Lungimea de drumuri publice naționale reparate anual </t>
  </si>
  <si>
    <t>r8</t>
  </si>
  <si>
    <t>Monitorizarea calității lucrărilor și produselor în construcții prin încercări de laborator</t>
  </si>
  <si>
    <t>Numărul total de controale efectuate în domeniul construcțiilor și urbanismului</t>
  </si>
  <si>
    <t>Numărul total de controale efectuate în domeniul siguranței obiectelor industriale periculoase</t>
  </si>
  <si>
    <t>Numărul total de controale efectuate în domeniul siguranței antiincendiare și protecției civile</t>
  </si>
  <si>
    <t>Numărul total de controale efectuate în domeniul siguranței ocupaționale</t>
  </si>
  <si>
    <t>Numărul total de controale efectuate în domeniul activităţii geodezice şi cartografice</t>
  </si>
  <si>
    <r>
      <t xml:space="preserve">Obiective </t>
    </r>
    <r>
      <rPr>
        <i/>
        <sz val="11"/>
        <color indexed="8"/>
        <rFont val="Times New Roman"/>
        <family val="1"/>
        <charset val="204"/>
      </rPr>
      <t>(pe termen mediu, cu accent  pe anul pentru care se aprobă programul)</t>
    </r>
  </si>
  <si>
    <r>
      <t xml:space="preserve">Obiective </t>
    </r>
    <r>
      <rPr>
        <i/>
        <sz val="11"/>
        <color theme="1"/>
        <rFont val="Times New Roman"/>
        <family val="1"/>
        <charset val="204"/>
      </rPr>
      <t>(pe termen mediu, cu accent  pe anul pentru care se aprobă programul)</t>
    </r>
  </si>
  <si>
    <r>
      <rPr>
        <b/>
        <sz val="11"/>
        <color indexed="8"/>
        <rFont val="Times New Roman"/>
        <family val="1"/>
        <charset val="204"/>
      </rPr>
      <t>DI. Informație generală</t>
    </r>
    <r>
      <rPr>
        <sz val="11"/>
        <color indexed="8"/>
        <rFont val="Times New Roman"/>
        <family val="1"/>
        <charset val="204"/>
      </rPr>
      <t xml:space="preserve"> </t>
    </r>
    <r>
      <rPr>
        <i/>
        <sz val="11"/>
        <color indexed="8"/>
        <rFont val="Times New Roman"/>
        <family val="1"/>
        <charset val="204"/>
      </rPr>
      <t>(se completează de către autoritatea superioară înainte de a remite formularul pentru completare instituţiilor din subordine)</t>
    </r>
  </si>
  <si>
    <t>Numarul de participanti la Conferinta IMM</t>
  </si>
  <si>
    <t>Numărul de persoane instruite (PARE 1+1; PNAET; GEA, alte programe ODIMM))</t>
  </si>
  <si>
    <t>Dinamica numarului de garantii active</t>
  </si>
  <si>
    <t>mil lei</t>
  </si>
  <si>
    <t>Numarul de premii acordate în cadrul concursului ”Cel mai bun antreprenor din sectorul IMM"</t>
  </si>
  <si>
    <t xml:space="preserve">1. Crearea a 420 noi locuri de muncă  anual prin intermediul programelor de susținere antreprenorială. 
2. Facilitarea accesului la finanțare, prin acordarea suportului financiar pentru 550 antreprenori către anul 2021;
3. Dezvoltarea abilităților antreprenoriale prin instruirea 2500 persoane anual.
</t>
  </si>
  <si>
    <t>Cheltuielile operaționale de transport rutier (reduse)</t>
  </si>
  <si>
    <t>Securitate industriala</t>
  </si>
  <si>
    <t>Încasări de la prestarea serviciilor cu plată</t>
  </si>
  <si>
    <t>Proiectul ”Conducta de interconectare a sistemului de transport de gaze naturale din România cu sistemul de transport de gaze naturale din Republica Moldova pe direcția Iași-Ungheni”</t>
  </si>
  <si>
    <t>Diferența de curs</t>
  </si>
  <si>
    <t>91</t>
  </si>
  <si>
    <t>00154</t>
  </si>
  <si>
    <t>00155</t>
  </si>
  <si>
    <t>CHELTUIELI</t>
  </si>
  <si>
    <t>70024</t>
  </si>
  <si>
    <t>Proiectul "Reabilitarea drumurilor cu suportul Belorusiei"</t>
  </si>
  <si>
    <t>Proiectul "Reabilitarea drumurilor cu suportul Republicii China"</t>
  </si>
  <si>
    <t xml:space="preserve">r7 </t>
  </si>
  <si>
    <t>numar</t>
  </si>
  <si>
    <t>Scopul Autorităţii Aeronautice Civile este, în primul rând, de a funcţiona în calitate de organizaţie de reglementare responsabilă pentru supravegherea siguranţei industriei aeronautice pe întreg teritoriul Republicii Moldova şi asigurarea conformităţii industriei aeronautice standardelor şi practicilor recomandate ale Organizaţiei Aviaţiei Civile Internaţionale (OACI).</t>
  </si>
  <si>
    <t>o17</t>
  </si>
  <si>
    <t>o18</t>
  </si>
  <si>
    <t>70029</t>
  </si>
  <si>
    <t>Proiectul ”Îmbunătățirea eficienței energetice a clădirilor publice și rezidențiale din Republica Moldova”</t>
  </si>
  <si>
    <t>Proiectul "Interconectarea sistemului electroenergetic al RM cu cel al Romaniei prin constructia liniei electrice 400 kw Vulcanesti-Chisinau"</t>
  </si>
  <si>
    <t>Formularul nr.3</t>
  </si>
  <si>
    <t>pentru anul 2020 și estimări pe anii 2021-2022</t>
  </si>
  <si>
    <t>2022 Estimat</t>
  </si>
  <si>
    <t>23213.5</t>
  </si>
  <si>
    <t>1037</t>
  </si>
  <si>
    <t>5133.0</t>
  </si>
  <si>
    <t>100.2</t>
  </si>
  <si>
    <t>87.9</t>
  </si>
  <si>
    <t>58.0</t>
  </si>
  <si>
    <t>220.2</t>
  </si>
  <si>
    <t>263.7</t>
  </si>
  <si>
    <t>9.8</t>
  </si>
  <si>
    <t>58.8</t>
  </si>
  <si>
    <t>151.4</t>
  </si>
  <si>
    <t>4128.1</t>
  </si>
  <si>
    <t>94.5</t>
  </si>
  <si>
    <t>890.9</t>
  </si>
  <si>
    <t>2694.9</t>
  </si>
  <si>
    <t>37.0</t>
  </si>
  <si>
    <t>2.5</t>
  </si>
  <si>
    <t>2734.4</t>
  </si>
  <si>
    <t>242.3</t>
  </si>
  <si>
    <t>53.8</t>
  </si>
  <si>
    <t>Taxe, amenzi, penalitati si alte plati obligatorii</t>
  </si>
  <si>
    <t>40.1</t>
  </si>
  <si>
    <t>202.7</t>
  </si>
  <si>
    <t>149.8</t>
  </si>
  <si>
    <t>478.4</t>
  </si>
  <si>
    <t>117908.1</t>
  </si>
  <si>
    <t>774.5</t>
  </si>
  <si>
    <t>395.5</t>
  </si>
  <si>
    <t>35.6</t>
  </si>
  <si>
    <t>428.2</t>
  </si>
  <si>
    <t>2134.3</t>
  </si>
  <si>
    <t>2020 Aprobat</t>
  </si>
  <si>
    <t>2021 Proiect</t>
  </si>
  <si>
    <t>Procurare produselor alimentare</t>
  </si>
  <si>
    <t>Procurare medicamentelor și materialelor sanitare</t>
  </si>
  <si>
    <t>Procurarea accesoriilor de pat, îmbracămintei</t>
  </si>
  <si>
    <t>Formularul nr.6</t>
  </si>
  <si>
    <t xml:space="preserve">Subsidii </t>
  </si>
  <si>
    <t>Procurarea combustibiluli, carburanților și lubrifianților</t>
  </si>
  <si>
    <t>Cheltuieli capitale pentru lucrări topografogeodezice, de cartografie și cadastru</t>
  </si>
  <si>
    <t>Plăți aferente documentelor executorii cu executare benevolă</t>
  </si>
  <si>
    <t>Proiectul "Educație pentru Drone e-Drone"</t>
  </si>
  <si>
    <t>Alte cheltuieli în bază de contracte cu persoane fizice</t>
  </si>
  <si>
    <t>Cheltuieli total</t>
  </si>
  <si>
    <t>Plăți aferente documentelor executorii cu executare silită</t>
  </si>
  <si>
    <t>Procurarea altor mijloace fixe</t>
  </si>
  <si>
    <t>Subsidii acordate intreprinderilor de stat și municipale nefinanciare</t>
  </si>
  <si>
    <t>132121</t>
  </si>
  <si>
    <t>Servicii medicale</t>
  </si>
  <si>
    <t>Dezvoltarea transportului rutier</t>
  </si>
  <si>
    <t>Sistem de transport rutier durabil și eficient, care conduce la o dezvoltare echilibrată în concordanță cu cerințele economice, sociale și de mediu.</t>
  </si>
  <si>
    <t xml:space="preserve">1.Asigurarea prestării unor servicii de calitate în domeniul transporturilor rutiere și în deplină siguranță.                                      2.Creșterea cu 3% a numărului de pasageri transportați cu autobuse și microbuse în anul 2020 comparativ cu anul 2019.
3.Creșterea cu 5% a a cantității de marfă transportată cu transport rutier în anul 2020 față de anul 2019.
</t>
  </si>
  <si>
    <t>Taxe, amenzi, penalități și alte plați obligatorii</t>
  </si>
  <si>
    <t>Procurarea  mărfurilor</t>
  </si>
  <si>
    <t>Transport naval</t>
  </si>
  <si>
    <t>Revitalizarea şi dezvoltarea transportului naval în Republica Moldova.</t>
  </si>
  <si>
    <t>Subprogramul presupune activități de dezvoltare a infrastructurii transportului naval. Resursele financiare vor fi utilizate pentru lucrări de menținere a șenalului pe căile navigabile interne, asigurarea funcționalității porturilor de mărfuri și pasageri, precum și implementarea prevederilor convențiilor internaționale din domeniu la bordul navelor sub pavilionul Republicii Moldova și în Complexul portuar ”Giurgiulești”. Activitățile prevăzute de subprogram sunt implementate de către  Agenția Navală, Î.S. Portul Fluvial Ungheni” și administrația Î.S. ”Bacul Molovata”.</t>
  </si>
  <si>
    <t>Numărul mașinilor auto transportate pe cale fluvială (Bacul Molovata)</t>
  </si>
  <si>
    <t>mii unit.</t>
  </si>
  <si>
    <t>Venituri încasate din înregistrarea și confirmarea înregistrării navelor în Registrul de stat al navelor</t>
  </si>
  <si>
    <t xml:space="preserve">Numărul de nave înregistrate în Registrul de Stat </t>
  </si>
  <si>
    <t>Numărul navelor confirmate spre înregistrare în Registrul de Stat al navelor</t>
  </si>
  <si>
    <t>Volumul mărfurilor transportate prin intermediul împingătorului fluvial (Bacul Molovata)</t>
  </si>
  <si>
    <t>Numărul pasagerilor transportați prin intermediul  împingătorului fluvial (Bacului Molovata)</t>
  </si>
  <si>
    <t>mii persoane</t>
  </si>
  <si>
    <t>Lungimea lucrărilor de menținere a adîncimilor în rada portulu Giurgiulești</t>
  </si>
  <si>
    <t>Lungimea lucrărilor de măsurare și evaluare a condițiilor de navigabilitate pe r. Prut de la km 0-405 și curățarea șenalului de copacii căzuți</t>
  </si>
  <si>
    <t>Costul lucrărilor de menținere a adîncimilor în rada portului Giurgiulești</t>
  </si>
  <si>
    <t>Costul unui km a lucrărilor de măsurare și evaluare a condițiilor de navigabilitate pe r. Prut de la km 0-405 și curățarea șenalului de copacii căzuți</t>
  </si>
  <si>
    <t>lei/km</t>
  </si>
  <si>
    <t>00156</t>
  </si>
  <si>
    <t>Susținerea de stat a activității Bacului Molovata</t>
  </si>
  <si>
    <t>Susținerea de stat a activității Portului Ungheni</t>
  </si>
  <si>
    <t>00398</t>
  </si>
  <si>
    <t>00396</t>
  </si>
  <si>
    <t>Deplasări de serviciu in interiorul tarii</t>
  </si>
  <si>
    <t>Alte prestații sociale ale angajatorului</t>
  </si>
  <si>
    <t>Reparații capitale ale mijloacelor de transport</t>
  </si>
  <si>
    <t>Corectarea soldului neutilizat</t>
  </si>
  <si>
    <t>Dezvoltarea transportului naval</t>
  </si>
  <si>
    <t>Procurare mijloace fixe</t>
  </si>
  <si>
    <t>Soldul costului de deviz la 01.01.2019</t>
  </si>
  <si>
    <t>Soldul costului de deviz la                 01.01 2019</t>
  </si>
  <si>
    <t>2172449.3</t>
  </si>
  <si>
    <t>420000</t>
  </si>
  <si>
    <t>Reparatii capitale ale cladirilor</t>
  </si>
  <si>
    <t>Alte venituei</t>
  </si>
  <si>
    <t xml:space="preserve">Alte cheltuieli </t>
  </si>
  <si>
    <t>Granturi curente acordate instituțiilor publice la autogestiune</t>
  </si>
  <si>
    <t>Granturi acordate beneficiarilor în interiorul țării</t>
  </si>
  <si>
    <t>Transferuri acordate în cadrul bugetului public național</t>
  </si>
  <si>
    <t>Transferuri capitale acordatecu destinație specială între instituțiile bugetului de stat și instituțiile bugetelor locale de nivelul II</t>
  </si>
  <si>
    <t>Transferuri capitale acordatecu destinație specială între instituțiile bugetului de stat și instituțiile bugetelor locale de nivelul I</t>
  </si>
  <si>
    <t>Proiectul "Consolidarea capacitatii de productie locala a sistemelor de energie termica in RM"</t>
  </si>
  <si>
    <t>Proiectul "Program Inovațional ”Tehnologii Curate pentru întreprinderile mici și mijlocii și Sturt-ups"</t>
  </si>
  <si>
    <t>Proiectul "Integrarea Transportului public zero CO2" în rutele interurbane ale Republicii Moldova</t>
  </si>
  <si>
    <t>142340</t>
  </si>
  <si>
    <t>Contribuțiile achitate conform schemei de obligații în domeniul eficienței energetice</t>
  </si>
  <si>
    <t>Proiectul "Programul inavațional "Tehnologii curate pentru ÎMM și Start-ups"</t>
  </si>
  <si>
    <t>Proiectul "Integrarea transportului public zero CO2" în rutele interurbane ale RM</t>
  </si>
  <si>
    <t>Proiectul "Consolidarea capacităților de producție locală a sistemelor de energie termică în RM"</t>
  </si>
  <si>
    <t>Proiectul ”Piața energetică competitivă” (LEA 400kw Vulcănești-Chișinău0</t>
  </si>
  <si>
    <t>Alte chelteltuieli în baza de contracte cu persoane fizice</t>
  </si>
  <si>
    <t>Alte chelteltuieli curente</t>
  </si>
  <si>
    <t>Chelteltuieli capitale neatribuite la alte categorii</t>
  </si>
  <si>
    <t>Acordarea imprumuturilor  recreditate   institutiilor nefinanciare si financiare</t>
  </si>
  <si>
    <t>Gradul de implementare și monitorizare a acordurilor bilaterale/multilateralela ce reglementează relațiile comercial economice pedomeniul transportului rutier ale Republicii Moldova cu alte state.</t>
  </si>
  <si>
    <t>Punerea în aplicare a Codului Transportului Rutier</t>
  </si>
  <si>
    <t>Gradul de înlăturare a neconformităților înaintate în cadrul controalelor efectuate de inspectorii ANTA</t>
  </si>
  <si>
    <t>Acte permisive eliberate</t>
  </si>
  <si>
    <t>Încasări din eliberarea actelor permisive</t>
  </si>
  <si>
    <t>Cotroale efectuate de inspectorii ANTA</t>
  </si>
  <si>
    <t>Încasări de la taxa pentru folosirea drumurilor</t>
  </si>
  <si>
    <t>Timp necesar pentru prelucrarea, procesarea și transmiterea datelor electronice</t>
  </si>
  <si>
    <t>ore/om</t>
  </si>
  <si>
    <t>Timp necesar pentru notificarea în Registru</t>
  </si>
  <si>
    <t>145150</t>
  </si>
  <si>
    <t>Proiectul "Sporirea capacității Ministerului Economiei al Republicii Moldova în domeniul eficienții a resurselor regenerabile în sectorul energetic"</t>
  </si>
  <si>
    <t>Proiectul "Energie si Biomasa"</t>
  </si>
  <si>
    <t>595310</t>
  </si>
  <si>
    <t>Alte investitii capitale in active materiale in curs de executie</t>
  </si>
  <si>
    <t>"Fondul de siguranță rutieră"</t>
  </si>
  <si>
    <t xml:space="preserve">Implementarea programelor de construcție, reparație și întreținere a drumurilor (Drumuri bune) </t>
  </si>
  <si>
    <t>Agenția Proprietății Publice</t>
  </si>
  <si>
    <t xml:space="preserve">Executat </t>
  </si>
  <si>
    <t>Stocuri și materiale circulante</t>
  </si>
  <si>
    <t>Plata pentru locațiunea bunurilor patrimoniului public</t>
  </si>
  <si>
    <r>
      <t xml:space="preserve">B. Sinteza limitelor de cheltuieli </t>
    </r>
    <r>
      <rPr>
        <i/>
        <sz val="14"/>
        <color indexed="8"/>
        <rFont val="Times New Roman"/>
        <family val="1"/>
        <charset val="204"/>
      </rPr>
      <t>(se completează automat în SIMF), mii lei</t>
    </r>
  </si>
  <si>
    <t>stabilit</t>
  </si>
  <si>
    <t>Administrarea patrimoniului public</t>
  </si>
  <si>
    <t>0133</t>
  </si>
  <si>
    <t>142320</t>
  </si>
  <si>
    <t>Executivul și serviciile de suport</t>
  </si>
  <si>
    <t>50</t>
  </si>
  <si>
    <t>Administrarea proprietății publice</t>
  </si>
  <si>
    <t>09</t>
  </si>
  <si>
    <t>Administrarea și deetatizarea proprietății de stat</t>
  </si>
  <si>
    <t>1.</t>
  </si>
  <si>
    <t>Venituri încasate la bugetul de stat  în rezultatul privatizării</t>
  </si>
  <si>
    <t>Venituri încasate la bugetul de stat (defalcări din profitul net al întreprinderilor de stat, dividende aferente cotei de participare a statului în societatile pe acțiuni)</t>
  </si>
  <si>
    <t>Contracte de  parteneriat public-privat şi concesiuni iniţiale/încheiate</t>
  </si>
  <si>
    <t>5</t>
  </si>
  <si>
    <t>8</t>
  </si>
  <si>
    <t>Realizarea sarcinii bugetare privind încasările la bugetul de stat în rezultatul privatizării și administrării proprietății publice</t>
  </si>
  <si>
    <t>100</t>
  </si>
  <si>
    <t>Reducerea numărului bunurilor proprietate de stat supuse privatizării</t>
  </si>
  <si>
    <t>Numărul de studii de fezabilitate privind proiectele de parteneriat public-privat avizate</t>
  </si>
  <si>
    <t>9</t>
  </si>
  <si>
    <t>5.0</t>
  </si>
  <si>
    <t>6</t>
  </si>
  <si>
    <t>Numărul bunurilor deetatizate</t>
  </si>
  <si>
    <t>16</t>
  </si>
  <si>
    <t>19</t>
  </si>
  <si>
    <t>12</t>
  </si>
  <si>
    <t>Numărul  licitațiilor/concursurilor de  privatizare a  bunurilor supuse privatizării organizate</t>
  </si>
  <si>
    <t>Numărul de seminare/ateliere de instruire privind promovarea conceptului de parteneriat public-privat</t>
  </si>
  <si>
    <t>2</t>
  </si>
  <si>
    <t>4</t>
  </si>
  <si>
    <t>mii lei/persoană</t>
  </si>
  <si>
    <t>Total General</t>
  </si>
  <si>
    <t>Administrarea petrimoniului public</t>
  </si>
  <si>
    <t>00031</t>
  </si>
  <si>
    <t>Servicii infirmaționale</t>
  </si>
  <si>
    <t>Servicii reparații curente</t>
  </si>
  <si>
    <t>Servicii protocol</t>
  </si>
  <si>
    <t>Servicii judiciare garantate de stat</t>
  </si>
  <si>
    <t>Servicii de evaluare a activelor</t>
  </si>
  <si>
    <t>Indemnizații p/u incapacitatea temporară de muncă achitate din contul angajatorului</t>
  </si>
  <si>
    <t xml:space="preserve"> Plăți aferente documentelor executorii cu executare benevolă</t>
  </si>
  <si>
    <t>Reparații curente ale clădirilor</t>
  </si>
  <si>
    <t>Procurarea uneltelor și sculelor, inventarului de producere și de uz gospodăresc</t>
  </si>
  <si>
    <t>Priocurarea activelor nemateriale</t>
  </si>
  <si>
    <t>Procurarea combustibilului, carburanților, lubrifianților</t>
  </si>
  <si>
    <t>Activități aferente privatizării</t>
  </si>
  <si>
    <t>00023</t>
  </si>
  <si>
    <t xml:space="preserve"> Valorificarea proprietății publice de stat pe principii de eficiență, transparență, legalitate, reducerea numărului entităților cu cotă de participare a statului cu 5% anual  
 Realizarea sarcinii bugetare din administrarea și deetatizarea proprietății publice de stat. 
</t>
  </si>
  <si>
    <t>Subprogramul este realizat în scopul valorificării eficiente a bunurilor proprietate publică de stat și atragerea investiţiilor prin deetatizare: parteneriat public – privat/ concesiune, privatizare: monitorizării activităților postprivatizate, ţinerii evidenţei patrimoniului public, apărării dreptului de proprietate a statului.</t>
  </si>
  <si>
    <t>166 444,1</t>
  </si>
  <si>
    <t>200 000,0</t>
  </si>
  <si>
    <t>200 000,00</t>
  </si>
  <si>
    <t>157 353,3</t>
  </si>
  <si>
    <t>192 834,9</t>
  </si>
  <si>
    <t>86 100,0</t>
  </si>
  <si>
    <t>78 000,0</t>
  </si>
  <si>
    <t>67 600,0</t>
  </si>
  <si>
    <t>98,4</t>
  </si>
  <si>
    <t>123,8</t>
  </si>
  <si>
    <t>9,5</t>
  </si>
  <si>
    <t>19,05</t>
  </si>
  <si>
    <t>7,6</t>
  </si>
  <si>
    <t>8,1</t>
  </si>
  <si>
    <t xml:space="preserve">Subprogramul cuprinde finanțarea activităţilor aparatului central al Ministerului Economiei și Infrastructurii privind elaborarea și promovarea politicilor publice în domeniile: reglementarea activităţii de întreprinzător, dezvoltarea mediului de afaceri, comerț, atragerea investițiilor și promovarea exporturilor, tehnologia informaţiei şi comunicaţii, urbanism, construcţii și locuințe, transport, infrastructura drumurilor și securitatea în transport, infrastructura calităţii şi supravegherea pieţei, securitate şi eficienţă energetică. </t>
  </si>
  <si>
    <r>
      <t xml:space="preserve">1.Diminuarea cu 5% anual a cazurilor depistate de produse neconforme din numărul total cazuri verificate (agenți economici supuși controalelor) în vederea scăderii riscului de apariție a produselor și serviciilor periculoase pe piață;   
2. Dezvoltarea capacităților decizionale ale consumatorilor prin creşterea numărului consumatorilor educați şi informați cu 20% anual;  
3. Fortificarea capacitățile profesionale a inspectorilor în prevenirea și restricționarea punerii la dispoziție pe piață a produselor nealimentare care prezintă un risc. </t>
    </r>
    <r>
      <rPr>
        <sz val="11"/>
        <rFont val="Times New Roman"/>
        <family val="1"/>
        <charset val="204"/>
      </rPr>
      <t xml:space="preserve">   </t>
    </r>
    <r>
      <rPr>
        <sz val="11"/>
        <color theme="1"/>
        <rFont val="Times New Roman"/>
        <family val="1"/>
        <charset val="204"/>
      </rPr>
      <t xml:space="preserve">
</t>
    </r>
  </si>
  <si>
    <t xml:space="preserve">Subrogramul vine în implementarea  cadrului legal nou referitor la supravegherea pieţei în ceea ce priveşte corespunderea produselor nealimentare introduse pe piaţă si/sau puse în funcţiune cu cerinţele esenţiale stabilite în reglementările tehnice vine să asigure protejarea intereselor publice, sănătatea şi siguranţa la locul de muncă, protecţia consumatorilor, protecţia mediului şi securitatea consumatorului. Sprijinirea activităților eficiente de supraveghere a pieței se asigură prin Sistemul automatizat de informare și comunicare între autoritățile competente și Serviciul Vamal.      </t>
  </si>
  <si>
    <t>Activități de informare organizate (vizite, campanii, evenimente organizate, mese rotunde cu agenții economici)</t>
  </si>
  <si>
    <t>Instrumente moderne de informare (panouri inclusiv rulante, spoturi informaționale elaborate, corturi, parteneriate TV/Radio.</t>
  </si>
  <si>
    <t>Materiale/echipamente promoționale, motivaționale (tabletă, mărci poștale, tricouri, ghiozdane cu rechizite, etc. pentru organizarea concursurilor în școli/premierea căștigătorilor.)</t>
  </si>
  <si>
    <t>Sondaj sociologic</t>
  </si>
  <si>
    <t>Apariții media (emisiuni)</t>
  </si>
  <si>
    <t xml:space="preserve"> Scop</t>
  </si>
  <si>
    <t>Diminuarea riscurilor de avarii industriale la obiectele industrial-periculoase, accidente tehnice și de muncă la obiectele în construcții, incendii sau alte situații grave, precum și perfecționarea sistemului instituțional.</t>
  </si>
  <si>
    <t>1. Creşterea ponderii agenţilor economici şi persoanelor fizice care cunosc riscurile ce țin de obiectele industriale periculoase cu 3% anual;                                                                                                                                                                                                                            2. Majorarea ponderii agenților economici care asigură funcționarea fiabilă a obiectelor în construcții și a celor industriale periculoase cu 5 % anual, prin evaluarea riscurilor și intensificarea măsurilor de prevenire a acestora;     3.Crearea şi asigurarea funcționalității soft-urilor de evidenţă a obiectelor în construcții, a celor industriale periculoase şi asigurarea reingineriei serviciilor publice acordate de AST la nivel de 100% pînă în 2022;</t>
  </si>
  <si>
    <t>Ponderea agentilor economici și persoanelor fizice care cunosc riscurile</t>
  </si>
  <si>
    <t>Numărul de vizualizări al site-ului Agenției pentru informarea populației și acordarea serviciilor electronice</t>
  </si>
  <si>
    <t>4,6</t>
  </si>
  <si>
    <t>4,5</t>
  </si>
  <si>
    <t>4,3</t>
  </si>
  <si>
    <t>4,0</t>
  </si>
  <si>
    <t>366 035,6</t>
  </si>
  <si>
    <t>89 500,0</t>
  </si>
  <si>
    <t>1. Implementarea Programului Național pentru Eficiență Energetică pentru 2011-2020 la nivel de 100% către anul 2021;
2. Implementarea Planului național de acțiuni în domeniul energiei din surse regenerabile pentru anii 2013-2020 la nivel de 100% în anul 2020;                         3. Fortificarea capacităţilor instituţionale în sectorul energetic, prin instruirea a minim 200 de persoane anual în domeniul eficienţei energetice şi surselor de energie regenerabilă;
3. Dezvoltarea cadrului normativ (cca 30 acte normative) în domeniul energetic, inclusiv în domeniul eficienței energetice și surselor regenerabile de energie,în conformitate cu angajamentele asumate în cadrul Acordului de Asociere UE-RM și Tratatul de instituire a Comunității Energetice.</t>
  </si>
  <si>
    <t>Gradul de valorificare a bugetului planificat pentru implementarea și monitorizarea politicilor în domeniul EE și SER</t>
  </si>
  <si>
    <t>• Construcția gazoductului de interconexiune pe direcţia ”Ungheni-Chișinău” cu lungimea de 110 km către 2020;
• Asigurarea exproprierii terenurilor și dreptului de folosință asupra terenurilor utilizate în lucrările de construcție a gazoductului.</t>
  </si>
  <si>
    <t>Acest subprogram include lucrările de construcţie a conductei magistrale ”Iaşi-Ungheni-Chișinău” (faza II), ce reprezintă proiectul-cheie pentru sectorul energetic din Republica Moldova, și de expropriere a terenurilor și asigurare a dreptului de folosință asupra terenurilor utilizate în lucrările de construcție a gazoductului. Rezultatul aşteptat fiind asigurarea unei alternative de aprovizionare cu gaze naturale. Activitățile vor fi implementate de către  „Vestmoldtransgaz” SRL şi Unitatea consolidată pentru implementarea şi monitorizarea proiectelor în domeniul energeticii.</t>
  </si>
  <si>
    <t>Persoane afectate de Proiect carora li s-au achitat despagubirile aferente exproprierii</t>
  </si>
  <si>
    <t>1. Sporirea eficienţei reţelelor electrice de transport prin reducerea pierderilor de energie electrică pînă la 2,8% către 2021;
2. Interconectarea sistemului electroenergetic al țării cu cel al României prin construcția a 158 km de linie electrică aeriană 400 kV pe direcția Vulcănești - Chișinău și a Stației Back-to-Back aferentă pînă în anul 2023.</t>
  </si>
  <si>
    <t>Acest subprogram include reabilitarea reţelelor electrice de transport pentru consolidarea sistemului de aprovizionare cu energie electrică a consumatorilor și integrarea acestuia în piaţa energetică a Uniunii Europene pentru sporirea securității energetice a ţării. Activitățile vor fi implementate de către Ministerul Economiei și Infrastructurii, Î.S. „Moldelectrica” și UCIPE.</t>
  </si>
  <si>
    <t xml:space="preserve">Lungimea liniei electrice aeriene 400 kV pe direcția Vulcănești - Chișinău construită </t>
  </si>
  <si>
    <t>Acest subprogram include activități de promovare a consumului eficient de energie și valorificare a surselor regenerabile de energie în sectoarele public şi privat, precum și supravegherea produselor cu impact energetic. Realizarea acestor activități are loc prin intermediul Agenției pentru Eficiență Energetică și Agenţiei pentru Protecţia Consumatorilor și Supravegherea Pieței (componenta etichetare energetică a produselor cu impact energetic, precum și a celor vizate de cerințele de proiectare ecologică).</t>
  </si>
  <si>
    <t>Ponderea energiei regenerabile în totalul mix-ului energetic (conform balantei energetice)</t>
  </si>
  <si>
    <t xml:space="preserve">Activități de informare organizate (vizite, campanii, evenimente, mese rotunde cu agenții). </t>
  </si>
  <si>
    <t>Proiecte demonstrative de tip ESCo implementate în sectorul public și rezidențial</t>
  </si>
  <si>
    <t>GWh/an</t>
  </si>
  <si>
    <t>Suprafață totală reabilitată energetic a clădirilor ocupate de către administrația publică locale</t>
  </si>
  <si>
    <t>Economii specifice de energie obținute în urma reabilitării cladirilor ocupate de administrația publică locala/ instituții publice</t>
  </si>
  <si>
    <t>Activități de comunicare și creștere a gradului de conștientizare a subiecților economiei naționale cu privire la eficiența energetică și valorificarea energiei din surse regenerabile realizate.</t>
  </si>
  <si>
    <t xml:space="preserve">Numărul de controale efectuate anual de un inspector </t>
  </si>
  <si>
    <t>Gradul de valorificare a bugetului planificat pentru măsuri de etichetare energetică a produselor cu impact energetic/ regenerabile de către Agenția pentru Protecția Consumatorilor și Supravegherea Piețe</t>
  </si>
  <si>
    <t>Sistemul de alimentare centralizată cu energie termică a mun. Chișinău modernizat și eficientizat</t>
  </si>
  <si>
    <r>
      <rPr>
        <b/>
        <sz val="11"/>
        <color theme="1"/>
        <rFont val="Times New Roman"/>
        <family val="1"/>
      </rPr>
      <t>General</t>
    </r>
    <r>
      <rPr>
        <sz val="11"/>
        <color theme="1"/>
        <rFont val="Times New Roman"/>
        <family val="1"/>
        <charset val="204"/>
      </rPr>
      <t xml:space="preserve">: Îmbunătățirea eficienței operaționale și viabilității financiare a companiei Termoelectrica SA și îmbunătățirea calității și fiabilității serviciilor de alimentare cu energie termică prestate populației în municipiul Chișinău.
</t>
    </r>
    <r>
      <rPr>
        <b/>
        <sz val="11"/>
        <color theme="1"/>
        <rFont val="Times New Roman"/>
        <family val="1"/>
      </rPr>
      <t>Cu accent pe anul pentru care se aprobă programul</t>
    </r>
    <r>
      <rPr>
        <sz val="11"/>
        <color theme="1"/>
        <rFont val="Times New Roman"/>
        <family val="1"/>
        <charset val="204"/>
      </rPr>
      <t xml:space="preserve">:
- Îmbunătățirea calității și fiabilității serviciilor de alimentare cu energie termică prestate populației în municipiul Chișinău. 
- Asigurarea accesului Instituțiilor de Stat beneficiare din cadrul Proiectului la sistemul de termoficare reabilitat.
- Eficientizarea activităților entității la termoficare prin Servicii de Consultanță în aspecte de importanță sporită pentru companie.
</t>
    </r>
  </si>
  <si>
    <t xml:space="preserve">Subprogramul are scopul de a asigura funcționarea eficientă a sistemului de distribuție cu energie termică a mun. Chișinău, finanțat din cadrul Împrumutului (nr. 8541-MD) oferit de către Banca Mondială în vederea realizării proiectului de îmbinătățire a eficienței sistemului  centralizat de alimentare cu energie termică. Proiectul are la bază 3 componente: i) Investiții în sistemul centralizat de alimentare cu energie termică; ii) Suport pentru raționalizarea operațiunilor; și iii) Managementul proiectului și asistență tehnică.  Proiectul urmează a fi implementat de către Ministerul Economiei și Infrastructurii în colaborare cu Unitatea consolidată pentru implementarea şi monitorizarea proiectelor în domeniul energeticii (UCIPE). </t>
  </si>
  <si>
    <t>Numărul Punctelor Termice Individuale instalate în cadrul Proiectului SACET Chișinău*</t>
  </si>
  <si>
    <r>
      <t xml:space="preserve">Starea tehnică a drumurilor publice naţionale (% din lungimea totală a drumurilor publice naţionale), conform indicelui de planeitate internaţional IRI </t>
    </r>
    <r>
      <rPr>
        <b/>
        <sz val="11"/>
        <color theme="1"/>
        <rFont val="Times New Roman"/>
        <family val="1"/>
      </rPr>
      <t>(bună)</t>
    </r>
  </si>
  <si>
    <r>
      <t xml:space="preserve">Starea tehnică a drumurilor publice naţionale (% din lungimea totală a drumurilor publice naţionale), conform indicelui de planeitate internaţional IRI </t>
    </r>
    <r>
      <rPr>
        <b/>
        <sz val="11"/>
        <color theme="1"/>
        <rFont val="Times New Roman"/>
        <family val="1"/>
      </rPr>
      <t>(mediocră)</t>
    </r>
  </si>
  <si>
    <r>
      <t xml:space="preserve">Starea tehnică a drumurilor publice naţionale (% din lungimea totală a drumurilor publice naţionale), conform indicelui de planeitate internaţional IRI </t>
    </r>
    <r>
      <rPr>
        <b/>
        <sz val="11"/>
        <color theme="1"/>
        <rFont val="Times New Roman"/>
        <family val="1"/>
      </rPr>
      <t>(rea)</t>
    </r>
  </si>
  <si>
    <t xml:space="preserve">1. Asigurarea disponibilității, către anul 2022, a cel puțin 9000 de standarde europene și internaționale în versiune tradusă în limba română sau rusă;
2. Atingerea gradului de adoptare a standardelor europene, inclusiv standarde armonizate, către anul 2022, în calitate de standarde moldovenești în măsură de 100%;
3. Sporirea gradului de implementare a standardelor prin promovarea și informarea a  cel puțin 2400 părți interesate către anul 2022;                           
4. Consolidarea capacităților ISM pentru acordarea suportului în implementarea standardelor - Centrul Business Suport în Standardizare dezvoltat, persoane instruite;                                                                                                                                                                                                                                                                                        5. Consolidarea statutului de membru la organizațiile europene, regionale și internaționale de standardizare prin participarea la ședințele acestor organizații și asigurarea achitării cotizațiilor.
</t>
  </si>
  <si>
    <t>Subprogramul include activităţi care ţin de adoptarea  standardelor  europene și internaţionale, consolidarea cadrului instituţional în domeniul  standardizării, precum și sporirea gradului de conștientizare a beneficiilor standardizării și de aplicare a standardelor la nivel național. Responsabil de implementarea acţiunilor este  Institutul de Standardizare din Moldova.</t>
  </si>
  <si>
    <t>mii. lei</t>
  </si>
  <si>
    <t>mii. Lei</t>
  </si>
  <si>
    <t>1. Cel puțin 16 etaloane naționale din componența BNE cercetate,  modernizate pînă în anul 2022, în vederea menținerii și dezvoltării BNE;                                                                                                                                                                                                                     2. Cel puțin 50 documente din domeniul metrologie elaborate și implementate pînă în anul 2022;                                                                                                   3. Cel puțin 20 capabilități de măsurare (CMC) pe domeniile mase și mărimi derivate, fizico-chimie, mărimi termice, electrice, lungimi publicate pînă în anul 2022 în baza de date KCDB.</t>
  </si>
  <si>
    <t>Acest subprogram include activităţi care contribuie la asigurarea uniformităţii, exactităţii, legalităţii şi corectitudinii măsurărilor în Republica Moldova, precum și funcţionarea eficientă a Bazei Naţionale de Etaloane. în calitate instituţie responsabilă de realizarea subprogramului este Institutul Naţional de Metrologie, în colaborare cu Ministerul Economiei și Infrastructurii.</t>
  </si>
  <si>
    <t>Creșterea capabilităților de măsurare ale Republicii Moldova, recunoscute la nivel internațional, comparativ cu anul precedent</t>
  </si>
  <si>
    <t>Numărul de cercetări ale etaloanelor nationale efectuate</t>
  </si>
  <si>
    <t>140,0</t>
  </si>
  <si>
    <t>150,0</t>
  </si>
  <si>
    <t>160,0</t>
  </si>
  <si>
    <t>Consolidarea capacităților instituționale ale Centrului Naţional de Acreditare (MOLDAC) în scopul menținerii statutului de semnatar a Acordului de recunoaștere multilaterală cu Cooperarea Europeană pentru Acreditare EA BLA, menținerii statutului de semnatar Acordului ILAC-MRA, precum  și menținerea acordului IAF-MRA</t>
  </si>
  <si>
    <t>Subprogramul se referă la activitățile ce țin de  furnizarea încrederii în sistemul naţional de asigurare a calităţii, care permite autorităţilor, economiei ţării şi societății în general de a se baza pe competențele organismelor de evaluare a conformității și anume: laboratoarelor de încercări, etalonări, verificări metrologice, organisme de certificare şi de evaluare a conformității, acreditate şi supravegheate de Centrul Naţional de Acreditare MOLDAC. Obiectivul primordial al MOLDAC constă în semnarea și menținerea Acordului de Recunoaștere Bilaterală cu Cooperarea Europeană pentru Acreditare (EA BLA).</t>
  </si>
  <si>
    <t xml:space="preserve">Reglementări tehnice şi standarde în construcții supuse modificării </t>
  </si>
  <si>
    <t>Costul mediu de adaptare al 1 document normativ național cu cel european</t>
  </si>
  <si>
    <t xml:space="preserve">1) Dezvoltarea politicilor publice în domeniul  societăţii informaţionale, tehnologiei informaţiei, economiei digitale, securității cibernetice și guvernanței Internetului;                                                                                                                                                                                                                                                                                                                                                                                                                                                                                                                                                                                                                                                                                                                                                                                                   2) Dezvoltarea politicilor publice în domeniul comunicaţiilor electronice, poştale și comunicaţiilor de urgenţă;                                                                                    3)Crearea unui cadru legislativ eficient pentru dezvoltarea continuă a sectorului TIC, în conformitate cu Acordul de Asociere RM-UE şi cadrul normativ-legislativ european; Onorarea angajamentelor financiare față de Conferinţa Europeană a Administraţiilor Poştale şi de comunicaţii (CEPT)                                                                                                                                                                                                                                                                                        4) Asigurarea organizării și funcționării Serviciului 112                                                                                                                                                                                                                                                                                                                                                                                                                                                                                                                                                                                                                                                                                                                                                                                                                                                                                                                                                                                                                                                                          5) Realizarea tranziției la TV digitală terestră (înlătură potențialul impact negativ al tranziției asupra familiilor defavorizate); Dotarea cu convertoare pentru televiziunea digitală terestră a familiilor defavorizate;                                                                                                                                                                                                                                            6) Disponibilitatea accesului la Internet în bandă largă la punct fix în localități cu primării, care în prezent nu dispun de conexiune la rețelele de fibră optică.        </t>
  </si>
  <si>
    <t>1) Subprogramul include elaborarea, promovarea şi evaluarea politicilor publice de rigoare în domeniul dezvoltării informaţionale, asigurînd o dezvoltare durabilă a sectorului tehnologiei informaţiei şi comunicaţiilor.                                                                                                                                                                                    2)Subprogramul contribuie la funcționarea, dezvoltarea și mentenanța Serviciului 112 (Legea 174/2014)                                                                                                           3) Subprogramul contribuie la asigurarea familiilor defavorizate cu convertoare de semnal pentru recepționarea televiziunii digitale terestre (Hotărârea Guvernului nr.240/2015, Hotărârea Guvernului nr.890/2016 și Hotărârea Guvernului nr.129/2018).                                                                                                                                                                                                                      4) Instalarea punctelor de prezenţă a fibrei optice în 43 localităţi cu primării, care nu dispun de conexiune la rețelele magistrale de fibră optică şi crearea reţelelor de comunicaţii electronice în bandă largă NGA, conform Hotărârii Guvernului nr.629/2018.                                                                                                                                                                                                                               5) Achitarea cotizației de membru CEPT (Conferinţa Europeană a Administraţiilor Poştale şi de comunicaţii), Hotărârea Guvernului nr. 454/2008.</t>
  </si>
  <si>
    <t>număr/mln</t>
  </si>
  <si>
    <t>Numărul de participări anuale la Conferinţa Europeană a Administraţiilor Poştale şi de comunicaţii (CEPT)</t>
  </si>
  <si>
    <t>Rata anuală a apelurilor de abandon (toate apelurile pierdute)</t>
  </si>
  <si>
    <t>&lt;12.0</t>
  </si>
  <si>
    <t>Rata apelurilor de urgență procesate în 40 sec</t>
  </si>
  <si>
    <r>
      <t xml:space="preserve">Mentenanța Sistemului informational automatizat al Serviciului 112 </t>
    </r>
    <r>
      <rPr>
        <sz val="11"/>
        <color rgb="FFFF0000"/>
        <rFont val="Times New Roman"/>
        <family val="1"/>
      </rPr>
      <t>realizată</t>
    </r>
  </si>
  <si>
    <t>1. Sporirea competitivității la export a întreprinderilor din  Moldova prin oferirea granturilor de cofinanțare pentru 250 companii până la mijlocul anului 2021. Pentru anii 2020 și 2021 se planifică achitarea integrală a plăților conform acordurilor încheiate.
2. Facilitarea accesului la finanțare pe termen mediu și lung prin intermediul liniei de credit pentru întreprinderile orientate spre export. Pentru anul 2020 se estimează a fi aprobate și finanțate minim 8 sub-împrumuturi.
3. Creșterea volumului exporturilor în medie cu cel puțin 8% anual, inclusiv pe piața UE cu cel puțin 10%;
4. Creşterea volumului investiţiilor în active materiale pe termen lung cu minim 3% anual, prin atragerea investițiilor în sectoarele competitive ale economiei.
5. Creșterea calificării forței de muncă și sporirea performanței infrastructurii de formare a forței de muncă.
6. Implementarea politicii de stat în domeniul atragerii investițiilor și crearea unor condiții favorabile exportului producției industriale.
7. Creșterea gradului de conștientizare la nivel mondial a Republicii Moldova.
8. Consolidarea imaginii Republicii Moldovea ca țară cu potențial economic.
9. Prezentarea potențialului turistic al Republicii Moldova, identității naționale, patrimoniului istoric și cultural. 
10. Creșterea interesului pentru cooperarea economică, științifică și comercială.
11. Îmbunătățirea atractivității Republicii Moldova pentru investitori la nivel mondial.</t>
  </si>
  <si>
    <t>Subprogramul presupune activităţi de dezvoltare a IMM, promovare a exporturilor şi atragere a investiţiilor, promovarea dialogului public-privat și a culturii antreprenoriale. Principalele acțiuni realizate în cadrul programului se referăla: i) promovarea imaginii ţării; ii) sporirea competitivității întreprinderilor care exportă produse; iii) extinderea şi diversificarea pieţelor de desfacere la export; iv) acordarea unui suport financiar pe termen mediu și lung întreprinderilor, v) creșterea calificării forței de muncă.</t>
  </si>
  <si>
    <r>
      <t>Ponderea</t>
    </r>
    <r>
      <rPr>
        <sz val="12"/>
        <rFont val="Times New Roman"/>
        <family val="1"/>
      </rPr>
      <t xml:space="preserve"> personalului instruit prin intermediul învățămîntului dual pentru care au fost compensate unele cheltuieli de instruire </t>
    </r>
  </si>
  <si>
    <t>2,4</t>
  </si>
  <si>
    <t>2,2</t>
  </si>
  <si>
    <t>2,0</t>
  </si>
  <si>
    <t>r9</t>
  </si>
  <si>
    <t xml:space="preserve">Ponderea locurilor de muncă nou create urmare instruirii personalului prin intermediul învățămîntului dual pentru care au fost compensate unele cheltuieli de instruire </t>
  </si>
  <si>
    <t>r10</t>
  </si>
  <si>
    <t>Numărul de persoane instruite în cadrul Colegiului de Inginerie din or. Strășeni, aflat pe teriotriul ZEL „Bălți”</t>
  </si>
  <si>
    <t xml:space="preserve">număr persoane </t>
  </si>
  <si>
    <t>Timpul necesar managementului întreprinderilor de a se conforma cerințelor regulatorii</t>
  </si>
  <si>
    <t xml:space="preserve">Numărul agenților economici care au  beneficiat de mijloace financiare în vederea pregătirii și instruirii personalului în legătură cu crearea de noi locuri de muncă </t>
  </si>
  <si>
    <t>Costul instruirii unei persoane prin intermediul învățămîntului dual</t>
  </si>
  <si>
    <t>Companii create si dezvoltate în cadrul programului pilot Start pentru tineri.</t>
  </si>
  <si>
    <t>Volumul investitiilor efectuate în cadrul "PARE 1+1"</t>
  </si>
  <si>
    <t>Proiecte investitionale finantate în cadrul "PARE 1+1"</t>
  </si>
  <si>
    <t>Finantare nerambursabila în cadrul 'PARE 1+1"</t>
  </si>
  <si>
    <t xml:space="preserve">Menținerea statutului de semnatar a Acordului de recunoaștere multilaterală cu Cooperarea Europeană pentru Acreditare </t>
  </si>
  <si>
    <t>Menținerea statutului de semnarat a Acordului ILAC-MRA și Acordului IAF-MRA</t>
  </si>
  <si>
    <t xml:space="preserve">1. Participarea la 25 de evenimente, anual, organizate de organizațiile europene, internaţionale şi regionale pentru acreditare;                                                                                                                                                                         2. Participarea evaluatorilor din țările semnatare ale acordului de recunoaștere multilaterală cu Cooperarea europeană pentru acreditare la evaluările Organismelor de Evaluare a Conformității, efectuate de MOLDAC – 8 participări anual;                                                                                                                                           3. Instruirea și aprobarea conform procedurilor EA în calitate de membrii echipelor de evaluare paritară evaluatorilor șefi a MOLDAC cel puțin a 2 persoane.
</t>
  </si>
  <si>
    <t>0,0</t>
  </si>
  <si>
    <r>
      <rPr>
        <u/>
        <sz val="12"/>
        <rFont val="Times New Roman"/>
        <family val="1"/>
        <charset val="204"/>
      </rPr>
      <t>Ponderea</t>
    </r>
    <r>
      <rPr>
        <sz val="12"/>
        <rFont val="Times New Roman"/>
        <family val="1"/>
        <charset val="204"/>
      </rPr>
      <t xml:space="preserve"> beneficiarilor de cofinanțare prin granturi care se implica întro activitate nouă orientată spre export</t>
    </r>
  </si>
  <si>
    <t>Elaborarea și amendarea actelor normative de transpunere în cadrul normativ național a prevederilor tratatelor internaționale la care Republica Moldova este parte, în special Convenția privind aviația civilă internațională, semnată la Chicago la 7 decembrie 1944 și Acordul privind spațiul aerian comun între Republica Moldova și Uniunea Europeană și statele sale membre, semnat la Bruxelles la 25 iunie 2012.</t>
  </si>
  <si>
    <t>Elaborarea actelor normative naționale altele decât cele care reies din angajamentele asumate prin tratatele internaționale și care sunt necesare pentru buna funcționare a sistemului aviației civile.</t>
  </si>
  <si>
    <t>Inspecții efectuare la certificarea operatorilor aeronautici</t>
  </si>
  <si>
    <t>Inspecții efectuate în cadrul supravegherii operatorilor aeronautici</t>
  </si>
  <si>
    <t>Inspecții efectuate de tip SAFA</t>
  </si>
  <si>
    <t xml:space="preserve"> De produs</t>
  </si>
  <si>
    <t>Rapoarte de audit cu privire la inspectarea agenților aeronautici</t>
  </si>
  <si>
    <t>zile/om</t>
  </si>
  <si>
    <t>200</t>
  </si>
  <si>
    <t>Subprogramul cuprinde activităţi de gestionare, reabilitare, reparare şi întreţinere a drumurilor publice naţionale şi locale - patrimoniul public de stat, monitorizarea stării   drumurilor publice, cît şi acţiuni şi programe de creştere a siguranţei rutiere. Obiectivele subprogramului sunt  implementate de către ASD- referitor la drumurile naționale, și de către APL la cele locale. Lungimea totală a drumurilor publice naţionale 5850 km, a drumurilor publice locale 6013 km, precum și respectarea cadrului normativ național și internațional în domeniul transportului rutiere, ce creează condiții optime pentru furnizarea eficientă a serviciilor de transport rutier, contribuind astfel la armonizarea condițiilor de concurență dintre operatorii de transport rutier și promovarea unui sistem eficient și durabil</t>
  </si>
  <si>
    <t>1.Creșterea  numărului de pasageri transportați prin intermediul  transportului naval.
2.Cresterea veniturilor încasate din înregistrarea navelor.
3.Menținerea navigabilității pentru 558 km căi fluviale interne.</t>
  </si>
  <si>
    <t>Numărul actelor normative aprobate, total</t>
  </si>
  <si>
    <t>Ponderea proiectelor de decizii consultate public din numărul de decizii adoptate</t>
  </si>
  <si>
    <t xml:space="preserve">Subsidii acordate intreprinderilor private nefinanciare </t>
  </si>
  <si>
    <t>Crearea business incubatoarelor</t>
  </si>
  <si>
    <t>00386</t>
  </si>
  <si>
    <t>00319</t>
  </si>
  <si>
    <t>Proiecte de investitii publice</t>
  </si>
  <si>
    <t>Sistemul de management integrat (SM SR EN ISO 9001:2015, SM ISO 37001:2017, SM ISO/IEC 27001:2017) implementat și menținut  în activitatea ISM</t>
  </si>
  <si>
    <t>Agenți aeronautici certificați pe domenii de activitate</t>
  </si>
  <si>
    <t>Subprogramul are următoarele obiective:
• Implementarea  Anexei III la Acordul privind spațiul aerian comun între Uniunea Europeană și Statele sale membre și Republica Moldova;
• Punerea în aplicare a Codului Aerian a Republicii Moldova;
• Înlăturarea neconformităților înaintate în cadrul inspecțiilor aeronautice.</t>
  </si>
  <si>
    <t>Numărul actelor normative elaborate, total</t>
  </si>
  <si>
    <t>Numărul de vizitatori ai Pavilionului Republicii Moldova în cadrul Expoziției Dubai 2020</t>
  </si>
  <si>
    <t xml:space="preserve">1. Realizarea activităților (aparatul central) din Planul de acțiuni al Ministerului Economiei și Infrastructurii la nivel de cel puțin 90% anual;
2. Asigurarea transparenței în procesul decizional prin consultarea publică a minim 80% din total acte normative aprobate;
3. Transpunerea legislației Uniunii Europene în legislația națională conform prevederilor Planului național pentru implementarea Acordului de Asociere RM-UE.
</t>
  </si>
  <si>
    <t>r20</t>
  </si>
  <si>
    <t>r21</t>
  </si>
  <si>
    <t>r22</t>
  </si>
  <si>
    <t>r23</t>
  </si>
  <si>
    <t>r24</t>
  </si>
  <si>
    <t>o20</t>
  </si>
  <si>
    <t>o21</t>
  </si>
  <si>
    <t>o23</t>
  </si>
  <si>
    <t>o24</t>
  </si>
  <si>
    <t>e20</t>
  </si>
  <si>
    <t>Numărul de registre electronice instituite (registru auditorilor, inspectorilor, auditurilor, etc.)</t>
  </si>
  <si>
    <t xml:space="preserve">1. Sporirea vînzărilor cu amănuntul;
2. Extinderea reţelei comerciale; 
3. Creşterea ponderii comerţului la distanţă în totalul vînzărilor cu amănuntul.
</t>
  </si>
  <si>
    <t>1. Reabilitarea drumurilor naţionale la nivel de 27%  şi a drumurilor locale la nivel de 12%, către anul 2020. 2.Diminuarea în anul 2020 numărului de accidente rutiere asociate cu starea drumurilor.
3. Asigurarea prestării unor servicii de calitate în domeniul transporturilor rutiere și în deplină siguranță.</t>
  </si>
  <si>
    <t xml:space="preserve"> Agenția Naționale Transport Auto executa și supravegheaza respectarea cadrului normativ național și internațional în domeniul transportului rutiere, ce creează condiții optime pentru furnizarea eficientă a serviciilor de transport rutier, contribuind astfel la armonizarea condițiilor de concurență dintre operatorii de transport rutier și promovarea unui sistem eficient și durabil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</si>
</sst>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quot;$&quot;* #,##0.00_);_(&quot;$&quot;* \(#,##0.00\);_(&quot;$&quot;* &quot;-&quot;??_);_(@_)"/>
    <numFmt numFmtId="165" formatCode="_(* #,##0.00_);_(* \(#,##0.00\);_(* &quot;-&quot;??_);_(@_)"/>
    <numFmt numFmtId="166" formatCode="_-* #,##0.00&quot;L&quot;_-;\-* #,##0.00&quot;L&quot;_-;_-* &quot;-&quot;??&quot;L&quot;_-;_-@_-"/>
    <numFmt numFmtId="167" formatCode="_-* #,##0.00_р_._-;\-* #,##0.00_р_._-;_-* &quot;-&quot;??_р_._-;_-@_-"/>
    <numFmt numFmtId="168" formatCode="0.0"/>
    <numFmt numFmtId="169" formatCode="#,##0.0"/>
    <numFmt numFmtId="170" formatCode="0.0000"/>
    <numFmt numFmtId="171" formatCode="_-* #,##0.00&quot;р.&quot;_-;\-* #,##0.00&quot;р.&quot;_-;_-* &quot;-&quot;??&quot;р.&quot;_-;_-@_-"/>
    <numFmt numFmtId="172" formatCode="#,##0.00_L"/>
  </numFmts>
  <fonts count="98" x14ac:knownFonts="1">
    <font>
      <sz val="11"/>
      <color theme="1"/>
      <name val="Calibri"/>
      <family val="2"/>
      <charset val="204"/>
      <scheme val="minor"/>
    </font>
    <font>
      <sz val="11"/>
      <color theme="1"/>
      <name val="Calibri"/>
      <family val="2"/>
      <scheme val="minor"/>
    </font>
    <font>
      <sz val="12"/>
      <color indexed="8"/>
      <name val="Times New Roman"/>
      <family val="1"/>
      <charset val="204"/>
    </font>
    <font>
      <b/>
      <sz val="14"/>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sz val="10"/>
      <name val="Arial Cyr"/>
      <charset val="204"/>
    </font>
    <font>
      <sz val="12"/>
      <name val="Times New Roman"/>
      <family val="1"/>
      <charset val="204"/>
    </font>
    <font>
      <u/>
      <sz val="12"/>
      <color indexed="8"/>
      <name val="Times New Roman"/>
      <family val="1"/>
      <charset val="204"/>
    </font>
    <font>
      <sz val="12"/>
      <color theme="1"/>
      <name val="Times New Roman"/>
      <family val="1"/>
      <charset val="204"/>
    </font>
    <font>
      <b/>
      <sz val="10"/>
      <color indexed="8"/>
      <name val="Times New Roman"/>
      <family val="1"/>
      <charset val="204"/>
    </font>
    <font>
      <b/>
      <sz val="12"/>
      <color rgb="FFFF0000"/>
      <name val="Times New Roman"/>
      <family val="1"/>
      <charset val="204"/>
    </font>
    <font>
      <b/>
      <sz val="11"/>
      <color theme="1"/>
      <name val="Calibri"/>
      <family val="2"/>
      <charset val="204"/>
      <scheme val="minor"/>
    </font>
    <font>
      <b/>
      <sz val="12"/>
      <color theme="1"/>
      <name val="Times New Roman"/>
      <family val="1"/>
      <charset val="204"/>
    </font>
    <font>
      <sz val="12"/>
      <color theme="1"/>
      <name val="Calibri"/>
      <family val="2"/>
      <charset val="204"/>
      <scheme val="minor"/>
    </font>
    <font>
      <sz val="11"/>
      <color theme="1"/>
      <name val="Calibri"/>
      <family val="2"/>
      <charset val="204"/>
      <scheme val="minor"/>
    </font>
    <font>
      <i/>
      <sz val="10"/>
      <color indexed="8"/>
      <name val="Times New Roman"/>
      <family val="1"/>
      <charset val="204"/>
    </font>
    <font>
      <i/>
      <sz val="10"/>
      <color theme="1"/>
      <name val="Times New Roman"/>
      <family val="1"/>
      <charset val="204"/>
    </font>
    <font>
      <b/>
      <sz val="12"/>
      <name val="Times New Roman"/>
      <family val="1"/>
      <charset val="204"/>
    </font>
    <font>
      <b/>
      <sz val="10"/>
      <color theme="1"/>
      <name val="Times New Roman"/>
      <family val="1"/>
      <charset val="204"/>
    </font>
    <font>
      <sz val="11"/>
      <name val="Times New Roman"/>
      <family val="1"/>
      <charset val="204"/>
    </font>
    <font>
      <b/>
      <i/>
      <sz val="10"/>
      <color theme="1"/>
      <name val="Times New Roman"/>
      <family val="1"/>
      <charset val="204"/>
    </font>
    <font>
      <b/>
      <i/>
      <sz val="12"/>
      <color theme="1"/>
      <name val="Times New Roman"/>
      <family val="1"/>
      <charset val="204"/>
    </font>
    <font>
      <i/>
      <sz val="12"/>
      <color theme="1"/>
      <name val="Times New Roman"/>
      <family val="1"/>
      <charset val="204"/>
    </font>
    <font>
      <b/>
      <sz val="14"/>
      <color theme="1"/>
      <name val="Times New Roman"/>
      <family val="1"/>
      <charset val="204"/>
    </font>
    <font>
      <sz val="12"/>
      <color rgb="FFFF0000"/>
      <name val="Times New Roman"/>
      <family val="1"/>
      <charset val="204"/>
    </font>
    <font>
      <u/>
      <sz val="12"/>
      <color theme="1"/>
      <name val="Times New Roman"/>
      <family val="1"/>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Arial"/>
      <family val="2"/>
      <charset val="204"/>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libri"/>
      <family val="2"/>
      <charset val="204"/>
    </font>
    <font>
      <sz val="10"/>
      <color indexed="8"/>
      <name val="Times New Roman"/>
      <family val="1"/>
      <charset val="204"/>
    </font>
    <font>
      <i/>
      <sz val="12"/>
      <name val="Times New Roman"/>
      <family val="1"/>
      <charset val="204"/>
    </font>
    <font>
      <b/>
      <sz val="11"/>
      <color theme="1"/>
      <name val="Times New Roman"/>
      <family val="1"/>
      <charset val="204"/>
    </font>
    <font>
      <sz val="11"/>
      <color theme="1"/>
      <name val="Times New Roman"/>
      <family val="1"/>
      <charset val="204"/>
    </font>
    <font>
      <sz val="11"/>
      <color indexed="8"/>
      <name val="Times New Roman"/>
      <family val="1"/>
      <charset val="204"/>
    </font>
    <font>
      <sz val="12"/>
      <color rgb="FF000000"/>
      <name val="Times New Roman"/>
      <family val="1"/>
      <charset val="204"/>
    </font>
    <font>
      <sz val="12"/>
      <name val="Times New Roman"/>
      <family val="1"/>
    </font>
    <font>
      <b/>
      <u/>
      <sz val="12"/>
      <color theme="1"/>
      <name val="Times New Roman"/>
      <family val="1"/>
      <charset val="204"/>
    </font>
    <font>
      <b/>
      <sz val="12"/>
      <color indexed="10"/>
      <name val="Times New Roman"/>
      <family val="1"/>
      <charset val="204"/>
    </font>
    <font>
      <i/>
      <sz val="10"/>
      <name val="Times New Roman"/>
      <family val="1"/>
      <charset val="204"/>
    </font>
    <font>
      <b/>
      <sz val="13"/>
      <color theme="1"/>
      <name val="Times New Roman"/>
      <family val="1"/>
      <charset val="204"/>
    </font>
    <font>
      <b/>
      <sz val="9"/>
      <color indexed="81"/>
      <name val="Tahoma"/>
      <family val="2"/>
      <charset val="204"/>
    </font>
    <font>
      <sz val="9"/>
      <color indexed="81"/>
      <name val="Tahoma"/>
      <family val="2"/>
      <charset val="204"/>
    </font>
    <font>
      <sz val="11"/>
      <color rgb="FF000000"/>
      <name val="Times New Roman"/>
      <family val="1"/>
      <charset val="204"/>
    </font>
    <font>
      <b/>
      <sz val="14"/>
      <name val="Times New Roman"/>
      <family val="1"/>
      <charset val="204"/>
    </font>
    <font>
      <sz val="13"/>
      <name val="Times"/>
      <family val="1"/>
    </font>
    <font>
      <sz val="12"/>
      <color rgb="FF00B050"/>
      <name val="Times New Roman"/>
      <family val="1"/>
      <charset val="204"/>
    </font>
    <font>
      <b/>
      <sz val="12"/>
      <color rgb="FF000000"/>
      <name val="Times New Roman"/>
      <family val="1"/>
      <charset val="204"/>
    </font>
    <font>
      <b/>
      <sz val="12"/>
      <color theme="1"/>
      <name val="Calibri"/>
      <family val="2"/>
      <charset val="204"/>
      <scheme val="minor"/>
    </font>
    <font>
      <i/>
      <sz val="11"/>
      <color theme="1"/>
      <name val="Calibri"/>
      <family val="2"/>
      <charset val="204"/>
      <scheme val="minor"/>
    </font>
    <font>
      <sz val="10"/>
      <color theme="1"/>
      <name val="Times New Roman"/>
      <family val="1"/>
      <charset val="204"/>
    </font>
    <font>
      <b/>
      <sz val="11"/>
      <name val="Times New Roman"/>
      <family val="1"/>
      <charset val="204"/>
    </font>
    <font>
      <sz val="11"/>
      <name val="Calibri"/>
      <family val="2"/>
      <charset val="204"/>
      <scheme val="minor"/>
    </font>
    <font>
      <sz val="11"/>
      <color theme="1"/>
      <name val="Cambria"/>
      <family val="1"/>
      <charset val="204"/>
      <scheme val="major"/>
    </font>
    <font>
      <sz val="12"/>
      <color rgb="FF000000"/>
      <name val="Times New Roman"/>
      <family val="1"/>
    </font>
    <font>
      <sz val="11"/>
      <name val="Calibri"/>
      <family val="2"/>
    </font>
    <font>
      <i/>
      <sz val="11"/>
      <color indexed="8"/>
      <name val="Times New Roman"/>
      <family val="1"/>
      <charset val="204"/>
    </font>
    <font>
      <b/>
      <sz val="11"/>
      <color indexed="8"/>
      <name val="Times New Roman"/>
      <family val="1"/>
      <charset val="204"/>
    </font>
    <font>
      <i/>
      <sz val="11"/>
      <color theme="1"/>
      <name val="Times New Roman"/>
      <family val="1"/>
      <charset val="204"/>
    </font>
    <font>
      <sz val="11"/>
      <color rgb="FFFF0000"/>
      <name val="Times New Roman"/>
      <family val="1"/>
      <charset val="204"/>
    </font>
    <font>
      <sz val="11"/>
      <name val="Cambria"/>
      <family val="1"/>
      <scheme val="major"/>
    </font>
    <font>
      <b/>
      <i/>
      <sz val="11"/>
      <color indexed="8"/>
      <name val="Times New Roman"/>
      <family val="1"/>
      <charset val="204"/>
    </font>
    <font>
      <b/>
      <i/>
      <sz val="10"/>
      <color indexed="8"/>
      <name val="Times New Roman"/>
      <family val="1"/>
      <charset val="204"/>
    </font>
    <font>
      <sz val="12"/>
      <name val="Times"/>
      <family val="1"/>
    </font>
    <font>
      <b/>
      <sz val="12"/>
      <name val="Times"/>
      <family val="1"/>
    </font>
    <font>
      <sz val="12"/>
      <name val="Times"/>
      <charset val="204"/>
    </font>
    <font>
      <b/>
      <sz val="12"/>
      <name val="Times"/>
      <charset val="204"/>
    </font>
    <font>
      <i/>
      <sz val="11"/>
      <name val="Times New Roman"/>
      <family val="1"/>
      <charset val="204"/>
    </font>
    <font>
      <b/>
      <sz val="12"/>
      <color theme="1"/>
      <name val="Times New Roman"/>
      <family val="1"/>
    </font>
    <font>
      <sz val="14"/>
      <color theme="1"/>
      <name val="Times New Roman"/>
      <family val="1"/>
      <charset val="204"/>
    </font>
    <font>
      <i/>
      <sz val="14"/>
      <color indexed="8"/>
      <name val="Times New Roman"/>
      <family val="1"/>
      <charset val="204"/>
    </font>
    <font>
      <sz val="10"/>
      <name val="Times New Roman"/>
      <family val="1"/>
      <charset val="204"/>
    </font>
    <font>
      <b/>
      <sz val="11"/>
      <color theme="1"/>
      <name val="Times New Roman"/>
      <family val="1"/>
    </font>
    <font>
      <sz val="11"/>
      <color theme="1"/>
      <name val="Times New Roman"/>
      <family val="1"/>
    </font>
    <font>
      <sz val="9"/>
      <color indexed="81"/>
      <name val="Tahoma"/>
      <family val="2"/>
    </font>
    <font>
      <b/>
      <sz val="9"/>
      <color indexed="81"/>
      <name val="Tahoma"/>
      <family val="2"/>
    </font>
    <font>
      <sz val="11"/>
      <color rgb="FFFF0000"/>
      <name val="Times New Roman"/>
      <family val="1"/>
    </font>
    <font>
      <sz val="11"/>
      <color rgb="FF000000"/>
      <name val="Times New Roman"/>
      <family val="1"/>
    </font>
    <font>
      <sz val="11"/>
      <color rgb="FFFF0000"/>
      <name val="Calibri"/>
      <family val="2"/>
    </font>
    <font>
      <u/>
      <sz val="12"/>
      <name val="Times New Roman"/>
      <family val="1"/>
      <charset val="204"/>
    </font>
  </fonts>
  <fills count="2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tint="-0.24997711111789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hair">
        <color indexed="64"/>
      </right>
      <top style="hair">
        <color indexed="64"/>
      </top>
      <bottom/>
      <diagonal/>
    </border>
    <border>
      <left style="hair">
        <color indexed="64"/>
      </left>
      <right/>
      <top style="thin">
        <color indexed="64"/>
      </top>
      <bottom/>
      <diagonal/>
    </border>
  </borders>
  <cellStyleXfs count="60">
    <xf numFmtId="0" fontId="0" fillId="0" borderId="0"/>
    <xf numFmtId="0" fontId="7" fillId="0" borderId="0"/>
    <xf numFmtId="166" fontId="16" fillId="0" borderId="0" applyFont="0" applyFill="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21" borderId="0" applyNumberFormat="0" applyBorder="0" applyAlignment="0" applyProtection="0"/>
    <xf numFmtId="0" fontId="30" fillId="5" borderId="0" applyNumberFormat="0" applyBorder="0" applyAlignment="0" applyProtection="0"/>
    <xf numFmtId="0" fontId="31" fillId="22" borderId="16" applyNumberFormat="0" applyAlignment="0" applyProtection="0"/>
    <xf numFmtId="0" fontId="32" fillId="23" borderId="17" applyNumberFormat="0" applyAlignment="0" applyProtection="0"/>
    <xf numFmtId="167" fontId="7" fillId="0" borderId="0" applyFont="0" applyFill="0" applyBorder="0" applyAlignment="0" applyProtection="0"/>
    <xf numFmtId="0" fontId="33" fillId="0" borderId="0" applyNumberFormat="0" applyFill="0" applyBorder="0" applyAlignment="0" applyProtection="0"/>
    <xf numFmtId="0" fontId="34" fillId="6" borderId="0" applyNumberFormat="0" applyBorder="0" applyAlignment="0" applyProtection="0"/>
    <xf numFmtId="0" fontId="35" fillId="0" borderId="18" applyNumberFormat="0" applyFill="0" applyAlignment="0" applyProtection="0"/>
    <xf numFmtId="0" fontId="36" fillId="0" borderId="19" applyNumberFormat="0" applyFill="0" applyAlignment="0" applyProtection="0"/>
    <xf numFmtId="0" fontId="37" fillId="0" borderId="20" applyNumberFormat="0" applyFill="0" applyAlignment="0" applyProtection="0"/>
    <xf numFmtId="0" fontId="37" fillId="0" borderId="0" applyNumberFormat="0" applyFill="0" applyBorder="0" applyAlignment="0" applyProtection="0"/>
    <xf numFmtId="0" fontId="38" fillId="9" borderId="16" applyNumberFormat="0" applyAlignment="0" applyProtection="0"/>
    <xf numFmtId="0" fontId="39" fillId="0" borderId="21" applyNumberFormat="0" applyFill="0" applyAlignment="0" applyProtection="0"/>
    <xf numFmtId="164" fontId="28" fillId="0" borderId="0" applyFont="0" applyFill="0" applyBorder="0" applyAlignment="0" applyProtection="0"/>
    <xf numFmtId="0" fontId="40" fillId="24" borderId="0" applyNumberFormat="0" applyBorder="0" applyAlignment="0" applyProtection="0"/>
    <xf numFmtId="0" fontId="41" fillId="0" borderId="0"/>
    <xf numFmtId="0" fontId="28" fillId="0" borderId="0"/>
    <xf numFmtId="0" fontId="41" fillId="0" borderId="0"/>
    <xf numFmtId="0" fontId="28" fillId="0" borderId="0"/>
    <xf numFmtId="0" fontId="42" fillId="0" borderId="0"/>
    <xf numFmtId="0" fontId="28" fillId="0" borderId="0"/>
    <xf numFmtId="0" fontId="28" fillId="25" borderId="22" applyNumberFormat="0" applyFont="0" applyAlignment="0" applyProtection="0"/>
    <xf numFmtId="0" fontId="43" fillId="22" borderId="23" applyNumberFormat="0" applyAlignment="0" applyProtection="0"/>
    <xf numFmtId="0" fontId="44" fillId="0" borderId="0" applyNumberFormat="0" applyFill="0" applyBorder="0" applyAlignment="0" applyProtection="0"/>
    <xf numFmtId="0" fontId="45" fillId="0" borderId="24" applyNumberFormat="0" applyFill="0" applyAlignment="0" applyProtection="0"/>
    <xf numFmtId="165" fontId="28" fillId="0" borderId="0" applyFont="0" applyFill="0" applyBorder="0" applyAlignment="0" applyProtection="0"/>
    <xf numFmtId="0" fontId="46" fillId="0" borderId="0" applyNumberFormat="0" applyFill="0" applyBorder="0" applyAlignment="0" applyProtection="0"/>
    <xf numFmtId="0" fontId="7" fillId="0" borderId="0"/>
    <xf numFmtId="0" fontId="47" fillId="0" borderId="0"/>
    <xf numFmtId="0" fontId="28" fillId="0" borderId="0" applyFont="0" applyFill="0" applyBorder="0" applyAlignment="0" applyProtection="0"/>
    <xf numFmtId="0" fontId="7" fillId="0" borderId="0"/>
    <xf numFmtId="9" fontId="16" fillId="0" borderId="0" applyFont="0" applyFill="0" applyBorder="0" applyAlignment="0" applyProtection="0"/>
    <xf numFmtId="43" fontId="28" fillId="0" borderId="0" applyFont="0" applyFill="0" applyBorder="0" applyAlignment="0" applyProtection="0"/>
    <xf numFmtId="0" fontId="1" fillId="0" borderId="0"/>
  </cellStyleXfs>
  <cellXfs count="2219">
    <xf numFmtId="0" fontId="0" fillId="0" borderId="0" xfId="0"/>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xf numFmtId="0" fontId="2" fillId="0" borderId="1" xfId="0" applyFont="1" applyBorder="1" applyAlignment="1">
      <alignment horizontal="center" vertical="top"/>
    </xf>
    <xf numFmtId="0" fontId="2" fillId="0" borderId="1" xfId="0" applyFont="1" applyBorder="1" applyAlignment="1">
      <alignment horizontal="center" vertical="center" textRotation="90"/>
    </xf>
    <xf numFmtId="0" fontId="5" fillId="0" borderId="1" xfId="0" applyFont="1" applyBorder="1" applyAlignment="1">
      <alignment horizontal="center" vertical="center"/>
    </xf>
    <xf numFmtId="0" fontId="5" fillId="0" borderId="0" xfId="0" applyFont="1"/>
    <xf numFmtId="0" fontId="4" fillId="0" borderId="1" xfId="0" applyFont="1" applyBorder="1"/>
    <xf numFmtId="0" fontId="2" fillId="0" borderId="2" xfId="0" applyFont="1" applyBorder="1" applyAlignment="1">
      <alignment horizontal="center" vertical="center"/>
    </xf>
    <xf numFmtId="0" fontId="2" fillId="0" borderId="3" xfId="0" applyFont="1" applyBorder="1" applyAlignment="1">
      <alignment horizontal="center" vertical="center" textRotation="90"/>
    </xf>
    <xf numFmtId="168" fontId="2" fillId="0" borderId="1" xfId="0" applyNumberFormat="1" applyFont="1" applyBorder="1" applyAlignment="1">
      <alignment horizontal="right"/>
    </xf>
    <xf numFmtId="0" fontId="2" fillId="0" borderId="1" xfId="0" applyFont="1" applyBorder="1" applyAlignment="1">
      <alignment textRotation="90" wrapText="1"/>
    </xf>
    <xf numFmtId="0" fontId="2" fillId="0" borderId="1" xfId="0" applyFont="1" applyFill="1" applyBorder="1" applyAlignment="1">
      <alignment horizontal="center" vertical="center" textRotation="90"/>
    </xf>
    <xf numFmtId="0" fontId="2" fillId="0" borderId="0" xfId="0" applyFont="1" applyAlignment="1">
      <alignment horizontal="left" vertical="center"/>
    </xf>
    <xf numFmtId="0" fontId="2" fillId="0" borderId="0" xfId="0" applyFont="1" applyAlignment="1">
      <alignment horizontal="left" vertical="center" wrapText="1"/>
    </xf>
    <xf numFmtId="49" fontId="2" fillId="0" borderId="1" xfId="0" applyNumberFormat="1" applyFont="1" applyBorder="1"/>
    <xf numFmtId="0" fontId="8" fillId="0" borderId="1" xfId="0" applyFont="1" applyBorder="1" applyAlignment="1">
      <alignment horizontal="center"/>
    </xf>
    <xf numFmtId="0" fontId="12" fillId="0" borderId="1" xfId="0" applyFont="1" applyBorder="1"/>
    <xf numFmtId="0" fontId="4" fillId="0" borderId="1" xfId="0" applyFont="1" applyBorder="1" applyAlignment="1">
      <alignment horizontal="center" vertical="center"/>
    </xf>
    <xf numFmtId="0" fontId="14" fillId="0" borderId="1" xfId="0" applyFont="1" applyBorder="1" applyAlignment="1">
      <alignment vertical="center"/>
    </xf>
    <xf numFmtId="0" fontId="10" fillId="0" borderId="1" xfId="0" applyFont="1" applyBorder="1" applyAlignment="1">
      <alignment vertical="center"/>
    </xf>
    <xf numFmtId="0" fontId="0" fillId="0" borderId="1" xfId="0" applyBorder="1" applyAlignment="1">
      <alignment vertical="center"/>
    </xf>
    <xf numFmtId="0" fontId="10" fillId="0" borderId="1" xfId="0" applyFont="1" applyBorder="1" applyAlignment="1"/>
    <xf numFmtId="0" fontId="10" fillId="0" borderId="1" xfId="0" applyFont="1" applyBorder="1" applyAlignment="1">
      <alignment vertical="center" wrapText="1"/>
    </xf>
    <xf numFmtId="0" fontId="13" fillId="0" borderId="1" xfId="0" applyFont="1" applyBorder="1" applyAlignment="1">
      <alignment vertical="center"/>
    </xf>
    <xf numFmtId="0" fontId="0" fillId="0" borderId="1" xfId="0" applyFont="1" applyBorder="1" applyAlignment="1">
      <alignment vertical="center"/>
    </xf>
    <xf numFmtId="0" fontId="14" fillId="0" borderId="1" xfId="0" applyFont="1" applyBorder="1" applyAlignment="1">
      <alignment horizontal="right" vertical="center"/>
    </xf>
    <xf numFmtId="0" fontId="10" fillId="0" borderId="1" xfId="0" applyFont="1" applyBorder="1" applyAlignment="1">
      <alignment horizontal="right" vertical="center"/>
    </xf>
    <xf numFmtId="0" fontId="10" fillId="0" borderId="1" xfId="0" applyFont="1" applyBorder="1" applyAlignment="1">
      <alignment horizontal="right"/>
    </xf>
    <xf numFmtId="49" fontId="4" fillId="0" borderId="1" xfId="0" applyNumberFormat="1" applyFont="1" applyBorder="1" applyAlignment="1">
      <alignment horizontal="center" vertical="center"/>
    </xf>
    <xf numFmtId="0" fontId="6"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0" fontId="5" fillId="0" borderId="1" xfId="0" applyFont="1" applyBorder="1" applyAlignment="1">
      <alignment horizontal="center" vertical="center"/>
    </xf>
    <xf numFmtId="49" fontId="2" fillId="0" borderId="1" xfId="0" applyNumberFormat="1" applyFont="1" applyBorder="1" applyAlignment="1">
      <alignment horizontal="center"/>
    </xf>
    <xf numFmtId="0" fontId="5" fillId="0" borderId="1" xfId="0" applyFont="1" applyBorder="1" applyAlignment="1">
      <alignment horizontal="center"/>
    </xf>
    <xf numFmtId="49" fontId="5" fillId="0" borderId="1" xfId="0" applyNumberFormat="1"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center"/>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left" vertical="center" wrapText="1"/>
    </xf>
    <xf numFmtId="0" fontId="2" fillId="0" borderId="0" xfId="0" applyFont="1" applyBorder="1" applyAlignment="1">
      <alignment horizontal="left" vertical="center"/>
    </xf>
    <xf numFmtId="49" fontId="5" fillId="0" borderId="1" xfId="0" applyNumberFormat="1" applyFont="1" applyBorder="1" applyAlignment="1">
      <alignment horizontal="center" vertical="center"/>
    </xf>
    <xf numFmtId="0" fontId="19" fillId="0" borderId="1" xfId="0" applyFont="1" applyBorder="1" applyAlignment="1">
      <alignment horizontal="center"/>
    </xf>
    <xf numFmtId="168" fontId="4" fillId="0" borderId="1" xfId="0" applyNumberFormat="1" applyFont="1" applyBorder="1"/>
    <xf numFmtId="168" fontId="4" fillId="0" borderId="1" xfId="0" applyNumberFormat="1" applyFont="1" applyBorder="1" applyAlignment="1">
      <alignment horizontal="center"/>
    </xf>
    <xf numFmtId="0" fontId="5" fillId="0" borderId="1" xfId="0" applyFont="1" applyBorder="1"/>
    <xf numFmtId="168" fontId="2" fillId="0" borderId="1" xfId="0" applyNumberFormat="1" applyFont="1" applyBorder="1"/>
    <xf numFmtId="168" fontId="4" fillId="0" borderId="1" xfId="0" applyNumberFormat="1" applyFont="1" applyBorder="1" applyAlignment="1">
      <alignment horizontal="right"/>
    </xf>
    <xf numFmtId="0" fontId="19" fillId="0" borderId="1" xfId="0" applyFont="1" applyBorder="1"/>
    <xf numFmtId="168" fontId="19" fillId="0" borderId="1" xfId="0" applyNumberFormat="1" applyFont="1" applyBorder="1"/>
    <xf numFmtId="0" fontId="14" fillId="0" borderId="1" xfId="0" applyFont="1" applyBorder="1"/>
    <xf numFmtId="0" fontId="10" fillId="0" borderId="1" xfId="0" applyFont="1" applyBorder="1"/>
    <xf numFmtId="0" fontId="14" fillId="0" borderId="1" xfId="0" applyFont="1" applyBorder="1" applyAlignment="1"/>
    <xf numFmtId="0" fontId="24" fillId="0" borderId="1" xfId="0" applyFont="1" applyBorder="1" applyAlignment="1"/>
    <xf numFmtId="0" fontId="10" fillId="0" borderId="0" xfId="0" applyFont="1"/>
    <xf numFmtId="168" fontId="8"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19" fillId="0" borderId="1" xfId="0" applyNumberFormat="1" applyFont="1" applyBorder="1"/>
    <xf numFmtId="0" fontId="26" fillId="0" borderId="1" xfId="0" applyFont="1" applyBorder="1"/>
    <xf numFmtId="0" fontId="8" fillId="0" borderId="1" xfId="0" applyFont="1" applyBorder="1"/>
    <xf numFmtId="168" fontId="8" fillId="0" borderId="1" xfId="0" applyNumberFormat="1" applyFont="1" applyBorder="1"/>
    <xf numFmtId="0" fontId="2" fillId="0" borderId="10" xfId="0" applyFont="1" applyBorder="1" applyAlignment="1">
      <alignment horizontal="left" wrapText="1"/>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left" vertical="center" wrapText="1"/>
    </xf>
    <xf numFmtId="0" fontId="2" fillId="0" borderId="0" xfId="0" applyFont="1" applyBorder="1" applyAlignment="1">
      <alignment horizontal="left" vertical="center"/>
    </xf>
    <xf numFmtId="168" fontId="2" fillId="0" borderId="1" xfId="0" applyNumberFormat="1" applyFont="1" applyBorder="1" applyAlignment="1">
      <alignment horizontal="center" vertical="center"/>
    </xf>
    <xf numFmtId="0" fontId="10" fillId="0" borderId="1" xfId="0" applyFont="1" applyBorder="1" applyAlignment="1">
      <alignment horizontal="center" vertical="top"/>
    </xf>
    <xf numFmtId="0" fontId="24" fillId="0" borderId="0" xfId="0" applyFont="1"/>
    <xf numFmtId="0" fontId="24" fillId="0" borderId="1" xfId="0" applyFont="1" applyBorder="1"/>
    <xf numFmtId="168" fontId="24" fillId="0" borderId="1" xfId="0" applyNumberFormat="1" applyFont="1" applyBorder="1" applyAlignment="1">
      <alignment horizontal="left" vertical="center"/>
    </xf>
    <xf numFmtId="49" fontId="14"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0" fontId="10" fillId="0" borderId="1" xfId="0" applyFont="1" applyBorder="1" applyAlignment="1">
      <alignment textRotation="90" wrapText="1"/>
    </xf>
    <xf numFmtId="0" fontId="10" fillId="0" borderId="1" xfId="0" applyFont="1" applyFill="1" applyBorder="1" applyAlignment="1">
      <alignment horizontal="center" vertical="center" textRotation="90"/>
    </xf>
    <xf numFmtId="0" fontId="10" fillId="0" borderId="0" xfId="0" applyFont="1" applyAlignment="1">
      <alignment horizontal="left" vertical="center"/>
    </xf>
    <xf numFmtId="0" fontId="17" fillId="0" borderId="1" xfId="0" applyFont="1" applyBorder="1" applyAlignment="1">
      <alignment wrapText="1"/>
    </xf>
    <xf numFmtId="0" fontId="2" fillId="2" borderId="3" xfId="0" applyFont="1" applyFill="1" applyBorder="1" applyAlignment="1">
      <alignment horizontal="center" vertical="center" textRotation="90"/>
    </xf>
    <xf numFmtId="0" fontId="2" fillId="2" borderId="2" xfId="0" applyFont="1" applyFill="1" applyBorder="1" applyAlignment="1">
      <alignment horizontal="center" vertical="center"/>
    </xf>
    <xf numFmtId="0" fontId="2" fillId="2" borderId="0" xfId="0" applyFont="1" applyFill="1"/>
    <xf numFmtId="0" fontId="4" fillId="0" borderId="1" xfId="0" applyFont="1" applyBorder="1" applyAlignment="1">
      <alignment horizontal="center" vertical="center"/>
    </xf>
    <xf numFmtId="168"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49" fontId="19" fillId="0" borderId="1" xfId="0" applyNumberFormat="1" applyFont="1" applyBorder="1" applyAlignment="1">
      <alignment horizontal="center" vertical="center"/>
    </xf>
    <xf numFmtId="49" fontId="8" fillId="0" borderId="1" xfId="0" applyNumberFormat="1" applyFont="1" applyBorder="1"/>
    <xf numFmtId="0" fontId="2" fillId="0" borderId="5" xfId="0" applyFont="1" applyBorder="1" applyAlignment="1">
      <alignment horizontal="center"/>
    </xf>
    <xf numFmtId="0" fontId="2" fillId="0" borderId="4" xfId="0" applyFont="1" applyBorder="1" applyAlignment="1">
      <alignment horizontal="center"/>
    </xf>
    <xf numFmtId="49" fontId="19" fillId="0" borderId="1" xfId="0" applyNumberFormat="1" applyFont="1" applyBorder="1" applyAlignment="1">
      <alignment horizont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168" fontId="4" fillId="0" borderId="1" xfId="0" applyNumberFormat="1" applyFont="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wrapText="1"/>
    </xf>
    <xf numFmtId="0" fontId="4" fillId="0" borderId="1" xfId="0" applyFont="1" applyFill="1" applyBorder="1"/>
    <xf numFmtId="0" fontId="2" fillId="0" borderId="1" xfId="0" applyFont="1" applyFill="1" applyBorder="1"/>
    <xf numFmtId="0" fontId="8" fillId="0" borderId="1" xfId="0" applyFont="1" applyFill="1" applyBorder="1"/>
    <xf numFmtId="0" fontId="2" fillId="0" borderId="1" xfId="0" applyFont="1" applyBorder="1" applyAlignment="1">
      <alignment horizontal="right"/>
    </xf>
    <xf numFmtId="49" fontId="2" fillId="0" borderId="1" xfId="0" applyNumberFormat="1" applyFont="1" applyBorder="1" applyAlignment="1">
      <alignment horizontal="right"/>
    </xf>
    <xf numFmtId="0" fontId="10" fillId="0" borderId="1" xfId="0" applyFont="1" applyFill="1" applyBorder="1" applyAlignment="1">
      <alignment horizontal="center" vertical="center"/>
    </xf>
    <xf numFmtId="168" fontId="10" fillId="0" borderId="1" xfId="0" applyNumberFormat="1" applyFont="1" applyFill="1" applyBorder="1" applyAlignment="1">
      <alignment horizontal="center" vertical="center"/>
    </xf>
    <xf numFmtId="0" fontId="4" fillId="0" borderId="1" xfId="0" applyFont="1" applyFill="1" applyBorder="1" applyAlignment="1">
      <alignment horizontal="center"/>
    </xf>
    <xf numFmtId="168" fontId="4" fillId="0" borderId="1" xfId="0" applyNumberFormat="1" applyFont="1" applyFill="1" applyBorder="1"/>
    <xf numFmtId="49" fontId="4" fillId="0" borderId="1" xfId="0" applyNumberFormat="1" applyFont="1" applyFill="1" applyBorder="1" applyAlignment="1">
      <alignment horizontal="center"/>
    </xf>
    <xf numFmtId="168" fontId="5" fillId="0" borderId="1" xfId="0" applyNumberFormat="1" applyFont="1" applyFill="1" applyBorder="1"/>
    <xf numFmtId="49" fontId="5" fillId="0" borderId="1" xfId="0" applyNumberFormat="1" applyFont="1" applyFill="1" applyBorder="1"/>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168" fontId="19"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0" fontId="10" fillId="2" borderId="0" xfId="0" applyFont="1" applyFill="1"/>
    <xf numFmtId="49" fontId="10" fillId="2" borderId="1" xfId="0" applyNumberFormat="1" applyFont="1" applyFill="1" applyBorder="1" applyAlignment="1">
      <alignment horizontal="center" vertical="center"/>
    </xf>
    <xf numFmtId="49" fontId="14" fillId="2" borderId="1" xfId="0" applyNumberFormat="1" applyFont="1" applyFill="1" applyBorder="1" applyAlignment="1">
      <alignment horizontal="center" vertical="center"/>
    </xf>
    <xf numFmtId="0" fontId="10" fillId="2" borderId="0" xfId="0" applyFont="1" applyFill="1" applyAlignment="1">
      <alignment vertical="center"/>
    </xf>
    <xf numFmtId="0" fontId="10" fillId="2" borderId="1" xfId="0" applyFont="1" applyFill="1" applyBorder="1" applyAlignment="1">
      <alignment vertical="center"/>
    </xf>
    <xf numFmtId="0" fontId="10" fillId="2" borderId="1" xfId="0" applyFont="1" applyFill="1" applyBorder="1"/>
    <xf numFmtId="0" fontId="24" fillId="2" borderId="0" xfId="0" applyFont="1" applyFill="1"/>
    <xf numFmtId="0" fontId="24" fillId="2" borderId="1" xfId="0" applyFont="1" applyFill="1" applyBorder="1"/>
    <xf numFmtId="49" fontId="24" fillId="2" borderId="1" xfId="0" applyNumberFormat="1" applyFont="1" applyFill="1" applyBorder="1" applyAlignment="1">
      <alignment horizontal="center" vertical="center"/>
    </xf>
    <xf numFmtId="0" fontId="14" fillId="2" borderId="1" xfId="0" applyFont="1" applyFill="1" applyBorder="1"/>
    <xf numFmtId="0" fontId="53" fillId="0" borderId="0" xfId="0" applyFont="1"/>
    <xf numFmtId="0" fontId="10" fillId="2" borderId="0" xfId="0" applyFont="1" applyFill="1" applyAlignment="1">
      <alignment horizontal="left" vertical="center"/>
    </xf>
    <xf numFmtId="49" fontId="14" fillId="0" borderId="1" xfId="0" applyNumberFormat="1" applyFont="1" applyBorder="1"/>
    <xf numFmtId="0" fontId="14" fillId="0" borderId="0" xfId="0" applyFont="1"/>
    <xf numFmtId="168" fontId="2" fillId="0" borderId="1" xfId="0" applyNumberFormat="1" applyFont="1" applyFill="1" applyBorder="1" applyAlignment="1">
      <alignment horizontal="right"/>
    </xf>
    <xf numFmtId="0" fontId="2" fillId="0" borderId="0" xfId="0" applyFont="1" applyFill="1"/>
    <xf numFmtId="49" fontId="4" fillId="0" borderId="1" xfId="0" applyNumberFormat="1" applyFont="1" applyBorder="1"/>
    <xf numFmtId="49" fontId="4" fillId="0" borderId="1" xfId="0" applyNumberFormat="1" applyFont="1" applyBorder="1" applyAlignment="1">
      <alignment horizontal="center"/>
    </xf>
    <xf numFmtId="0" fontId="2" fillId="0" borderId="1" xfId="0" applyFont="1" applyBorder="1" applyAlignment="1"/>
    <xf numFmtId="0" fontId="8" fillId="0" borderId="1" xfId="0" applyFont="1" applyFill="1" applyBorder="1" applyAlignment="1">
      <alignment horizontal="center" vertical="center"/>
    </xf>
    <xf numFmtId="168" fontId="8" fillId="0" borderId="1" xfId="0" applyNumberFormat="1" applyFont="1" applyFill="1" applyBorder="1" applyAlignment="1">
      <alignment horizontal="center" vertical="center"/>
    </xf>
    <xf numFmtId="168" fontId="2" fillId="0" borderId="1" xfId="0" applyNumberFormat="1" applyFont="1" applyBorder="1" applyAlignment="1">
      <alignment horizontal="center" vertical="center"/>
    </xf>
    <xf numFmtId="168" fontId="4" fillId="0" borderId="1" xfId="0" applyNumberFormat="1" applyFont="1" applyBorder="1" applyAlignment="1">
      <alignment horizontal="center" vertical="center"/>
    </xf>
    <xf numFmtId="49" fontId="2" fillId="0" borderId="1" xfId="0" applyNumberFormat="1" applyFont="1" applyBorder="1" applyAlignment="1">
      <alignment horizontal="center"/>
    </xf>
    <xf numFmtId="0" fontId="2" fillId="0" borderId="1"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2" fillId="0" borderId="5"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6"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wrapText="1"/>
    </xf>
    <xf numFmtId="0" fontId="4" fillId="0" borderId="1" xfId="0" applyFont="1" applyBorder="1" applyAlignment="1">
      <alignment horizontal="center"/>
    </xf>
    <xf numFmtId="0" fontId="4" fillId="0" borderId="5" xfId="0" applyFont="1" applyBorder="1" applyAlignment="1">
      <alignment vertical="center" wrapText="1"/>
    </xf>
    <xf numFmtId="0" fontId="2" fillId="0" borderId="5"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0" borderId="5"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xf>
    <xf numFmtId="0" fontId="2" fillId="0" borderId="1" xfId="0" applyFont="1" applyFill="1" applyBorder="1" applyAlignment="1">
      <alignment horizontal="center"/>
    </xf>
    <xf numFmtId="0" fontId="10" fillId="0" borderId="5" xfId="0" applyFont="1" applyBorder="1" applyAlignment="1"/>
    <xf numFmtId="0" fontId="4" fillId="0" borderId="4" xfId="0" applyFont="1" applyFill="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wrapText="1"/>
    </xf>
    <xf numFmtId="0" fontId="2" fillId="0" borderId="5" xfId="0" applyFont="1" applyBorder="1" applyAlignment="1">
      <alignment horizontal="center"/>
    </xf>
    <xf numFmtId="0" fontId="2" fillId="0" borderId="4" xfId="0" applyFont="1" applyBorder="1" applyAlignment="1">
      <alignment horizontal="center"/>
    </xf>
    <xf numFmtId="0" fontId="4"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4" fillId="0" borderId="5" xfId="0" applyFont="1" applyBorder="1" applyAlignment="1">
      <alignment horizontal="center"/>
    </xf>
    <xf numFmtId="0" fontId="4" fillId="0" borderId="4" xfId="0" applyFont="1" applyBorder="1" applyAlignment="1">
      <alignment horizont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2" fillId="0" borderId="1" xfId="0" applyFont="1" applyBorder="1" applyAlignment="1">
      <alignment horizontal="center" vertical="center" textRotation="90"/>
    </xf>
    <xf numFmtId="0" fontId="2" fillId="0" borderId="0" xfId="0" applyFont="1" applyAlignment="1">
      <alignment horizontal="center" vertical="center"/>
    </xf>
    <xf numFmtId="0" fontId="3" fillId="0" borderId="0" xfId="0" applyFont="1" applyAlignment="1">
      <alignment horizontal="center" vertical="center"/>
    </xf>
    <xf numFmtId="168" fontId="2" fillId="0" borderId="1" xfId="0" applyNumberFormat="1" applyFont="1" applyBorder="1" applyAlignment="1">
      <alignment horizontal="center"/>
    </xf>
    <xf numFmtId="169" fontId="4" fillId="0" borderId="1" xfId="0" applyNumberFormat="1" applyFont="1" applyBorder="1" applyAlignment="1">
      <alignment horizontal="center" vertical="center"/>
    </xf>
    <xf numFmtId="169" fontId="2" fillId="0" borderId="1" xfId="0" applyNumberFormat="1" applyFont="1" applyBorder="1" applyAlignment="1">
      <alignment horizontal="center" vertical="center"/>
    </xf>
    <xf numFmtId="169" fontId="2" fillId="0" borderId="1" xfId="0" applyNumberFormat="1" applyFont="1" applyFill="1" applyBorder="1" applyAlignment="1">
      <alignment horizontal="center" vertical="center"/>
    </xf>
    <xf numFmtId="169" fontId="4" fillId="0" borderId="1" xfId="0" applyNumberFormat="1" applyFont="1" applyBorder="1" applyAlignment="1">
      <alignment horizontal="center"/>
    </xf>
    <xf numFmtId="169" fontId="2" fillId="0" borderId="1" xfId="0" applyNumberFormat="1" applyFont="1" applyBorder="1" applyAlignment="1">
      <alignment horizontal="center"/>
    </xf>
    <xf numFmtId="169" fontId="4" fillId="0" borderId="1" xfId="0" applyNumberFormat="1" applyFont="1" applyBorder="1" applyAlignment="1"/>
    <xf numFmtId="169" fontId="5" fillId="0" borderId="1" xfId="0" applyNumberFormat="1" applyFont="1" applyBorder="1" applyAlignment="1"/>
    <xf numFmtId="169" fontId="5" fillId="0" borderId="1" xfId="0" applyNumberFormat="1" applyFont="1" applyFill="1" applyBorder="1" applyAlignment="1"/>
    <xf numFmtId="169" fontId="4" fillId="0" borderId="1" xfId="0" applyNumberFormat="1" applyFont="1" applyFill="1" applyBorder="1" applyAlignment="1"/>
    <xf numFmtId="169" fontId="2" fillId="0" borderId="1" xfId="0" applyNumberFormat="1" applyFont="1" applyBorder="1" applyAlignment="1"/>
    <xf numFmtId="169" fontId="8" fillId="0" borderId="1" xfId="0" applyNumberFormat="1" applyFont="1" applyFill="1" applyBorder="1" applyAlignment="1">
      <alignment horizontal="center"/>
    </xf>
    <xf numFmtId="169" fontId="2" fillId="0" borderId="1" xfId="0" applyNumberFormat="1" applyFont="1" applyFill="1" applyBorder="1" applyAlignment="1">
      <alignment horizontal="center"/>
    </xf>
    <xf numFmtId="0" fontId="2" fillId="0" borderId="0" xfId="0" applyFont="1" applyAlignment="1"/>
    <xf numFmtId="169" fontId="4" fillId="0" borderId="1" xfId="0" applyNumberFormat="1" applyFont="1" applyFill="1" applyBorder="1" applyAlignment="1">
      <alignment horizontal="center" vertical="center"/>
    </xf>
    <xf numFmtId="0" fontId="4" fillId="0" borderId="0" xfId="0" applyFont="1" applyBorder="1" applyAlignment="1">
      <alignment vertical="center" wrapText="1"/>
    </xf>
    <xf numFmtId="1"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2" fillId="0" borderId="10" xfId="0" applyFont="1" applyBorder="1"/>
    <xf numFmtId="0" fontId="2" fillId="0" borderId="11" xfId="0" applyFont="1" applyBorder="1"/>
    <xf numFmtId="169" fontId="4" fillId="0" borderId="1" xfId="0" applyNumberFormat="1" applyFont="1" applyFill="1" applyBorder="1"/>
    <xf numFmtId="169" fontId="2" fillId="0" borderId="1" xfId="0" applyNumberFormat="1" applyFont="1" applyFill="1" applyBorder="1"/>
    <xf numFmtId="169" fontId="8" fillId="0" borderId="1" xfId="0" applyNumberFormat="1" applyFont="1" applyFill="1" applyBorder="1"/>
    <xf numFmtId="169" fontId="2" fillId="0" borderId="1" xfId="0" applyNumberFormat="1" applyFont="1" applyBorder="1"/>
    <xf numFmtId="169" fontId="5" fillId="0" borderId="1" xfId="0" applyNumberFormat="1" applyFont="1" applyFill="1" applyBorder="1" applyAlignment="1">
      <alignment horizontal="center" vertical="center"/>
    </xf>
    <xf numFmtId="169" fontId="4" fillId="0" borderId="1" xfId="0" applyNumberFormat="1" applyFont="1" applyBorder="1"/>
    <xf numFmtId="169" fontId="19" fillId="0" borderId="1" xfId="0" applyNumberFormat="1" applyFont="1" applyFill="1" applyBorder="1" applyAlignment="1">
      <alignment horizontal="center"/>
    </xf>
    <xf numFmtId="169" fontId="5" fillId="0" borderId="1" xfId="0" applyNumberFormat="1" applyFont="1" applyFill="1" applyBorder="1"/>
    <xf numFmtId="168" fontId="3" fillId="0" borderId="1" xfId="0" applyNumberFormat="1" applyFont="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textRotation="90"/>
    </xf>
    <xf numFmtId="0" fontId="56" fillId="0" borderId="1" xfId="0" applyFont="1" applyBorder="1"/>
    <xf numFmtId="0" fontId="2" fillId="0" borderId="0" xfId="0" applyFont="1" applyBorder="1" applyAlignment="1">
      <alignment horizontal="left" vertical="center"/>
    </xf>
    <xf numFmtId="0" fontId="2" fillId="0" borderId="0" xfId="0" applyFont="1" applyAlignment="1">
      <alignment horizontal="left" vertical="center" wrapText="1"/>
    </xf>
    <xf numFmtId="0" fontId="4" fillId="0" borderId="5"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center"/>
    </xf>
    <xf numFmtId="0" fontId="2" fillId="0" borderId="1" xfId="0" applyFont="1" applyBorder="1" applyAlignment="1">
      <alignment horizontal="center" vertical="center" wrapText="1"/>
    </xf>
    <xf numFmtId="0" fontId="4" fillId="0" borderId="5" xfId="0" applyFont="1" applyBorder="1" applyAlignment="1">
      <alignment horizontal="center"/>
    </xf>
    <xf numFmtId="0" fontId="4" fillId="0" borderId="4" xfId="0" applyFont="1" applyBorder="1" applyAlignment="1">
      <alignment horizont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2" fillId="0" borderId="1" xfId="0" applyFont="1" applyBorder="1" applyAlignment="1">
      <alignment horizontal="center" vertical="center" textRotation="90"/>
    </xf>
    <xf numFmtId="0" fontId="2" fillId="0" borderId="0" xfId="0" applyFont="1" applyAlignment="1">
      <alignment horizontal="center" vertical="center"/>
    </xf>
    <xf numFmtId="0" fontId="3" fillId="0" borderId="0" xfId="0" applyFont="1" applyAlignment="1">
      <alignment horizontal="center" vertical="center"/>
    </xf>
    <xf numFmtId="168" fontId="2" fillId="0" borderId="1" xfId="0" applyNumberFormat="1" applyFont="1" applyBorder="1" applyAlignment="1">
      <alignment horizontal="center"/>
    </xf>
    <xf numFmtId="168" fontId="4" fillId="0" borderId="1" xfId="0" applyNumberFormat="1"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9" fillId="0" borderId="1" xfId="0" applyFont="1" applyBorder="1" applyAlignment="1">
      <alignment horizontal="center" vertical="center"/>
    </xf>
    <xf numFmtId="168" fontId="4" fillId="0" borderId="1" xfId="0" applyNumberFormat="1" applyFont="1" applyBorder="1" applyAlignment="1">
      <alignment horizontal="center"/>
    </xf>
    <xf numFmtId="168" fontId="8" fillId="0" borderId="1" xfId="0" applyNumberFormat="1" applyFont="1" applyBorder="1" applyAlignment="1">
      <alignment horizontal="center"/>
    </xf>
    <xf numFmtId="168" fontId="4" fillId="0" borderId="1" xfId="0" applyNumberFormat="1" applyFont="1" applyBorder="1" applyAlignment="1"/>
    <xf numFmtId="168" fontId="2" fillId="0" borderId="1" xfId="0" applyNumberFormat="1" applyFont="1" applyBorder="1" applyAlignment="1"/>
    <xf numFmtId="168" fontId="8" fillId="0" borderId="1" xfId="0" applyNumberFormat="1" applyFont="1" applyBorder="1" applyAlignment="1"/>
    <xf numFmtId="0" fontId="4" fillId="0" borderId="1" xfId="0" applyFont="1" applyBorder="1" applyAlignment="1">
      <alignment wrapText="1"/>
    </xf>
    <xf numFmtId="168" fontId="2" fillId="0" borderId="1" xfId="0" applyNumberFormat="1" applyFont="1" applyBorder="1" applyAlignment="1">
      <alignment wrapText="1"/>
    </xf>
    <xf numFmtId="168" fontId="2" fillId="0" borderId="1" xfId="0" applyNumberFormat="1" applyFont="1" applyBorder="1" applyAlignment="1">
      <alignment horizontal="center"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49" fontId="2" fillId="0" borderId="1"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1" xfId="0" applyFont="1" applyFill="1" applyBorder="1" applyAlignment="1">
      <alignment horizontal="center" vertical="top"/>
    </xf>
    <xf numFmtId="0" fontId="49" fillId="0" borderId="1" xfId="0" applyFont="1" applyFill="1" applyBorder="1" applyAlignment="1">
      <alignment horizontal="center" vertical="center"/>
    </xf>
    <xf numFmtId="0" fontId="49" fillId="0" borderId="5" xfId="0" applyFont="1" applyFill="1" applyBorder="1" applyAlignment="1">
      <alignment vertical="center"/>
    </xf>
    <xf numFmtId="0" fontId="8" fillId="0" borderId="5" xfId="0" applyFont="1" applyFill="1" applyBorder="1" applyAlignment="1">
      <alignment vertical="center"/>
    </xf>
    <xf numFmtId="0" fontId="5" fillId="0" borderId="1" xfId="0" applyFont="1" applyFill="1" applyBorder="1"/>
    <xf numFmtId="0" fontId="26" fillId="0" borderId="1" xfId="0" applyFont="1" applyFill="1" applyBorder="1" applyAlignment="1">
      <alignment horizontal="center" vertical="center"/>
    </xf>
    <xf numFmtId="0" fontId="26" fillId="0" borderId="5" xfId="0" applyFont="1" applyFill="1" applyBorder="1" applyAlignment="1">
      <alignment vertical="center"/>
    </xf>
    <xf numFmtId="49" fontId="2" fillId="0" borderId="1" xfId="0" applyNumberFormat="1" applyFont="1" applyFill="1" applyBorder="1"/>
    <xf numFmtId="49" fontId="4" fillId="0" borderId="1" xfId="0" applyNumberFormat="1" applyFont="1" applyFill="1" applyBorder="1" applyAlignment="1">
      <alignment horizontal="center" vertical="center"/>
    </xf>
    <xf numFmtId="168" fontId="4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168" fontId="19"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0" fontId="2" fillId="0" borderId="5" xfId="0" applyFont="1" applyBorder="1" applyAlignment="1">
      <alignment horizontal="left" vertical="top"/>
    </xf>
    <xf numFmtId="0" fontId="2" fillId="0" borderId="4" xfId="0" applyFont="1" applyBorder="1" applyAlignment="1">
      <alignment horizontal="left" vertical="top"/>
    </xf>
    <xf numFmtId="0" fontId="6" fillId="0" borderId="1" xfId="0" applyFont="1" applyBorder="1" applyAlignment="1">
      <alignment horizontal="center" vertical="center"/>
    </xf>
    <xf numFmtId="169" fontId="2" fillId="0" borderId="1" xfId="0" applyNumberFormat="1" applyFont="1" applyFill="1" applyBorder="1" applyAlignment="1">
      <alignment horizontal="center" vertical="center"/>
    </xf>
    <xf numFmtId="169" fontId="2" fillId="0" borderId="1" xfId="0" applyNumberFormat="1" applyFont="1" applyBorder="1" applyAlignment="1">
      <alignment horizontal="center"/>
    </xf>
    <xf numFmtId="169" fontId="4" fillId="0" borderId="1" xfId="0" applyNumberFormat="1" applyFont="1" applyBorder="1" applyAlignment="1">
      <alignment horizontal="center"/>
    </xf>
    <xf numFmtId="169" fontId="2" fillId="0" borderId="1" xfId="0" applyNumberFormat="1" applyFont="1" applyBorder="1" applyAlignment="1">
      <alignment horizontal="center" vertical="center"/>
    </xf>
    <xf numFmtId="0" fontId="19" fillId="0" borderId="1" xfId="0" applyFont="1" applyBorder="1" applyAlignment="1">
      <alignment wrapText="1"/>
    </xf>
    <xf numFmtId="0" fontId="2" fillId="0" borderId="1" xfId="0" applyFont="1" applyBorder="1" applyAlignment="1">
      <alignment horizontal="center"/>
    </xf>
    <xf numFmtId="49" fontId="2" fillId="0" borderId="1" xfId="0" applyNumberFormat="1" applyFont="1" applyBorder="1" applyAlignment="1">
      <alignment horizontal="center"/>
    </xf>
    <xf numFmtId="49" fontId="2" fillId="0" borderId="1" xfId="0" applyNumberFormat="1" applyFont="1" applyBorder="1" applyAlignment="1"/>
    <xf numFmtId="0" fontId="2" fillId="0" borderId="1" xfId="0" applyFont="1" applyBorder="1" applyAlignment="1">
      <alignment wrapText="1"/>
    </xf>
    <xf numFmtId="0" fontId="2" fillId="0" borderId="1" xfId="0" applyFont="1" applyBorder="1" applyAlignment="1">
      <alignment horizontal="center" vertical="center"/>
    </xf>
    <xf numFmtId="168" fontId="2" fillId="0" borderId="1" xfId="0" applyNumberFormat="1" applyFont="1" applyBorder="1" applyAlignment="1">
      <alignment horizontal="center"/>
    </xf>
    <xf numFmtId="0" fontId="2" fillId="0" borderId="1" xfId="0" applyFont="1" applyBorder="1" applyAlignment="1">
      <alignment horizontal="center"/>
    </xf>
    <xf numFmtId="0" fontId="2" fillId="0" borderId="5" xfId="0" applyFont="1" applyBorder="1" applyAlignment="1">
      <alignment vertical="center"/>
    </xf>
    <xf numFmtId="0" fontId="2" fillId="0" borderId="1" xfId="0" applyFont="1" applyBorder="1" applyAlignment="1">
      <alignment vertical="center"/>
    </xf>
    <xf numFmtId="0" fontId="4" fillId="0" borderId="1" xfId="0" applyFont="1" applyBorder="1" applyAlignment="1">
      <alignment horizontal="center"/>
    </xf>
    <xf numFmtId="0" fontId="5" fillId="0" borderId="1" xfId="0" applyFont="1" applyBorder="1" applyAlignment="1">
      <alignment vertical="center"/>
    </xf>
    <xf numFmtId="0" fontId="5" fillId="0" borderId="5" xfId="0" applyFont="1" applyBorder="1" applyAlignment="1">
      <alignment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10" fillId="2" borderId="0" xfId="0" applyFont="1" applyFill="1" applyBorder="1" applyAlignment="1">
      <alignment horizontal="left" vertical="center"/>
    </xf>
    <xf numFmtId="0" fontId="10" fillId="2" borderId="0" xfId="0" applyFont="1" applyFill="1" applyAlignment="1">
      <alignment horizontal="left" vertical="center" wrapText="1"/>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10" fillId="2" borderId="1" xfId="0" applyFont="1" applyFill="1" applyBorder="1" applyAlignment="1">
      <alignment horizontal="center" vertical="center" textRotation="90"/>
    </xf>
    <xf numFmtId="0" fontId="14" fillId="2" borderId="1" xfId="0" applyFont="1" applyFill="1" applyBorder="1" applyAlignment="1">
      <alignment horizontal="center" vertical="center"/>
    </xf>
    <xf numFmtId="0" fontId="10" fillId="2" borderId="0" xfId="0" applyFont="1" applyFill="1" applyAlignment="1">
      <alignment horizontal="center" vertical="center"/>
    </xf>
    <xf numFmtId="0" fontId="25" fillId="2" borderId="0" xfId="0" applyFont="1" applyFill="1" applyAlignment="1">
      <alignment horizontal="center" vertical="center"/>
    </xf>
    <xf numFmtId="168" fontId="2" fillId="0" borderId="1" xfId="0" applyNumberFormat="1" applyFont="1" applyBorder="1" applyAlignment="1">
      <alignment horizontal="center"/>
    </xf>
    <xf numFmtId="168" fontId="4" fillId="0" borderId="1" xfId="0" applyNumberFormat="1" applyFont="1" applyBorder="1" applyAlignment="1">
      <alignment horizontal="center"/>
    </xf>
    <xf numFmtId="0" fontId="6" fillId="0" borderId="5" xfId="0" applyFont="1" applyBorder="1" applyAlignment="1">
      <alignment vertical="center"/>
    </xf>
    <xf numFmtId="0" fontId="6" fillId="0" borderId="1" xfId="0" applyFont="1" applyBorder="1" applyAlignment="1">
      <alignment vertical="center"/>
    </xf>
    <xf numFmtId="0" fontId="10" fillId="0" borderId="1" xfId="0" applyFont="1" applyBorder="1" applyAlignment="1">
      <alignment horizontal="center" vertical="center"/>
    </xf>
    <xf numFmtId="0" fontId="14" fillId="0" borderId="1" xfId="0" applyFont="1" applyBorder="1" applyAlignment="1">
      <alignment horizontal="center" vertical="center"/>
    </xf>
    <xf numFmtId="0" fontId="10" fillId="0" borderId="1" xfId="0" applyFont="1" applyBorder="1" applyAlignment="1">
      <alignment horizontal="center"/>
    </xf>
    <xf numFmtId="0" fontId="10" fillId="0" borderId="0" xfId="0" applyFont="1" applyAlignment="1">
      <alignment horizontal="center" vertical="center"/>
    </xf>
    <xf numFmtId="0" fontId="25" fillId="0" borderId="0" xfId="0" applyFont="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xf>
    <xf numFmtId="0" fontId="24" fillId="0" borderId="1" xfId="0" applyFont="1" applyBorder="1" applyAlignment="1">
      <alignment horizontal="center" vertical="center"/>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10" fillId="0" borderId="13" xfId="0" applyFont="1" applyBorder="1" applyAlignment="1">
      <alignment horizontal="left" vertical="center"/>
    </xf>
    <xf numFmtId="0" fontId="10" fillId="0" borderId="6" xfId="0" applyFont="1" applyBorder="1" applyAlignment="1">
      <alignment horizontal="left" vertical="center"/>
    </xf>
    <xf numFmtId="0" fontId="10" fillId="0" borderId="14"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Alignment="1">
      <alignment horizontal="left" vertical="center" wrapText="1"/>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2" borderId="0" xfId="0" applyFont="1" applyFill="1" applyBorder="1"/>
    <xf numFmtId="0" fontId="10" fillId="2" borderId="0" xfId="0" applyFont="1" applyFill="1" applyBorder="1" applyAlignment="1">
      <alignment horizontal="center" vertical="center" textRotation="90"/>
    </xf>
    <xf numFmtId="0" fontId="14" fillId="2" borderId="0" xfId="0" applyFont="1" applyFill="1" applyBorder="1" applyAlignment="1">
      <alignment horizontal="left" vertical="center"/>
    </xf>
    <xf numFmtId="0" fontId="14" fillId="2" borderId="0" xfId="0" applyFont="1" applyFill="1"/>
    <xf numFmtId="168" fontId="14" fillId="0" borderId="1" xfId="0" applyNumberFormat="1" applyFont="1" applyFill="1" applyBorder="1" applyAlignment="1">
      <alignment horizontal="center" vertical="center"/>
    </xf>
    <xf numFmtId="0" fontId="10" fillId="2" borderId="0" xfId="0" applyFont="1" applyFill="1" applyBorder="1" applyAlignment="1">
      <alignment horizontal="center"/>
    </xf>
    <xf numFmtId="168" fontId="51" fillId="27" borderId="0" xfId="0" applyNumberFormat="1" applyFont="1" applyFill="1" applyBorder="1" applyAlignment="1">
      <alignment vertical="center"/>
    </xf>
    <xf numFmtId="168" fontId="51" fillId="27" borderId="0" xfId="0" applyNumberFormat="1" applyFont="1" applyFill="1" applyBorder="1" applyAlignment="1">
      <alignment horizontal="right" vertical="center"/>
    </xf>
    <xf numFmtId="168" fontId="21" fillId="27" borderId="0" xfId="1" applyNumberFormat="1" applyFont="1" applyFill="1" applyBorder="1" applyAlignment="1">
      <alignment horizontal="right" vertical="center" wrapText="1"/>
    </xf>
    <xf numFmtId="0" fontId="10" fillId="27" borderId="0" xfId="0" applyFont="1" applyFill="1" applyBorder="1" applyAlignment="1">
      <alignment horizontal="center" vertical="center" textRotation="90"/>
    </xf>
    <xf numFmtId="0" fontId="10" fillId="27" borderId="0" xfId="0" applyFont="1" applyFill="1" applyBorder="1" applyAlignment="1">
      <alignment horizontal="center" vertical="center"/>
    </xf>
    <xf numFmtId="0" fontId="10" fillId="0" borderId="0" xfId="0" applyFont="1" applyBorder="1" applyAlignment="1">
      <alignment horizontal="justify" vertical="top" wrapText="1"/>
    </xf>
    <xf numFmtId="0" fontId="10" fillId="2" borderId="0" xfId="0" applyFont="1" applyFill="1" applyBorder="1" applyAlignment="1">
      <alignment horizontal="left" vertical="top"/>
    </xf>
    <xf numFmtId="0" fontId="10" fillId="2" borderId="0" xfId="0" applyFont="1" applyFill="1" applyBorder="1" applyAlignment="1">
      <alignment horizontal="left" vertical="center" wrapText="1"/>
    </xf>
    <xf numFmtId="49" fontId="10" fillId="2" borderId="0" xfId="0" applyNumberFormat="1" applyFont="1" applyFill="1" applyBorder="1" applyAlignment="1">
      <alignment horizontal="center"/>
    </xf>
    <xf numFmtId="0" fontId="14" fillId="2" borderId="0" xfId="0" applyFont="1" applyFill="1" applyBorder="1"/>
    <xf numFmtId="0" fontId="24" fillId="0" borderId="1" xfId="0" applyFont="1" applyFill="1" applyBorder="1" applyAlignment="1">
      <alignment horizontal="center" vertical="center"/>
    </xf>
    <xf numFmtId="0" fontId="14" fillId="0" borderId="1" xfId="0" applyFont="1" applyFill="1" applyBorder="1" applyAlignment="1">
      <alignment horizontal="center" vertical="center"/>
    </xf>
    <xf numFmtId="49" fontId="10" fillId="2" borderId="0" xfId="0" applyNumberFormat="1" applyFont="1" applyFill="1" applyBorder="1" applyAlignment="1">
      <alignment horizontal="center" vertical="center"/>
    </xf>
    <xf numFmtId="168" fontId="14" fillId="0" borderId="1" xfId="0" applyNumberFormat="1" applyFont="1" applyBorder="1" applyAlignment="1">
      <alignment horizontal="center" vertical="center"/>
    </xf>
    <xf numFmtId="0" fontId="2" fillId="0" borderId="0" xfId="0" applyFont="1"/>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168" fontId="8" fillId="2" borderId="1" xfId="0" applyNumberFormat="1" applyFont="1" applyFill="1" applyBorder="1" applyAlignment="1">
      <alignment horizontal="center" vertical="center"/>
    </xf>
    <xf numFmtId="0" fontId="21" fillId="2" borderId="1" xfId="0" applyFont="1" applyFill="1" applyBorder="1" applyAlignment="1">
      <alignment horizontal="center" vertical="center"/>
    </xf>
    <xf numFmtId="0" fontId="51"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0" fillId="0" borderId="0"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center"/>
    </xf>
    <xf numFmtId="0" fontId="14" fillId="0" borderId="1" xfId="0" applyFont="1" applyBorder="1" applyAlignment="1">
      <alignment horizontal="center" vertical="center"/>
    </xf>
    <xf numFmtId="0" fontId="24"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xf>
    <xf numFmtId="0" fontId="10" fillId="0" borderId="0" xfId="0" applyFont="1" applyAlignment="1">
      <alignment horizontal="center" vertical="center"/>
    </xf>
    <xf numFmtId="0" fontId="25" fillId="0" borderId="0" xfId="0" applyFont="1" applyAlignment="1">
      <alignment horizontal="center" vertical="center"/>
    </xf>
    <xf numFmtId="0" fontId="14" fillId="0" borderId="1" xfId="0" applyFont="1" applyBorder="1" applyAlignment="1">
      <alignment horizontal="center"/>
    </xf>
    <xf numFmtId="168" fontId="10" fillId="0" borderId="1" xfId="0" applyNumberFormat="1" applyFont="1" applyBorder="1" applyAlignment="1">
      <alignment horizontal="center" vertical="center"/>
    </xf>
    <xf numFmtId="168" fontId="24" fillId="0" borderId="1" xfId="0" applyNumberFormat="1"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0" fontId="4" fillId="0" borderId="1" xfId="0" applyFont="1" applyBorder="1" applyAlignment="1">
      <alignment horizontal="center" vertical="center"/>
    </xf>
    <xf numFmtId="168" fontId="4" fillId="0" borderId="1" xfId="0" applyNumberFormat="1"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xf>
    <xf numFmtId="0" fontId="5" fillId="0" borderId="1" xfId="0" applyFont="1" applyBorder="1" applyAlignment="1">
      <alignment horizontal="center" vertical="center"/>
    </xf>
    <xf numFmtId="0" fontId="2" fillId="0" borderId="1" xfId="0" applyFont="1" applyBorder="1" applyAlignment="1">
      <alignment horizontal="center" vertical="center" textRotation="90"/>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Fill="1" applyBorder="1" applyAlignment="1">
      <alignment horizontal="center" vertical="center" textRotation="90"/>
    </xf>
    <xf numFmtId="0" fontId="6" fillId="0" borderId="1" xfId="0" applyFont="1" applyBorder="1" applyAlignment="1">
      <alignment horizontal="center" vertical="center"/>
    </xf>
    <xf numFmtId="168" fontId="4" fillId="0" borderId="1" xfId="0" applyNumberFormat="1" applyFont="1" applyBorder="1" applyAlignment="1">
      <alignment horizontal="center"/>
    </xf>
    <xf numFmtId="0" fontId="2" fillId="0" borderId="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vertical="center"/>
    </xf>
    <xf numFmtId="0" fontId="4" fillId="0" borderId="1" xfId="0" applyFont="1" applyBorder="1" applyAlignment="1">
      <alignment horizontal="center" vertical="center"/>
    </xf>
    <xf numFmtId="168" fontId="4" fillId="0" borderId="1" xfId="0" applyNumberFormat="1"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xf>
    <xf numFmtId="0" fontId="5" fillId="0" borderId="1" xfId="0" applyFont="1" applyBorder="1" applyAlignment="1">
      <alignment horizontal="center" vertical="center"/>
    </xf>
    <xf numFmtId="0" fontId="2" fillId="0" borderId="1" xfId="0" applyFont="1" applyBorder="1" applyAlignment="1">
      <alignment horizontal="center" vertical="center" textRotation="90"/>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Fill="1" applyBorder="1" applyAlignment="1">
      <alignment horizontal="center" vertical="center" textRotation="90"/>
    </xf>
    <xf numFmtId="0" fontId="4" fillId="0" borderId="1" xfId="0" applyFont="1" applyBorder="1" applyAlignment="1">
      <alignment horizontal="center"/>
    </xf>
    <xf numFmtId="0" fontId="6" fillId="0" borderId="1" xfId="0" applyFont="1" applyBorder="1" applyAlignment="1">
      <alignment horizontal="center" vertical="center"/>
    </xf>
    <xf numFmtId="168" fontId="2" fillId="0" borderId="1" xfId="0" applyNumberFormat="1" applyFont="1" applyBorder="1" applyAlignment="1">
      <alignment horizontal="center"/>
    </xf>
    <xf numFmtId="168" fontId="4" fillId="0" borderId="1" xfId="0" applyNumberFormat="1" applyFont="1" applyBorder="1" applyAlignment="1">
      <alignment horizontal="center"/>
    </xf>
    <xf numFmtId="168" fontId="2" fillId="0" borderId="1" xfId="0" applyNumberFormat="1" applyFont="1" applyBorder="1" applyAlignment="1">
      <alignment horizontal="center" vertical="center"/>
    </xf>
    <xf numFmtId="0" fontId="4" fillId="0" borderId="1" xfId="0" applyFont="1" applyBorder="1" applyAlignment="1">
      <alignment horizontal="center" vertical="center"/>
    </xf>
    <xf numFmtId="168" fontId="4" fillId="0" borderId="1" xfId="0" applyNumberFormat="1" applyFont="1" applyBorder="1" applyAlignment="1">
      <alignment horizontal="center" vertical="center"/>
    </xf>
    <xf numFmtId="168" fontId="2" fillId="0" borderId="1" xfId="0" applyNumberFormat="1" applyFont="1" applyBorder="1" applyAlignment="1">
      <alignment horizontal="center"/>
    </xf>
    <xf numFmtId="168" fontId="4" fillId="0" borderId="1" xfId="0" applyNumberFormat="1" applyFont="1" applyBorder="1" applyAlignment="1">
      <alignment horizontal="center"/>
    </xf>
    <xf numFmtId="0" fontId="2" fillId="0" borderId="1" xfId="0" applyFont="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center"/>
    </xf>
    <xf numFmtId="0" fontId="14" fillId="0" borderId="1" xfId="0" applyFont="1" applyBorder="1" applyAlignment="1">
      <alignment horizontal="center" vertical="center"/>
    </xf>
    <xf numFmtId="0" fontId="24" fillId="0" borderId="1"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xf>
    <xf numFmtId="0" fontId="10" fillId="0" borderId="1" xfId="0" applyFont="1" applyBorder="1" applyAlignment="1">
      <alignment horizontal="center" vertical="center" textRotation="90"/>
    </xf>
    <xf numFmtId="0" fontId="10" fillId="0" borderId="0" xfId="0" applyFont="1" applyAlignment="1">
      <alignment horizontal="center" vertical="center"/>
    </xf>
    <xf numFmtId="0" fontId="25" fillId="0" borderId="0" xfId="0" applyFont="1" applyAlignment="1">
      <alignment horizontal="center" vertical="center"/>
    </xf>
    <xf numFmtId="0" fontId="8" fillId="0" borderId="1" xfId="0" applyFont="1" applyBorder="1" applyAlignment="1">
      <alignment horizontal="center" vertical="center"/>
    </xf>
    <xf numFmtId="0" fontId="10" fillId="0" borderId="0" xfId="0" applyFont="1" applyBorder="1"/>
    <xf numFmtId="0" fontId="8" fillId="0" borderId="0" xfId="0" applyFont="1"/>
    <xf numFmtId="0" fontId="62"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10" fillId="0" borderId="0" xfId="0" applyFont="1" applyBorder="1" applyAlignment="1">
      <alignment horizontal="center"/>
    </xf>
    <xf numFmtId="0" fontId="8" fillId="0" borderId="0" xfId="0" applyFont="1" applyBorder="1"/>
    <xf numFmtId="0" fontId="8" fillId="0" borderId="1" xfId="0" applyFont="1" applyBorder="1" applyAlignment="1">
      <alignment horizontal="center" vertical="center" textRotation="90"/>
    </xf>
    <xf numFmtId="0" fontId="49" fillId="0" borderId="1" xfId="0" applyFont="1" applyBorder="1" applyAlignment="1">
      <alignment horizontal="center" vertical="center"/>
    </xf>
    <xf numFmtId="0" fontId="26" fillId="0" borderId="0" xfId="0" applyFont="1"/>
    <xf numFmtId="0" fontId="8" fillId="0" borderId="1" xfId="0" applyFont="1" applyBorder="1" applyAlignment="1">
      <alignment horizontal="center" vertical="center" wrapText="1"/>
    </xf>
    <xf numFmtId="0" fontId="54" fillId="0" borderId="1" xfId="0" applyFont="1" applyBorder="1" applyAlignment="1">
      <alignment horizontal="center" vertical="center"/>
    </xf>
    <xf numFmtId="0" fontId="54" fillId="0" borderId="39" xfId="0" applyFont="1" applyFill="1" applyBorder="1" applyAlignment="1">
      <alignment horizontal="center" vertical="center"/>
    </xf>
    <xf numFmtId="0" fontId="64" fillId="0" borderId="0" xfId="0" applyFont="1"/>
    <xf numFmtId="0" fontId="10" fillId="0" borderId="1" xfId="0" applyFont="1" applyBorder="1" applyAlignment="1">
      <alignment horizontal="center" vertical="center"/>
    </xf>
    <xf numFmtId="0" fontId="14"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168" fontId="4"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center"/>
    </xf>
    <xf numFmtId="0" fontId="4" fillId="0" borderId="1" xfId="0" applyFont="1" applyBorder="1" applyAlignment="1">
      <alignment horizontal="center" vertical="center"/>
    </xf>
    <xf numFmtId="0" fontId="4" fillId="0" borderId="5" xfId="0" applyFont="1" applyBorder="1" applyAlignment="1">
      <alignment horizontal="center"/>
    </xf>
    <xf numFmtId="0" fontId="4" fillId="0" borderId="4" xfId="0" applyFont="1" applyBorder="1" applyAlignment="1">
      <alignment horizontal="center"/>
    </xf>
    <xf numFmtId="49" fontId="4" fillId="0" borderId="1" xfId="0" applyNumberFormat="1" applyFont="1" applyBorder="1" applyAlignment="1">
      <alignment horizontal="right"/>
    </xf>
    <xf numFmtId="0" fontId="2" fillId="0" borderId="5"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vertical="center"/>
    </xf>
    <xf numFmtId="0" fontId="14" fillId="0" borderId="1" xfId="0" applyFont="1" applyBorder="1" applyAlignment="1">
      <alignment horizontal="right"/>
    </xf>
    <xf numFmtId="0" fontId="4" fillId="0" borderId="1" xfId="0" applyFont="1" applyBorder="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xf>
    <xf numFmtId="0" fontId="2" fillId="0" borderId="1" xfId="0" applyFont="1" applyFill="1" applyBorder="1" applyAlignment="1">
      <alignment horizontal="center" vertical="center" textRotation="90"/>
    </xf>
    <xf numFmtId="0" fontId="10" fillId="0" borderId="1" xfId="0" applyFont="1" applyBorder="1" applyAlignment="1">
      <alignment vertical="center"/>
    </xf>
    <xf numFmtId="0" fontId="10" fillId="0" borderId="1" xfId="0" applyFont="1" applyBorder="1" applyAlignment="1">
      <alignment horizontal="center" vertical="center"/>
    </xf>
    <xf numFmtId="0" fontId="14" fillId="0" borderId="1" xfId="0" applyFont="1" applyBorder="1" applyAlignment="1">
      <alignment horizontal="center" vertical="center"/>
    </xf>
    <xf numFmtId="0" fontId="10" fillId="0" borderId="1" xfId="0" applyFont="1" applyBorder="1" applyAlignment="1">
      <alignment horizontal="center"/>
    </xf>
    <xf numFmtId="0" fontId="14" fillId="0" borderId="5" xfId="0" applyFont="1" applyBorder="1" applyAlignment="1">
      <alignment horizontal="left" vertical="center"/>
    </xf>
    <xf numFmtId="0" fontId="14" fillId="0" borderId="8" xfId="0" applyFont="1" applyBorder="1" applyAlignment="1">
      <alignment horizontal="left" vertical="center"/>
    </xf>
    <xf numFmtId="0" fontId="14" fillId="0" borderId="4" xfId="0" applyFont="1" applyBorder="1" applyAlignment="1">
      <alignment horizontal="left"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xf>
    <xf numFmtId="168" fontId="14" fillId="2" borderId="1" xfId="0" applyNumberFormat="1" applyFont="1" applyFill="1" applyBorder="1" applyAlignment="1">
      <alignment horizontal="right" vertical="center"/>
    </xf>
    <xf numFmtId="168" fontId="10" fillId="2" borderId="1" xfId="0" applyNumberFormat="1" applyFont="1" applyFill="1" applyBorder="1" applyAlignment="1">
      <alignment horizontal="right" vertical="center"/>
    </xf>
    <xf numFmtId="0" fontId="4" fillId="0" borderId="1" xfId="0" applyFont="1" applyBorder="1" applyAlignment="1">
      <alignment horizontal="right" vertical="center"/>
    </xf>
    <xf numFmtId="0" fontId="10" fillId="0" borderId="1" xfId="0" applyFont="1" applyBorder="1" applyAlignment="1">
      <alignment horizontal="center" vertical="center"/>
    </xf>
    <xf numFmtId="0" fontId="10" fillId="0" borderId="1" xfId="0" applyFont="1" applyBorder="1" applyAlignment="1">
      <alignment horizontal="center"/>
    </xf>
    <xf numFmtId="49" fontId="10" fillId="0" borderId="1" xfId="0" applyNumberFormat="1" applyFont="1" applyBorder="1" applyAlignment="1">
      <alignment horizontal="center"/>
    </xf>
    <xf numFmtId="168" fontId="24"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4" fillId="0" borderId="1" xfId="0" applyFont="1" applyBorder="1" applyAlignment="1">
      <alignment horizontal="center" vertical="center"/>
    </xf>
    <xf numFmtId="0" fontId="24" fillId="0" borderId="1" xfId="0" applyFont="1" applyBorder="1" applyAlignment="1">
      <alignment horizontal="center" vertical="center"/>
    </xf>
    <xf numFmtId="0" fontId="10" fillId="0" borderId="1" xfId="0" applyFont="1" applyBorder="1" applyAlignment="1">
      <alignment horizontal="center" vertical="center" wrapText="1"/>
    </xf>
    <xf numFmtId="0" fontId="14" fillId="2" borderId="1" xfId="0" applyFont="1" applyFill="1" applyBorder="1" applyAlignment="1">
      <alignment horizontal="center"/>
    </xf>
    <xf numFmtId="3" fontId="10" fillId="0" borderId="1" xfId="0" applyNumberFormat="1" applyFont="1" applyBorder="1" applyAlignment="1">
      <alignment horizontal="center"/>
    </xf>
    <xf numFmtId="0" fontId="10" fillId="0" borderId="1" xfId="0" applyFont="1" applyBorder="1" applyAlignment="1">
      <alignment horizontal="center" vertical="center"/>
    </xf>
    <xf numFmtId="0" fontId="24" fillId="0" borderId="1" xfId="0" applyFont="1" applyBorder="1" applyAlignment="1">
      <alignment horizontal="center" vertical="center"/>
    </xf>
    <xf numFmtId="168" fontId="4" fillId="0" borderId="1" xfId="0" applyNumberFormat="1" applyFont="1" applyBorder="1" applyAlignment="1">
      <alignment horizontal="center" vertical="center"/>
    </xf>
    <xf numFmtId="49" fontId="14" fillId="2" borderId="1" xfId="0" applyNumberFormat="1" applyFont="1" applyFill="1" applyBorder="1" applyAlignment="1">
      <alignment horizontal="center"/>
    </xf>
    <xf numFmtId="3" fontId="14" fillId="2" borderId="1" xfId="0" applyNumberFormat="1" applyFont="1" applyFill="1" applyBorder="1" applyAlignment="1">
      <alignment horizontal="center"/>
    </xf>
    <xf numFmtId="0" fontId="22" fillId="0" borderId="1" xfId="0" applyFont="1" applyBorder="1" applyAlignment="1">
      <alignment horizontal="center" vertical="center"/>
    </xf>
    <xf numFmtId="169" fontId="23" fillId="0" borderId="1" xfId="0" applyNumberFormat="1" applyFont="1" applyBorder="1" applyAlignment="1">
      <alignment horizontal="center" vertical="center"/>
    </xf>
    <xf numFmtId="169" fontId="23" fillId="0" borderId="1" xfId="0" applyNumberFormat="1" applyFont="1" applyBorder="1" applyAlignment="1">
      <alignment horizontal="center" vertical="center"/>
    </xf>
    <xf numFmtId="0" fontId="68" fillId="0" borderId="1" xfId="0" applyFont="1" applyBorder="1" applyAlignment="1">
      <alignment horizontal="center" vertical="center"/>
    </xf>
    <xf numFmtId="169" fontId="10" fillId="0" borderId="1" xfId="0" applyNumberFormat="1" applyFont="1" applyBorder="1" applyAlignment="1">
      <alignment horizontal="center" vertical="center"/>
    </xf>
    <xf numFmtId="169" fontId="10" fillId="0" borderId="1" xfId="0" applyNumberFormat="1" applyFont="1" applyBorder="1" applyAlignment="1">
      <alignment horizontal="center" vertical="center"/>
    </xf>
    <xf numFmtId="0" fontId="68" fillId="0" borderId="1" xfId="0" applyFont="1" applyBorder="1" applyAlignment="1">
      <alignment horizontal="center" vertical="center" wrapText="1"/>
    </xf>
    <xf numFmtId="169" fontId="10"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49" fontId="51" fillId="0" borderId="1" xfId="0" applyNumberFormat="1" applyFont="1" applyBorder="1" applyAlignment="1">
      <alignment horizontal="center" vertical="center"/>
    </xf>
    <xf numFmtId="0" fontId="50" fillId="0" borderId="1" xfId="0" applyFont="1" applyBorder="1" applyAlignment="1">
      <alignment horizontal="center" vertical="center"/>
    </xf>
    <xf numFmtId="0" fontId="51" fillId="0" borderId="1" xfId="0" applyFont="1" applyBorder="1" applyAlignment="1">
      <alignment horizontal="center" vertical="center"/>
    </xf>
    <xf numFmtId="49" fontId="50" fillId="0" borderId="1" xfId="0" applyNumberFormat="1" applyFont="1" applyBorder="1" applyAlignment="1">
      <alignment horizontal="center" vertical="center"/>
    </xf>
    <xf numFmtId="0" fontId="2" fillId="0" borderId="1" xfId="0" applyFont="1" applyBorder="1" applyAlignment="1">
      <alignment horizontal="center"/>
    </xf>
    <xf numFmtId="49" fontId="2" fillId="0" borderId="1" xfId="0" applyNumberFormat="1"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168" fontId="6" fillId="0" borderId="1" xfId="0" applyNumberFormat="1" applyFont="1" applyBorder="1" applyAlignment="1">
      <alignment horizontal="center"/>
    </xf>
    <xf numFmtId="168" fontId="2" fillId="0" borderId="1" xfId="0" applyNumberFormat="1" applyFont="1" applyBorder="1" applyAlignment="1">
      <alignment horizontal="center"/>
    </xf>
    <xf numFmtId="168" fontId="4" fillId="0" borderId="1" xfId="0" applyNumberFormat="1" applyFont="1" applyBorder="1" applyAlignment="1">
      <alignment horizont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169" fontId="2" fillId="0" borderId="1" xfId="0" applyNumberFormat="1" applyFont="1" applyFill="1" applyBorder="1" applyAlignment="1">
      <alignment horizontal="center" vertical="center"/>
    </xf>
    <xf numFmtId="169" fontId="4" fillId="0" borderId="1" xfId="0" applyNumberFormat="1" applyFont="1" applyFill="1" applyBorder="1" applyAlignment="1">
      <alignment horizontal="center" vertical="center"/>
    </xf>
    <xf numFmtId="169" fontId="2" fillId="0" borderId="1" xfId="0" applyNumberFormat="1" applyFont="1" applyBorder="1" applyAlignment="1">
      <alignment horizontal="center" vertical="center"/>
    </xf>
    <xf numFmtId="0" fontId="2" fillId="0" borderId="1" xfId="0" applyFont="1" applyBorder="1" applyAlignment="1">
      <alignment horizontal="center"/>
    </xf>
    <xf numFmtId="169" fontId="8" fillId="0" borderId="1" xfId="0" applyNumberFormat="1" applyFont="1" applyFill="1" applyBorder="1" applyAlignment="1">
      <alignment horizontal="center"/>
    </xf>
    <xf numFmtId="169" fontId="2" fillId="0" borderId="1" xfId="0" applyNumberFormat="1" applyFont="1" applyFill="1" applyBorder="1" applyAlignment="1">
      <alignment horizontal="center"/>
    </xf>
    <xf numFmtId="49"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wrapText="1"/>
    </xf>
    <xf numFmtId="168" fontId="19" fillId="0" borderId="5" xfId="0" applyNumberFormat="1" applyFont="1" applyFill="1" applyBorder="1" applyAlignment="1">
      <alignment horizontal="center"/>
    </xf>
    <xf numFmtId="49"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168" fontId="19" fillId="0" borderId="1" xfId="0" applyNumberFormat="1" applyFont="1" applyFill="1" applyBorder="1" applyAlignment="1">
      <alignment horizontal="center"/>
    </xf>
    <xf numFmtId="0" fontId="8" fillId="0" borderId="1" xfId="0" applyFont="1" applyFill="1" applyBorder="1" applyAlignment="1">
      <alignment horizontal="center" vertical="center" wrapText="1"/>
    </xf>
    <xf numFmtId="168" fontId="8" fillId="0" borderId="1" xfId="0" applyNumberFormat="1" applyFont="1" applyFill="1" applyBorder="1" applyAlignment="1">
      <alignment horizontal="center"/>
    </xf>
    <xf numFmtId="168" fontId="8" fillId="0" borderId="5" xfId="0" applyNumberFormat="1" applyFont="1" applyFill="1" applyBorder="1" applyAlignment="1">
      <alignment horizontal="center"/>
    </xf>
    <xf numFmtId="49" fontId="8" fillId="0" borderId="1" xfId="0" applyNumberFormat="1" applyFont="1" applyFill="1" applyBorder="1" applyAlignment="1">
      <alignment horizontal="center" vertical="center"/>
    </xf>
    <xf numFmtId="0" fontId="2" fillId="26" borderId="0" xfId="0" applyFont="1" applyFill="1"/>
    <xf numFmtId="0" fontId="8" fillId="2" borderId="1" xfId="0" applyFont="1" applyFill="1" applyBorder="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textRotation="90"/>
    </xf>
    <xf numFmtId="0" fontId="8" fillId="2" borderId="4" xfId="1" applyFont="1" applyFill="1" applyBorder="1" applyAlignment="1" applyProtection="1">
      <alignment horizontal="center" vertical="center" wrapText="1"/>
      <protection locked="0"/>
    </xf>
    <xf numFmtId="0" fontId="10" fillId="0" borderId="1" xfId="0" applyFont="1" applyBorder="1" applyAlignment="1">
      <alignment horizontal="center" vertical="center"/>
    </xf>
    <xf numFmtId="0" fontId="10" fillId="0" borderId="1" xfId="0" applyFont="1" applyBorder="1" applyAlignment="1">
      <alignment horizontal="center"/>
    </xf>
    <xf numFmtId="0" fontId="10" fillId="0" borderId="1" xfId="0" applyFont="1" applyBorder="1" applyAlignment="1">
      <alignment horizontal="center" vertical="center" wrapText="1"/>
    </xf>
    <xf numFmtId="168" fontId="10"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4" fillId="0" borderId="28" xfId="0" applyFont="1" applyBorder="1" applyAlignment="1">
      <alignment horizontal="center" vertical="center"/>
    </xf>
    <xf numFmtId="168" fontId="54" fillId="0" borderId="28" xfId="0" applyNumberFormat="1" applyFont="1" applyBorder="1" applyAlignment="1">
      <alignment horizontal="center" vertical="center"/>
    </xf>
    <xf numFmtId="0" fontId="72" fillId="0" borderId="29" xfId="0" applyFont="1" applyBorder="1" applyAlignment="1">
      <alignment horizontal="center" vertical="center" wrapText="1"/>
    </xf>
    <xf numFmtId="168" fontId="72" fillId="0" borderId="28" xfId="0" applyNumberFormat="1" applyFont="1" applyBorder="1" applyAlignment="1">
      <alignment horizontal="center" vertical="center"/>
    </xf>
    <xf numFmtId="0" fontId="72" fillId="0" borderId="28" xfId="0" applyFont="1" applyBorder="1" applyAlignment="1">
      <alignment horizontal="center" vertical="center" wrapText="1"/>
    </xf>
    <xf numFmtId="0" fontId="72" fillId="0" borderId="28" xfId="0" applyFont="1" applyBorder="1" applyAlignment="1">
      <alignment horizontal="center" vertical="center"/>
    </xf>
    <xf numFmtId="168" fontId="10" fillId="0" borderId="1" xfId="57" applyNumberFormat="1" applyFont="1" applyBorder="1" applyAlignment="1">
      <alignment horizontal="center" vertical="center"/>
    </xf>
    <xf numFmtId="170" fontId="10" fillId="0" borderId="1" xfId="0" applyNumberFormat="1" applyFont="1" applyBorder="1" applyAlignment="1">
      <alignment horizontal="center" vertical="center"/>
    </xf>
    <xf numFmtId="0" fontId="51" fillId="2" borderId="1" xfId="0" applyFont="1" applyFill="1" applyBorder="1" applyAlignment="1">
      <alignment horizontal="center" vertical="center"/>
    </xf>
    <xf numFmtId="0" fontId="51" fillId="0" borderId="1" xfId="0" applyFont="1" applyFill="1" applyBorder="1" applyAlignment="1">
      <alignment horizontal="center" vertical="center"/>
    </xf>
    <xf numFmtId="0" fontId="8" fillId="0" borderId="1" xfId="1" applyFont="1" applyFill="1" applyBorder="1" applyAlignment="1" applyProtection="1">
      <alignment horizontal="center" vertical="center" wrapText="1"/>
      <protection locked="0"/>
    </xf>
    <xf numFmtId="0" fontId="10" fillId="0" borderId="1" xfId="0" applyFont="1" applyFill="1" applyBorder="1" applyAlignment="1"/>
    <xf numFmtId="0" fontId="10" fillId="0" borderId="1" xfId="0" applyFont="1" applyFill="1" applyBorder="1" applyAlignment="1">
      <alignment horizontal="center"/>
    </xf>
    <xf numFmtId="3" fontId="10" fillId="0" borderId="1" xfId="0" applyNumberFormat="1" applyFont="1" applyFill="1" applyBorder="1" applyAlignment="1"/>
    <xf numFmtId="0" fontId="8" fillId="0" borderId="4" xfId="1" applyFont="1" applyFill="1" applyBorder="1" applyAlignment="1" applyProtection="1">
      <alignment horizontal="center" vertical="center" wrapText="1"/>
      <protection locked="0"/>
    </xf>
    <xf numFmtId="0" fontId="10" fillId="0" borderId="1" xfId="0" applyFont="1" applyFill="1" applyBorder="1" applyAlignment="1">
      <alignment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textRotation="90"/>
    </xf>
    <xf numFmtId="168" fontId="8"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51" fillId="0" borderId="1" xfId="0" applyFont="1" applyFill="1" applyBorder="1" applyAlignment="1">
      <alignment horizontal="center" vertical="center" wrapText="1"/>
    </xf>
    <xf numFmtId="0" fontId="52" fillId="0" borderId="2" xfId="0" applyFont="1" applyFill="1" applyBorder="1" applyAlignment="1">
      <alignment horizontal="center" vertical="center"/>
    </xf>
    <xf numFmtId="0" fontId="52" fillId="0" borderId="3" xfId="0" applyFont="1" applyFill="1" applyBorder="1" applyAlignment="1">
      <alignment horizontal="center" vertical="center" textRotation="90"/>
    </xf>
    <xf numFmtId="168" fontId="21" fillId="0" borderId="1" xfId="0" applyNumberFormat="1" applyFont="1" applyFill="1" applyBorder="1" applyAlignment="1">
      <alignment horizontal="center" vertical="center" wrapText="1"/>
    </xf>
    <xf numFmtId="168" fontId="21" fillId="0" borderId="1" xfId="0" applyNumberFormat="1" applyFont="1" applyFill="1" applyBorder="1" applyAlignment="1">
      <alignment horizontal="center" vertical="center"/>
    </xf>
    <xf numFmtId="168" fontId="51" fillId="0" borderId="1" xfId="0" applyNumberFormat="1" applyFont="1" applyFill="1" applyBorder="1" applyAlignment="1">
      <alignment horizontal="center" vertical="center"/>
    </xf>
    <xf numFmtId="168" fontId="21" fillId="0" borderId="1" xfId="42" applyNumberFormat="1" applyFont="1" applyFill="1" applyBorder="1" applyAlignment="1">
      <alignment horizontal="center" vertical="center"/>
    </xf>
    <xf numFmtId="168" fontId="21" fillId="0" borderId="1" xfId="42" applyNumberFormat="1" applyFont="1" applyFill="1" applyBorder="1" applyAlignment="1">
      <alignment horizontal="center" vertical="center" wrapText="1"/>
    </xf>
    <xf numFmtId="168" fontId="21" fillId="0" borderId="1" xfId="56" applyNumberFormat="1" applyFont="1" applyFill="1" applyBorder="1" applyAlignment="1">
      <alignment horizontal="center" vertical="center" wrapText="1"/>
    </xf>
    <xf numFmtId="0" fontId="51" fillId="0" borderId="1" xfId="1" applyFont="1" applyFill="1" applyBorder="1" applyAlignment="1">
      <alignment horizontal="center" vertical="center"/>
    </xf>
    <xf numFmtId="1" fontId="51" fillId="0" borderId="1" xfId="0" applyNumberFormat="1" applyFont="1" applyFill="1" applyBorder="1" applyAlignment="1">
      <alignment horizontal="center" vertical="center" wrapText="1"/>
    </xf>
    <xf numFmtId="1" fontId="51" fillId="0" borderId="1" xfId="0" applyNumberFormat="1" applyFont="1" applyFill="1" applyBorder="1" applyAlignment="1">
      <alignment horizontal="center" vertical="center"/>
    </xf>
    <xf numFmtId="1" fontId="51" fillId="0" borderId="1" xfId="1" applyNumberFormat="1" applyFont="1" applyFill="1" applyBorder="1" applyAlignment="1">
      <alignment horizontal="center" vertical="center" wrapText="1"/>
    </xf>
    <xf numFmtId="0" fontId="51" fillId="0" borderId="0" xfId="0" applyFont="1" applyFill="1"/>
    <xf numFmtId="0" fontId="51" fillId="0" borderId="2" xfId="0" applyFont="1" applyFill="1" applyBorder="1" applyAlignment="1">
      <alignment horizontal="center" vertical="center"/>
    </xf>
    <xf numFmtId="0" fontId="51" fillId="0" borderId="3" xfId="0" applyFont="1" applyFill="1" applyBorder="1" applyAlignment="1">
      <alignment horizontal="center" vertical="center" textRotation="90"/>
    </xf>
    <xf numFmtId="0" fontId="21" fillId="0" borderId="1" xfId="1" applyFont="1" applyFill="1" applyBorder="1" applyAlignment="1" applyProtection="1">
      <alignment horizontal="center" vertical="center" wrapText="1"/>
      <protection locked="0"/>
    </xf>
    <xf numFmtId="0" fontId="52" fillId="0" borderId="1" xfId="0" applyFont="1" applyFill="1" applyBorder="1" applyAlignment="1">
      <alignment horizontal="center" vertical="center" wrapText="1"/>
    </xf>
    <xf numFmtId="9" fontId="61" fillId="0" borderId="1" xfId="57" applyFont="1" applyFill="1" applyBorder="1" applyAlignment="1">
      <alignment horizontal="center" vertical="center" wrapText="1"/>
    </xf>
    <xf numFmtId="0" fontId="61" fillId="0" borderId="1" xfId="0" applyFont="1" applyFill="1" applyBorder="1" applyAlignment="1">
      <alignment horizontal="center" vertical="center"/>
    </xf>
    <xf numFmtId="0" fontId="51" fillId="0" borderId="1" xfId="1" applyFont="1" applyFill="1" applyBorder="1" applyAlignment="1" applyProtection="1">
      <alignment horizontal="center" vertical="center" wrapText="1"/>
      <protection locked="0"/>
    </xf>
    <xf numFmtId="9" fontId="51" fillId="0" borderId="1" xfId="57" applyFont="1" applyFill="1" applyBorder="1" applyAlignment="1">
      <alignment horizontal="center" vertical="center" wrapText="1"/>
    </xf>
    <xf numFmtId="0" fontId="52" fillId="0" borderId="15" xfId="0" applyFont="1" applyFill="1" applyBorder="1" applyAlignment="1">
      <alignment horizontal="left" vertical="center"/>
    </xf>
    <xf numFmtId="168" fontId="52" fillId="0" borderId="1" xfId="0" applyNumberFormat="1" applyFont="1" applyFill="1" applyBorder="1" applyAlignment="1">
      <alignment horizontal="center" vertical="center" wrapText="1"/>
    </xf>
    <xf numFmtId="0" fontId="52" fillId="0" borderId="3" xfId="0" applyFont="1" applyFill="1" applyBorder="1" applyAlignment="1">
      <alignment horizontal="center" vertical="center" textRotation="90" wrapText="1"/>
    </xf>
    <xf numFmtId="168" fontId="21" fillId="0" borderId="1" xfId="1" applyNumberFormat="1" applyFont="1" applyFill="1" applyBorder="1" applyAlignment="1" applyProtection="1">
      <alignment horizontal="center" vertical="center" wrapText="1"/>
      <protection locked="0"/>
    </xf>
    <xf numFmtId="0" fontId="21" fillId="0" borderId="1" xfId="0" applyFont="1" applyFill="1" applyBorder="1" applyAlignment="1">
      <alignment horizontal="center" vertical="center" wrapText="1"/>
    </xf>
    <xf numFmtId="0" fontId="21" fillId="0" borderId="4" xfId="1" applyFont="1" applyFill="1" applyBorder="1" applyAlignment="1">
      <alignment horizontal="center" vertical="center" wrapText="1"/>
    </xf>
    <xf numFmtId="0" fontId="21" fillId="0" borderId="0" xfId="0" applyFont="1" applyFill="1"/>
    <xf numFmtId="0" fontId="21" fillId="0" borderId="1" xfId="1" applyNumberFormat="1" applyFont="1" applyFill="1" applyBorder="1" applyAlignment="1" applyProtection="1">
      <alignment horizontal="center" vertical="center" wrapText="1"/>
      <protection locked="0"/>
    </xf>
    <xf numFmtId="0" fontId="21" fillId="0" borderId="4" xfId="1" applyFont="1" applyFill="1" applyBorder="1" applyAlignment="1" applyProtection="1">
      <alignment horizontal="center" vertical="center" wrapText="1"/>
      <protection locked="0"/>
    </xf>
    <xf numFmtId="0" fontId="52" fillId="0" borderId="0" xfId="0" applyFont="1" applyFill="1"/>
    <xf numFmtId="0" fontId="21" fillId="0" borderId="3" xfId="0" applyFont="1" applyFill="1" applyBorder="1" applyAlignment="1">
      <alignment horizontal="center" vertical="center"/>
    </xf>
    <xf numFmtId="168" fontId="52" fillId="0" borderId="1" xfId="0" applyNumberFormat="1" applyFont="1" applyFill="1" applyBorder="1" applyAlignment="1">
      <alignment horizontal="center" vertical="center"/>
    </xf>
    <xf numFmtId="0" fontId="52" fillId="0" borderId="1" xfId="0" applyFont="1" applyFill="1" applyBorder="1" applyAlignment="1">
      <alignment horizontal="center" vertical="center"/>
    </xf>
    <xf numFmtId="2" fontId="21" fillId="0" borderId="1" xfId="0" applyNumberFormat="1" applyFont="1" applyFill="1" applyBorder="1" applyAlignment="1">
      <alignment horizontal="center" vertical="center"/>
    </xf>
    <xf numFmtId="0" fontId="52" fillId="0" borderId="10" xfId="0" applyFont="1" applyFill="1" applyBorder="1" applyAlignment="1">
      <alignment horizontal="center" vertical="center" textRotation="90" wrapText="1"/>
    </xf>
    <xf numFmtId="0" fontId="21" fillId="0" borderId="10" xfId="1" applyFont="1" applyFill="1" applyBorder="1" applyAlignment="1" applyProtection="1">
      <alignment horizontal="center" vertical="center" wrapText="1"/>
      <protection locked="0"/>
    </xf>
    <xf numFmtId="0" fontId="51" fillId="0" borderId="10"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0" fontId="52" fillId="0" borderId="2" xfId="0" applyFont="1" applyBorder="1" applyAlignment="1">
      <alignment horizontal="center" vertical="center"/>
    </xf>
    <xf numFmtId="0" fontId="52" fillId="2" borderId="2" xfId="0" applyFont="1" applyFill="1" applyBorder="1" applyAlignment="1">
      <alignment horizontal="center" vertical="center"/>
    </xf>
    <xf numFmtId="0" fontId="52" fillId="0" borderId="3" xfId="0" applyFont="1" applyBorder="1" applyAlignment="1">
      <alignment horizontal="center" vertical="center" textRotation="90"/>
    </xf>
    <xf numFmtId="0" fontId="52" fillId="2" borderId="3" xfId="0" applyFont="1" applyFill="1" applyBorder="1" applyAlignment="1">
      <alignment horizontal="center" vertical="center" textRotation="90"/>
    </xf>
    <xf numFmtId="0" fontId="51" fillId="2" borderId="3" xfId="0" applyFont="1" applyFill="1" applyBorder="1" applyAlignment="1">
      <alignment horizontal="center" vertical="center"/>
    </xf>
    <xf numFmtId="0" fontId="21" fillId="2" borderId="3" xfId="0" applyFont="1" applyFill="1" applyBorder="1" applyAlignment="1">
      <alignment horizontal="center" vertical="center"/>
    </xf>
    <xf numFmtId="0" fontId="52" fillId="0" borderId="1" xfId="0" applyFont="1" applyBorder="1" applyAlignment="1">
      <alignment horizontal="center" vertical="center" textRotation="90" wrapText="1"/>
    </xf>
    <xf numFmtId="0" fontId="4"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168" fontId="51" fillId="0" borderId="1" xfId="0" applyNumberFormat="1" applyFont="1" applyFill="1" applyBorder="1" applyAlignment="1">
      <alignment horizontal="center" vertical="center" wrapText="1"/>
    </xf>
    <xf numFmtId="0" fontId="14" fillId="0" borderId="1" xfId="0" applyFont="1" applyBorder="1" applyAlignment="1">
      <alignment horizontal="center" vertical="center"/>
    </xf>
    <xf numFmtId="0" fontId="10" fillId="0" borderId="1" xfId="0" applyFont="1" applyFill="1" applyBorder="1" applyAlignment="1">
      <alignment horizontal="center" vertical="center"/>
    </xf>
    <xf numFmtId="168" fontId="14" fillId="0" borderId="1" xfId="0" applyNumberFormat="1" applyFont="1" applyBorder="1" applyAlignment="1">
      <alignment horizontal="center" vertical="center"/>
    </xf>
    <xf numFmtId="0" fontId="2" fillId="0" borderId="1" xfId="0" applyFont="1" applyBorder="1" applyAlignment="1">
      <alignment horizontal="center" vertical="center"/>
    </xf>
    <xf numFmtId="0" fontId="10" fillId="2" borderId="1" xfId="0" applyFont="1" applyFill="1" applyBorder="1" applyAlignment="1">
      <alignment horizontal="center" vertical="center"/>
    </xf>
    <xf numFmtId="168" fontId="10" fillId="0" borderId="1" xfId="0" applyNumberFormat="1" applyFont="1" applyFill="1" applyBorder="1" applyAlignment="1">
      <alignment horizontal="center" vertical="center"/>
    </xf>
    <xf numFmtId="168" fontId="14" fillId="0"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2" fillId="0" borderId="1" xfId="0" applyFont="1" applyBorder="1" applyAlignment="1">
      <alignment horizontal="center"/>
    </xf>
    <xf numFmtId="169" fontId="2" fillId="0" borderId="1" xfId="0" applyNumberFormat="1" applyFont="1" applyFill="1" applyBorder="1" applyAlignment="1">
      <alignment horizont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168" fontId="4" fillId="0" borderId="1" xfId="0" applyNumberFormat="1" applyFont="1" applyBorder="1" applyAlignment="1">
      <alignment horizontal="center"/>
    </xf>
    <xf numFmtId="168" fontId="2" fillId="0" borderId="1" xfId="0" applyNumberFormat="1" applyFont="1" applyBorder="1" applyAlignment="1">
      <alignment horizontal="center"/>
    </xf>
    <xf numFmtId="0" fontId="14" fillId="0" borderId="1" xfId="0" applyFont="1" applyBorder="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Border="1" applyAlignment="1">
      <alignment horizontal="left" vertical="center"/>
    </xf>
    <xf numFmtId="0" fontId="2" fillId="0" borderId="0" xfId="0" applyFont="1" applyAlignment="1">
      <alignment horizontal="left" vertical="center" wrapText="1"/>
    </xf>
    <xf numFmtId="0" fontId="10" fillId="2" borderId="1" xfId="0" applyFont="1" applyFill="1" applyBorder="1" applyAlignment="1">
      <alignment horizontal="center" vertical="center" wrapText="1"/>
    </xf>
    <xf numFmtId="0" fontId="2" fillId="0" borderId="1" xfId="0" applyFont="1" applyFill="1" applyBorder="1" applyAlignment="1">
      <alignment horizontal="center" vertical="center" textRotation="90"/>
    </xf>
    <xf numFmtId="0" fontId="4" fillId="0" borderId="1" xfId="0" applyFont="1" applyBorder="1" applyAlignment="1">
      <alignment horizontal="center"/>
    </xf>
    <xf numFmtId="168" fontId="2" fillId="0" borderId="1" xfId="0" applyNumberFormat="1" applyFont="1" applyBorder="1" applyAlignment="1">
      <alignment horizontal="center" wrapText="1"/>
    </xf>
    <xf numFmtId="168" fontId="6" fillId="0" borderId="1" xfId="0" applyNumberFormat="1" applyFont="1" applyBorder="1" applyAlignment="1">
      <alignment horizontal="center"/>
    </xf>
    <xf numFmtId="168" fontId="4" fillId="0" borderId="1" xfId="0" applyNumberFormat="1" applyFont="1" applyBorder="1" applyAlignment="1">
      <alignment horizontal="center"/>
    </xf>
    <xf numFmtId="168" fontId="2" fillId="0" borderId="1" xfId="0" applyNumberFormat="1" applyFont="1" applyBorder="1" applyAlignment="1">
      <alignment horizontal="center"/>
    </xf>
    <xf numFmtId="0" fontId="2" fillId="0" borderId="1" xfId="0" applyFont="1" applyBorder="1" applyAlignment="1">
      <alignment horizontal="center" vertical="center"/>
    </xf>
    <xf numFmtId="169" fontId="2" fillId="0" borderId="1" xfId="0" applyNumberFormat="1" applyFont="1" applyFill="1" applyBorder="1" applyAlignment="1">
      <alignment horizontal="center" vertical="center"/>
    </xf>
    <xf numFmtId="169" fontId="2" fillId="0" borderId="1" xfId="0" applyNumberFormat="1" applyFont="1" applyBorder="1" applyAlignment="1">
      <alignment horizontal="center" vertical="center"/>
    </xf>
    <xf numFmtId="169" fontId="4" fillId="0" borderId="1" xfId="0" applyNumberFormat="1" applyFont="1" applyBorder="1" applyAlignment="1">
      <alignment horizontal="center"/>
    </xf>
    <xf numFmtId="169" fontId="2" fillId="0" borderId="1" xfId="0" applyNumberFormat="1" applyFont="1" applyBorder="1" applyAlignment="1">
      <alignment horizontal="center"/>
    </xf>
    <xf numFmtId="1" fontId="19" fillId="0" borderId="1" xfId="53" applyNumberFormat="1" applyFont="1" applyFill="1" applyBorder="1" applyAlignment="1">
      <alignment horizontal="center" vertical="center"/>
    </xf>
    <xf numFmtId="169" fontId="11" fillId="0" borderId="1" xfId="53" applyNumberFormat="1" applyFont="1" applyFill="1" applyBorder="1" applyAlignment="1">
      <alignment horizontal="right" vertical="center"/>
    </xf>
    <xf numFmtId="0" fontId="52" fillId="0" borderId="2" xfId="0" applyFont="1" applyFill="1" applyBorder="1" applyAlignment="1">
      <alignment horizontal="center" vertical="center"/>
    </xf>
    <xf numFmtId="0" fontId="10" fillId="2" borderId="1" xfId="0" applyFont="1" applyFill="1" applyBorder="1" applyAlignment="1">
      <alignment horizontal="center" vertical="center" wrapText="1"/>
    </xf>
    <xf numFmtId="0" fontId="52" fillId="0" borderId="3" xfId="0" applyFont="1" applyFill="1" applyBorder="1" applyAlignment="1">
      <alignment horizontal="center" vertical="center"/>
    </xf>
    <xf numFmtId="0" fontId="51" fillId="0" borderId="1" xfId="0" applyFont="1" applyFill="1" applyBorder="1" applyAlignment="1">
      <alignment horizontal="center" vertical="center"/>
    </xf>
    <xf numFmtId="0" fontId="52" fillId="0"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textRotation="90"/>
    </xf>
    <xf numFmtId="0" fontId="2" fillId="0" borderId="0" xfId="0" applyFont="1" applyBorder="1" applyAlignment="1">
      <alignment horizontal="center" vertical="center"/>
    </xf>
    <xf numFmtId="0" fontId="8" fillId="2" borderId="0" xfId="0" applyFont="1" applyFill="1" applyBorder="1"/>
    <xf numFmtId="0" fontId="4" fillId="0" borderId="0" xfId="0" applyFont="1" applyBorder="1" applyAlignment="1">
      <alignment horizontal="left" vertical="center"/>
    </xf>
    <xf numFmtId="0" fontId="2" fillId="0" borderId="0" xfId="0" applyFont="1" applyBorder="1" applyAlignment="1">
      <alignment horizontal="center" vertical="center" textRotation="90"/>
    </xf>
    <xf numFmtId="0" fontId="2" fillId="0" borderId="0" xfId="0" applyFont="1" applyBorder="1"/>
    <xf numFmtId="0" fontId="81" fillId="0" borderId="39" xfId="0" applyFont="1" applyFill="1" applyBorder="1" applyAlignment="1">
      <alignment horizontal="center" vertical="center"/>
    </xf>
    <xf numFmtId="0" fontId="21" fillId="0" borderId="1" xfId="0" applyFont="1" applyFill="1" applyBorder="1" applyAlignment="1">
      <alignment horizontal="center"/>
    </xf>
    <xf numFmtId="1" fontId="21" fillId="0" borderId="1" xfId="0" applyNumberFormat="1" applyFont="1" applyFill="1" applyBorder="1" applyAlignment="1">
      <alignment horizontal="center"/>
    </xf>
    <xf numFmtId="1" fontId="21" fillId="0" borderId="3" xfId="1" applyNumberFormat="1" applyFont="1" applyFill="1" applyBorder="1" applyAlignment="1">
      <alignment horizontal="center" wrapText="1"/>
    </xf>
    <xf numFmtId="1" fontId="21" fillId="0" borderId="3" xfId="1" applyNumberFormat="1" applyFont="1" applyFill="1" applyBorder="1" applyAlignment="1">
      <alignment horizontal="center"/>
    </xf>
    <xf numFmtId="1" fontId="21" fillId="0" borderId="1" xfId="1" applyNumberFormat="1" applyFont="1" applyFill="1" applyBorder="1" applyAlignment="1">
      <alignment horizontal="center"/>
    </xf>
    <xf numFmtId="168" fontId="21" fillId="0" borderId="1" xfId="0" applyNumberFormat="1" applyFont="1" applyFill="1" applyBorder="1" applyAlignment="1">
      <alignment horizontal="center"/>
    </xf>
    <xf numFmtId="2" fontId="21" fillId="0" borderId="1" xfId="0" applyNumberFormat="1" applyFont="1" applyFill="1" applyBorder="1" applyAlignment="1">
      <alignment horizontal="center"/>
    </xf>
    <xf numFmtId="0" fontId="10" fillId="0" borderId="1" xfId="0" applyFont="1" applyBorder="1" applyAlignment="1">
      <alignment horizontal="center" vertical="center"/>
    </xf>
    <xf numFmtId="0" fontId="14" fillId="0" borderId="1" xfId="0" applyFont="1" applyBorder="1" applyAlignment="1">
      <alignment horizontal="center" vertical="center"/>
    </xf>
    <xf numFmtId="0" fontId="10" fillId="0" borderId="1" xfId="0" applyFont="1" applyBorder="1" applyAlignment="1">
      <alignment horizontal="center" vertical="center" wrapText="1"/>
    </xf>
    <xf numFmtId="0" fontId="8" fillId="0" borderId="1" xfId="0" applyFont="1" applyFill="1" applyBorder="1" applyAlignment="1">
      <alignment horizontal="center" vertical="center"/>
    </xf>
    <xf numFmtId="168" fontId="8" fillId="0" borderId="1" xfId="0" applyNumberFormat="1" applyFont="1" applyFill="1" applyBorder="1" applyAlignment="1">
      <alignment horizontal="center"/>
    </xf>
    <xf numFmtId="168" fontId="19" fillId="0" borderId="5" xfId="0" applyNumberFormat="1" applyFont="1" applyFill="1" applyBorder="1" applyAlignment="1">
      <alignment horizontal="center"/>
    </xf>
    <xf numFmtId="168" fontId="19" fillId="0" borderId="1" xfId="0" applyNumberFormat="1" applyFont="1" applyFill="1" applyBorder="1" applyAlignment="1">
      <alignment horizontal="center"/>
    </xf>
    <xf numFmtId="0" fontId="10" fillId="0" borderId="1" xfId="0" applyFont="1" applyBorder="1" applyAlignment="1">
      <alignment horizontal="center"/>
    </xf>
    <xf numFmtId="0" fontId="14" fillId="0" borderId="1" xfId="0" applyFont="1" applyBorder="1" applyAlignment="1">
      <alignment horizontal="center" vertical="center"/>
    </xf>
    <xf numFmtId="168"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8" fontId="4" fillId="0" borderId="1" xfId="0" applyNumberFormat="1" applyFont="1" applyBorder="1" applyAlignment="1">
      <alignment horizontal="center" vertical="center"/>
    </xf>
    <xf numFmtId="168" fontId="10" fillId="0" borderId="1" xfId="0" applyNumberFormat="1" applyFont="1" applyBorder="1" applyAlignment="1">
      <alignment horizontal="center" vertical="center"/>
    </xf>
    <xf numFmtId="168" fontId="14" fillId="0" borderId="1" xfId="0" applyNumberFormat="1" applyFont="1" applyBorder="1" applyAlignment="1">
      <alignment horizontal="center" vertical="center"/>
    </xf>
    <xf numFmtId="168" fontId="2" fillId="0" borderId="1" xfId="0" applyNumberFormat="1" applyFont="1" applyBorder="1" applyAlignment="1">
      <alignment horizontal="center" vertical="center"/>
    </xf>
    <xf numFmtId="168" fontId="8" fillId="0" borderId="1" xfId="0" applyNumberFormat="1" applyFont="1" applyFill="1" applyBorder="1" applyAlignment="1">
      <alignment horizontal="center"/>
    </xf>
    <xf numFmtId="0" fontId="8" fillId="0" borderId="1" xfId="0" applyFont="1" applyFill="1" applyBorder="1" applyAlignment="1">
      <alignment horizontal="center" vertical="center"/>
    </xf>
    <xf numFmtId="168" fontId="19" fillId="0" borderId="1" xfId="0" applyNumberFormat="1" applyFont="1" applyFill="1" applyBorder="1" applyAlignment="1">
      <alignment horizontal="center"/>
    </xf>
    <xf numFmtId="168" fontId="58" fillId="0" borderId="1" xfId="0" applyNumberFormat="1" applyFont="1" applyBorder="1" applyAlignment="1">
      <alignment horizontal="center" vertical="center"/>
    </xf>
    <xf numFmtId="0" fontId="10" fillId="0" borderId="1" xfId="0" applyFont="1" applyBorder="1" applyAlignment="1">
      <alignment horizontal="center"/>
    </xf>
    <xf numFmtId="168" fontId="2" fillId="0" borderId="0" xfId="0" applyNumberFormat="1" applyFont="1" applyAlignment="1">
      <alignment horizontal="center" vertical="center"/>
    </xf>
    <xf numFmtId="0" fontId="10" fillId="0" borderId="1" xfId="0" applyFont="1" applyBorder="1" applyAlignment="1">
      <alignment horizontal="center" vertical="center"/>
    </xf>
    <xf numFmtId="168" fontId="10"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0" fillId="0" borderId="1" xfId="0" applyFont="1" applyBorder="1" applyAlignment="1">
      <alignment horizontal="center" vertical="center" wrapText="1"/>
    </xf>
    <xf numFmtId="168"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8"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xf>
    <xf numFmtId="168" fontId="19" fillId="0" borderId="1" xfId="0" applyNumberFormat="1" applyFont="1" applyBorder="1" applyAlignment="1">
      <alignment horizontal="center" vertical="center"/>
    </xf>
    <xf numFmtId="168" fontId="8" fillId="0" borderId="1" xfId="0" applyNumberFormat="1" applyFont="1" applyBorder="1" applyAlignment="1">
      <alignment horizontal="center" vertical="center"/>
    </xf>
    <xf numFmtId="0" fontId="8" fillId="0" borderId="1" xfId="0" applyFont="1" applyBorder="1" applyAlignment="1">
      <alignment horizontal="center" vertical="center"/>
    </xf>
    <xf numFmtId="168" fontId="24" fillId="0" borderId="1" xfId="0" applyNumberFormat="1" applyFont="1" applyBorder="1" applyAlignment="1">
      <alignment horizontal="center" vertical="center"/>
    </xf>
    <xf numFmtId="168" fontId="2" fillId="0" borderId="1" xfId="0" applyNumberFormat="1" applyFont="1" applyBorder="1" applyAlignment="1">
      <alignment horizontal="center"/>
    </xf>
    <xf numFmtId="168" fontId="4" fillId="0" borderId="1" xfId="0" applyNumberFormat="1" applyFont="1" applyBorder="1" applyAlignment="1">
      <alignment horizontal="center"/>
    </xf>
    <xf numFmtId="0" fontId="19" fillId="0" borderId="1" xfId="0" applyFont="1" applyBorder="1" applyAlignment="1">
      <alignment horizontal="center" vertical="center" wrapText="1"/>
    </xf>
    <xf numFmtId="0" fontId="82" fillId="0" borderId="39" xfId="0" applyFont="1" applyFill="1" applyBorder="1" applyAlignment="1">
      <alignment horizontal="center" vertical="center"/>
    </xf>
    <xf numFmtId="0" fontId="12" fillId="0" borderId="0" xfId="0" applyFont="1"/>
    <xf numFmtId="0" fontId="81" fillId="0" borderId="0" xfId="0" applyFont="1" applyFill="1" applyBorder="1" applyAlignment="1">
      <alignment horizontal="center" vertical="center"/>
    </xf>
    <xf numFmtId="0" fontId="81" fillId="0" borderId="49" xfId="0" applyFont="1" applyFill="1" applyBorder="1" applyAlignment="1">
      <alignment horizontal="center" vertical="center"/>
    </xf>
    <xf numFmtId="0" fontId="81" fillId="0" borderId="1" xfId="0" applyFont="1" applyFill="1" applyBorder="1" applyAlignment="1">
      <alignment horizontal="center" vertical="center"/>
    </xf>
    <xf numFmtId="0" fontId="82" fillId="0" borderId="1" xfId="0" applyFont="1" applyFill="1" applyBorder="1" applyAlignment="1">
      <alignment horizontal="center" vertical="center"/>
    </xf>
    <xf numFmtId="0" fontId="83" fillId="0" borderId="39" xfId="0" applyFont="1" applyFill="1" applyBorder="1" applyAlignment="1">
      <alignment horizontal="center" vertical="center"/>
    </xf>
    <xf numFmtId="168" fontId="5" fillId="0" borderId="1" xfId="0" applyNumberFormat="1" applyFont="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center"/>
    </xf>
    <xf numFmtId="0" fontId="10" fillId="0" borderId="1" xfId="0" applyFont="1" applyBorder="1" applyAlignment="1">
      <alignment horizontal="left" vertical="center"/>
    </xf>
    <xf numFmtId="0" fontId="24" fillId="0" borderId="1" xfId="0" applyFont="1" applyBorder="1" applyAlignment="1">
      <alignment horizontal="center" vertical="center"/>
    </xf>
    <xf numFmtId="0" fontId="14"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xf>
    <xf numFmtId="0" fontId="10" fillId="0" borderId="0" xfId="0" applyFont="1" applyAlignment="1">
      <alignment horizontal="center" vertical="center"/>
    </xf>
    <xf numFmtId="0" fontId="25" fillId="0" borderId="0" xfId="0" applyFont="1" applyAlignment="1">
      <alignment horizontal="center" vertical="center"/>
    </xf>
    <xf numFmtId="0" fontId="51" fillId="0" borderId="1" xfId="0" applyFont="1" applyFill="1" applyBorder="1" applyAlignment="1">
      <alignment horizontal="center" vertical="center"/>
    </xf>
    <xf numFmtId="168" fontId="19" fillId="0" borderId="1" xfId="0" applyNumberFormat="1" applyFont="1" applyBorder="1" applyAlignment="1">
      <alignment horizontal="center" vertical="center"/>
    </xf>
    <xf numFmtId="168" fontId="8" fillId="0" borderId="1" xfId="0" applyNumberFormat="1" applyFont="1" applyBorder="1" applyAlignment="1">
      <alignment horizontal="center" vertical="center"/>
    </xf>
    <xf numFmtId="0" fontId="8" fillId="0" borderId="1" xfId="0" applyFont="1" applyBorder="1" applyAlignment="1">
      <alignment horizontal="center" vertical="center"/>
    </xf>
    <xf numFmtId="168" fontId="24" fillId="0" borderId="1" xfId="0" applyNumberFormat="1" applyFont="1" applyBorder="1" applyAlignment="1">
      <alignment horizontal="center" vertical="center"/>
    </xf>
    <xf numFmtId="0" fontId="19" fillId="0" borderId="1" xfId="0" applyFont="1" applyBorder="1" applyAlignment="1">
      <alignment horizontal="center" vertical="center"/>
    </xf>
    <xf numFmtId="0" fontId="82" fillId="0" borderId="49" xfId="0" applyFont="1" applyFill="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center" vertical="center"/>
    </xf>
    <xf numFmtId="168" fontId="10" fillId="0" borderId="1" xfId="0" applyNumberFormat="1" applyFont="1" applyBorder="1" applyAlignment="1">
      <alignment horizontal="center" vertical="center"/>
    </xf>
    <xf numFmtId="168" fontId="10" fillId="0" borderId="1" xfId="0" applyNumberFormat="1" applyFont="1" applyBorder="1" applyAlignment="1">
      <alignment horizontal="center"/>
    </xf>
    <xf numFmtId="0" fontId="10" fillId="0" borderId="1" xfId="0" applyFont="1" applyBorder="1" applyAlignment="1">
      <alignment horizontal="center"/>
    </xf>
    <xf numFmtId="0" fontId="10" fillId="0" borderId="1" xfId="0" applyFont="1" applyBorder="1" applyAlignment="1">
      <alignment horizontal="left" vertical="center"/>
    </xf>
    <xf numFmtId="0" fontId="24" fillId="0" borderId="1" xfId="0" applyFont="1" applyBorder="1" applyAlignment="1">
      <alignment horizontal="center" vertical="center"/>
    </xf>
    <xf numFmtId="0" fontId="14"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xf>
    <xf numFmtId="0" fontId="10" fillId="0" borderId="0" xfId="0" applyFont="1" applyAlignment="1">
      <alignment horizontal="center" vertical="center"/>
    </xf>
    <xf numFmtId="0" fontId="25" fillId="0" borderId="0" xfId="0" applyFont="1" applyAlignment="1">
      <alignment horizontal="center" vertical="center"/>
    </xf>
    <xf numFmtId="0" fontId="51" fillId="0" borderId="1" xfId="0" applyFont="1" applyFill="1" applyBorder="1" applyAlignment="1">
      <alignment horizontal="center" vertical="center"/>
    </xf>
    <xf numFmtId="168" fontId="19" fillId="0" borderId="1" xfId="0" applyNumberFormat="1" applyFont="1" applyBorder="1" applyAlignment="1">
      <alignment horizontal="center" vertical="center"/>
    </xf>
    <xf numFmtId="168"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19" fillId="0" borderId="1" xfId="0" applyFont="1" applyBorder="1" applyAlignment="1">
      <alignment horizontal="center" vertical="center"/>
    </xf>
    <xf numFmtId="168" fontId="19" fillId="0" borderId="1" xfId="0" applyNumberFormat="1" applyFont="1" applyBorder="1" applyAlignment="1">
      <alignment horizontal="center" vertical="center"/>
    </xf>
    <xf numFmtId="168"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68" fillId="0" borderId="1" xfId="0" applyFont="1" applyBorder="1"/>
    <xf numFmtId="0" fontId="68" fillId="0" borderId="1" xfId="0" applyFont="1" applyBorder="1" applyAlignment="1">
      <alignment wrapText="1"/>
    </xf>
    <xf numFmtId="49" fontId="8" fillId="0" borderId="1" xfId="0" applyNumberFormat="1" applyFont="1" applyBorder="1" applyAlignment="1">
      <alignment horizontal="center" vertical="center"/>
    </xf>
    <xf numFmtId="0" fontId="8" fillId="0" borderId="0" xfId="0" applyFont="1" applyBorder="1" applyAlignment="1">
      <alignment horizontal="center" vertical="center" wrapText="1"/>
    </xf>
    <xf numFmtId="168" fontId="10" fillId="0" borderId="1" xfId="0" applyNumberFormat="1" applyFont="1" applyBorder="1" applyAlignment="1">
      <alignment horizontal="center"/>
    </xf>
    <xf numFmtId="168" fontId="10" fillId="0" borderId="1" xfId="0" applyNumberFormat="1" applyFont="1" applyBorder="1" applyAlignment="1">
      <alignment horizontal="center" vertical="center"/>
    </xf>
    <xf numFmtId="168" fontId="14"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4" fillId="0" borderId="1" xfId="0" applyFont="1" applyBorder="1" applyAlignment="1">
      <alignment horizontal="center" vertical="center"/>
    </xf>
    <xf numFmtId="168" fontId="19" fillId="0" borderId="1" xfId="0" applyNumberFormat="1" applyFont="1" applyBorder="1" applyAlignment="1">
      <alignment horizontal="center" vertical="center"/>
    </xf>
    <xf numFmtId="168"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19" fillId="0" borderId="1" xfId="0" applyFont="1" applyBorder="1" applyAlignment="1">
      <alignment horizontal="center" vertical="center"/>
    </xf>
    <xf numFmtId="168" fontId="14" fillId="0" borderId="1" xfId="0" applyNumberFormat="1" applyFont="1" applyBorder="1" applyAlignment="1">
      <alignment horizontal="center"/>
    </xf>
    <xf numFmtId="0" fontId="10" fillId="0" borderId="1" xfId="0" applyFont="1" applyBorder="1" applyAlignment="1">
      <alignment horizontal="center" vertical="center"/>
    </xf>
    <xf numFmtId="168" fontId="10" fillId="0" borderId="1" xfId="0" applyNumberFormat="1" applyFont="1" applyBorder="1" applyAlignment="1">
      <alignment horizontal="center" vertical="center"/>
    </xf>
    <xf numFmtId="168" fontId="14" fillId="0" borderId="1" xfId="0" applyNumberFormat="1" applyFont="1" applyBorder="1" applyAlignment="1">
      <alignment horizontal="center" vertical="center"/>
    </xf>
    <xf numFmtId="0" fontId="10" fillId="0" borderId="1" xfId="0" applyFont="1" applyBorder="1" applyAlignment="1">
      <alignment horizontal="center"/>
    </xf>
    <xf numFmtId="49" fontId="10" fillId="0" borderId="1" xfId="0" applyNumberFormat="1" applyFont="1" applyBorder="1" applyAlignment="1">
      <alignment horizontal="center"/>
    </xf>
    <xf numFmtId="0" fontId="14" fillId="0" borderId="1" xfId="0" applyFont="1" applyBorder="1" applyAlignment="1">
      <alignment horizontal="center"/>
    </xf>
    <xf numFmtId="0" fontId="8" fillId="0" borderId="1" xfId="0" applyFont="1" applyFill="1" applyBorder="1" applyAlignment="1">
      <alignment horizontal="center" vertical="center"/>
    </xf>
    <xf numFmtId="0" fontId="10" fillId="2" borderId="1" xfId="0" applyFont="1" applyFill="1" applyBorder="1" applyAlignment="1">
      <alignment horizontal="center"/>
    </xf>
    <xf numFmtId="0" fontId="14" fillId="2" borderId="1" xfId="0" applyFont="1" applyFill="1" applyBorder="1" applyAlignment="1">
      <alignment horizontal="center"/>
    </xf>
    <xf numFmtId="169" fontId="10" fillId="0" borderId="1" xfId="0" applyNumberFormat="1" applyFont="1" applyBorder="1" applyAlignment="1">
      <alignment horizontal="center" vertical="center"/>
    </xf>
    <xf numFmtId="169" fontId="23" fillId="0" borderId="1" xfId="0" applyNumberFormat="1" applyFont="1" applyBorder="1" applyAlignment="1">
      <alignment horizontal="center" vertical="center"/>
    </xf>
    <xf numFmtId="169" fontId="10" fillId="0" borderId="1" xfId="0" applyNumberFormat="1" applyFont="1" applyBorder="1" applyAlignment="1">
      <alignment horizontal="center" vertical="center" wrapText="1"/>
    </xf>
    <xf numFmtId="168" fontId="4" fillId="0" borderId="1" xfId="0" applyNumberFormat="1" applyFont="1" applyBorder="1" applyAlignment="1">
      <alignment horizontal="center" vertical="center"/>
    </xf>
    <xf numFmtId="0" fontId="10" fillId="0" borderId="1" xfId="0" applyFont="1" applyBorder="1" applyAlignment="1">
      <alignment horizontal="center" vertical="center"/>
    </xf>
    <xf numFmtId="168" fontId="10" fillId="0" borderId="1" xfId="0" applyNumberFormat="1" applyFont="1" applyBorder="1" applyAlignment="1">
      <alignment horizontal="center" vertical="center"/>
    </xf>
    <xf numFmtId="168"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169" fontId="10" fillId="0" borderId="1" xfId="0" applyNumberFormat="1" applyFont="1" applyBorder="1" applyAlignment="1">
      <alignment horizontal="center" vertical="center"/>
    </xf>
    <xf numFmtId="168" fontId="2" fillId="0" borderId="1" xfId="0" applyNumberFormat="1" applyFont="1" applyBorder="1" applyAlignment="1">
      <alignment horizontal="center" vertical="center"/>
    </xf>
    <xf numFmtId="0" fontId="4" fillId="0" borderId="1" xfId="0" applyFont="1" applyBorder="1" applyAlignment="1">
      <alignment horizontal="center" vertical="center"/>
    </xf>
    <xf numFmtId="169" fontId="23" fillId="0" borderId="1" xfId="0" applyNumberFormat="1" applyFont="1" applyBorder="1" applyAlignment="1">
      <alignment horizontal="center" vertical="center"/>
    </xf>
    <xf numFmtId="168" fontId="4" fillId="0" borderId="1" xfId="0" applyNumberFormat="1" applyFont="1" applyBorder="1" applyAlignment="1">
      <alignment horizontal="center" vertical="center"/>
    </xf>
    <xf numFmtId="169" fontId="2" fillId="0" borderId="1" xfId="0" applyNumberFormat="1" applyFont="1" applyBorder="1" applyAlignment="1">
      <alignment horizontal="center" vertical="center"/>
    </xf>
    <xf numFmtId="168" fontId="5" fillId="0" borderId="1" xfId="0" applyNumberFormat="1" applyFont="1" applyBorder="1" applyAlignment="1">
      <alignment horizontal="center" vertical="center"/>
    </xf>
    <xf numFmtId="168" fontId="2" fillId="0" borderId="1" xfId="0" applyNumberFormat="1"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168" fontId="2" fillId="0" borderId="1" xfId="0" applyNumberFormat="1" applyFont="1" applyBorder="1" applyAlignment="1">
      <alignment horizontal="center"/>
    </xf>
    <xf numFmtId="168" fontId="4" fillId="0" borderId="1" xfId="0" applyNumberFormat="1"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textRotation="90"/>
    </xf>
    <xf numFmtId="168" fontId="2" fillId="0" borderId="1" xfId="0" applyNumberFormat="1" applyFont="1" applyBorder="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center"/>
    </xf>
    <xf numFmtId="168" fontId="4" fillId="0" borderId="1"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168" fontId="5" fillId="0" borderId="1" xfId="0" applyNumberFormat="1" applyFont="1" applyBorder="1" applyAlignment="1">
      <alignment horizontal="center" vertical="center"/>
    </xf>
    <xf numFmtId="168" fontId="4" fillId="0" borderId="5" xfId="0" applyNumberFormat="1" applyFont="1" applyBorder="1" applyAlignment="1">
      <alignment horizontal="center" vertical="center"/>
    </xf>
    <xf numFmtId="168" fontId="4" fillId="0" borderId="1" xfId="0" applyNumberFormat="1" applyFont="1" applyBorder="1" applyAlignment="1">
      <alignment horizontal="center" vertical="center"/>
    </xf>
    <xf numFmtId="168" fontId="4" fillId="0" borderId="4" xfId="0" applyNumberFormat="1" applyFont="1" applyBorder="1" applyAlignment="1">
      <alignment horizontal="center"/>
    </xf>
    <xf numFmtId="168" fontId="4" fillId="0" borderId="1" xfId="0" applyNumberFormat="1" applyFont="1" applyBorder="1" applyAlignment="1">
      <alignment horizontal="center" wrapText="1"/>
    </xf>
    <xf numFmtId="168" fontId="2" fillId="0" borderId="1" xfId="0" applyNumberFormat="1" applyFont="1" applyBorder="1" applyAlignment="1">
      <alignment horizontal="center" wrapText="1"/>
    </xf>
    <xf numFmtId="168" fontId="2" fillId="0" borderId="1" xfId="0" applyNumberFormat="1" applyFont="1" applyBorder="1" applyAlignment="1">
      <alignment horizontal="center"/>
    </xf>
    <xf numFmtId="168" fontId="4" fillId="0" borderId="1" xfId="0" applyNumberFormat="1" applyFont="1" applyBorder="1" applyAlignment="1">
      <alignment horizontal="center"/>
    </xf>
    <xf numFmtId="168" fontId="8" fillId="2" borderId="1" xfId="0" applyNumberFormat="1" applyFont="1" applyFill="1" applyBorder="1"/>
    <xf numFmtId="168" fontId="2" fillId="0" borderId="0" xfId="0" applyNumberFormat="1" applyFont="1"/>
    <xf numFmtId="168" fontId="5" fillId="0" borderId="5" xfId="0" applyNumberFormat="1" applyFont="1" applyBorder="1" applyAlignment="1">
      <alignment horizontal="center" vertical="center"/>
    </xf>
    <xf numFmtId="0" fontId="10" fillId="0" borderId="1" xfId="0" applyFont="1" applyFill="1" applyBorder="1" applyAlignment="1">
      <alignment horizontal="center" vertical="center"/>
    </xf>
    <xf numFmtId="168"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Fill="1" applyBorder="1" applyAlignment="1">
      <alignment horizontal="right"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49" fontId="2" fillId="0" borderId="1" xfId="0" applyNumberFormat="1" applyFont="1" applyBorder="1" applyAlignment="1">
      <alignment horizontal="center"/>
    </xf>
    <xf numFmtId="0" fontId="4" fillId="0" borderId="1" xfId="0" applyFont="1" applyBorder="1" applyAlignment="1">
      <alignment horizontal="center"/>
    </xf>
    <xf numFmtId="169" fontId="2" fillId="0" borderId="1" xfId="0" applyNumberFormat="1" applyFont="1" applyBorder="1" applyAlignment="1">
      <alignment horizontal="center" vertical="center"/>
    </xf>
    <xf numFmtId="169" fontId="2" fillId="0" borderId="1" xfId="0" applyNumberFormat="1" applyFont="1" applyFill="1" applyBorder="1" applyAlignment="1">
      <alignment horizontal="center" vertical="center"/>
    </xf>
    <xf numFmtId="169" fontId="4" fillId="0" borderId="1" xfId="0" applyNumberFormat="1" applyFont="1" applyFill="1" applyBorder="1" applyAlignment="1">
      <alignment horizontal="center" vertical="center"/>
    </xf>
    <xf numFmtId="169" fontId="4" fillId="0" borderId="1" xfId="0" applyNumberFormat="1" applyFont="1" applyBorder="1" applyAlignment="1">
      <alignment horizontal="center"/>
    </xf>
    <xf numFmtId="169" fontId="2" fillId="0" borderId="1" xfId="0" applyNumberFormat="1" applyFont="1" applyBorder="1" applyAlignment="1">
      <alignment horizont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0" xfId="0" applyFont="1"/>
    <xf numFmtId="0" fontId="2" fillId="0" borderId="5" xfId="0" applyFont="1" applyBorder="1" applyAlignment="1">
      <alignment horizontal="center"/>
    </xf>
    <xf numFmtId="0" fontId="2" fillId="0" borderId="4"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168" fontId="4" fillId="0" borderId="1" xfId="0" applyNumberFormat="1" applyFont="1" applyBorder="1" applyAlignment="1">
      <alignment horizontal="center"/>
    </xf>
    <xf numFmtId="168" fontId="2" fillId="0" borderId="1" xfId="0" applyNumberFormat="1" applyFont="1" applyBorder="1" applyAlignment="1">
      <alignment horizontal="center"/>
    </xf>
    <xf numFmtId="168"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8" fontId="4" fillId="0" borderId="1" xfId="0" applyNumberFormat="1" applyFont="1" applyBorder="1" applyAlignment="1">
      <alignment horizontal="center"/>
    </xf>
    <xf numFmtId="168" fontId="5" fillId="0" borderId="1" xfId="0" applyNumberFormat="1" applyFont="1" applyBorder="1" applyAlignment="1">
      <alignment horizontal="center" vertical="center"/>
    </xf>
    <xf numFmtId="168" fontId="4" fillId="0" borderId="1" xfId="0" applyNumberFormat="1" applyFont="1" applyBorder="1" applyAlignment="1">
      <alignment horizontal="center" vertical="center"/>
    </xf>
    <xf numFmtId="168" fontId="19" fillId="0" borderId="1" xfId="0" applyNumberFormat="1" applyFont="1" applyBorder="1" applyAlignment="1">
      <alignment horizontal="center" vertical="center"/>
    </xf>
    <xf numFmtId="168" fontId="19" fillId="0" borderId="1" xfId="0" applyNumberFormat="1" applyFont="1" applyBorder="1" applyAlignment="1">
      <alignment horizontal="center"/>
    </xf>
    <xf numFmtId="168" fontId="8" fillId="0" borderId="1" xfId="0" applyNumberFormat="1" applyFont="1" applyBorder="1" applyAlignment="1">
      <alignment horizontal="center"/>
    </xf>
    <xf numFmtId="168" fontId="8" fillId="0" borderId="1" xfId="0" applyNumberFormat="1" applyFont="1" applyBorder="1" applyAlignment="1">
      <alignment horizontal="center" vertical="center"/>
    </xf>
    <xf numFmtId="168" fontId="50" fillId="0" borderId="1" xfId="0" applyNumberFormat="1" applyFont="1" applyFill="1" applyBorder="1" applyAlignment="1">
      <alignment horizontal="center" vertical="center"/>
    </xf>
    <xf numFmtId="168" fontId="50" fillId="0" borderId="1" xfId="0" applyNumberFormat="1" applyFont="1" applyBorder="1" applyAlignment="1">
      <alignment horizontal="center" vertical="center"/>
    </xf>
    <xf numFmtId="168" fontId="51" fillId="0" borderId="1" xfId="0" applyNumberFormat="1" applyFont="1" applyBorder="1" applyAlignment="1">
      <alignment horizontal="center" vertical="center"/>
    </xf>
    <xf numFmtId="0" fontId="10" fillId="0" borderId="1" xfId="0" applyFont="1" applyBorder="1" applyAlignment="1">
      <alignment horizontal="center" vertical="center"/>
    </xf>
    <xf numFmtId="168" fontId="2" fillId="0" borderId="1" xfId="0" applyNumberFormat="1" applyFont="1" applyBorder="1" applyAlignment="1">
      <alignment horizontal="center" vertical="center"/>
    </xf>
    <xf numFmtId="0" fontId="4" fillId="0" borderId="1" xfId="0" applyFont="1" applyBorder="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vertical="center"/>
    </xf>
    <xf numFmtId="168" fontId="4" fillId="0" borderId="1" xfId="0" applyNumberFormat="1" applyFont="1" applyBorder="1" applyAlignment="1">
      <alignment horizontal="center" vertical="center"/>
    </xf>
    <xf numFmtId="168" fontId="4" fillId="0" borderId="5" xfId="0" applyNumberFormat="1" applyFont="1" applyBorder="1" applyAlignment="1">
      <alignment horizontal="center" vertical="center"/>
    </xf>
    <xf numFmtId="0" fontId="2" fillId="0" borderId="1"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168" fontId="5" fillId="0" borderId="1" xfId="0" applyNumberFormat="1" applyFont="1" applyBorder="1" applyAlignment="1">
      <alignment horizontal="center" vertical="center"/>
    </xf>
    <xf numFmtId="168" fontId="2" fillId="0" borderId="5" xfId="0" applyNumberFormat="1" applyFont="1" applyBorder="1" applyAlignment="1">
      <alignment horizontal="center"/>
    </xf>
    <xf numFmtId="168" fontId="2" fillId="0" borderId="4" xfId="0" applyNumberFormat="1" applyFont="1" applyBorder="1" applyAlignment="1">
      <alignment horizontal="center"/>
    </xf>
    <xf numFmtId="168" fontId="4" fillId="0" borderId="1" xfId="0" applyNumberFormat="1" applyFont="1" applyBorder="1" applyAlignment="1">
      <alignment horizontal="center"/>
    </xf>
    <xf numFmtId="0" fontId="4" fillId="0" borderId="1" xfId="0" applyFont="1" applyBorder="1" applyAlignment="1">
      <alignment horizontal="center"/>
    </xf>
    <xf numFmtId="169" fontId="2" fillId="0" borderId="1" xfId="0" applyNumberFormat="1" applyFont="1" applyBorder="1" applyAlignment="1">
      <alignment horizontal="center" vertical="center"/>
    </xf>
    <xf numFmtId="0" fontId="10" fillId="2" borderId="1" xfId="0" applyFont="1" applyFill="1" applyBorder="1" applyAlignment="1">
      <alignment horizontal="center" vertical="center"/>
    </xf>
    <xf numFmtId="169" fontId="2" fillId="0" borderId="1" xfId="0" applyNumberFormat="1" applyFont="1" applyFill="1" applyBorder="1" applyAlignment="1">
      <alignment horizontal="center" vertical="center"/>
    </xf>
    <xf numFmtId="169" fontId="8" fillId="0" borderId="1" xfId="0" applyNumberFormat="1" applyFont="1" applyFill="1" applyBorder="1" applyAlignment="1">
      <alignment horizontal="center"/>
    </xf>
    <xf numFmtId="169" fontId="2" fillId="0" borderId="1" xfId="0" applyNumberFormat="1" applyFont="1" applyFill="1" applyBorder="1" applyAlignment="1">
      <alignment horizontal="center"/>
    </xf>
    <xf numFmtId="169" fontId="4" fillId="0" borderId="1" xfId="0" applyNumberFormat="1" applyFont="1" applyFill="1" applyBorder="1" applyAlignment="1">
      <alignment horizontal="center" vertical="center"/>
    </xf>
    <xf numFmtId="168" fontId="4" fillId="0" borderId="4" xfId="0" applyNumberFormat="1" applyFont="1" applyBorder="1" applyAlignment="1">
      <alignment horizontal="center" vertical="center"/>
    </xf>
    <xf numFmtId="168" fontId="2" fillId="0" borderId="1" xfId="0" applyNumberFormat="1" applyFont="1" applyBorder="1" applyAlignment="1">
      <alignment horizontal="center"/>
    </xf>
    <xf numFmtId="168" fontId="8" fillId="0" borderId="1" xfId="0" applyNumberFormat="1" applyFont="1" applyBorder="1" applyAlignment="1">
      <alignment horizontal="center"/>
    </xf>
    <xf numFmtId="0" fontId="19" fillId="0" borderId="1" xfId="0" applyFont="1" applyBorder="1" applyAlignment="1">
      <alignment horizontal="center" vertical="center"/>
    </xf>
    <xf numFmtId="0" fontId="8" fillId="0" borderId="1" xfId="0" applyFont="1" applyBorder="1" applyAlignment="1">
      <alignment horizontal="center" vertical="center"/>
    </xf>
    <xf numFmtId="0" fontId="10"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xf numFmtId="0" fontId="4" fillId="0" borderId="0" xfId="0" applyFont="1" applyBorder="1" applyAlignment="1">
      <alignment horizontal="center" vertical="center"/>
    </xf>
    <xf numFmtId="0" fontId="84" fillId="0" borderId="39" xfId="0" applyFont="1" applyFill="1" applyBorder="1" applyAlignment="1">
      <alignment horizontal="center" vertical="center"/>
    </xf>
    <xf numFmtId="0" fontId="4" fillId="0" borderId="1" xfId="0" applyFont="1" applyBorder="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vertical="center"/>
    </xf>
    <xf numFmtId="168" fontId="4" fillId="0" borderId="1" xfId="0" applyNumberFormat="1" applyFont="1" applyBorder="1" applyAlignment="1">
      <alignment horizontal="center" vertical="center"/>
    </xf>
    <xf numFmtId="0" fontId="4" fillId="0" borderId="5" xfId="0" applyFont="1" applyBorder="1" applyAlignment="1">
      <alignment horizontal="center"/>
    </xf>
    <xf numFmtId="0" fontId="4" fillId="0" borderId="4" xfId="0" applyFont="1" applyBorder="1" applyAlignment="1">
      <alignment horizontal="center"/>
    </xf>
    <xf numFmtId="168" fontId="19" fillId="0" borderId="1" xfId="0" applyNumberFormat="1" applyFont="1" applyBorder="1" applyAlignment="1">
      <alignment horizontal="center"/>
    </xf>
    <xf numFmtId="168" fontId="8" fillId="0" borderId="1" xfId="0" applyNumberFormat="1"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168"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8" fontId="4" fillId="0" borderId="1" xfId="0" applyNumberFormat="1" applyFont="1" applyBorder="1" applyAlignment="1">
      <alignment horizontal="center" vertical="center"/>
    </xf>
    <xf numFmtId="168" fontId="4" fillId="0" borderId="1" xfId="0" applyNumberFormat="1" applyFont="1" applyBorder="1" applyAlignment="1">
      <alignment horizontal="center"/>
    </xf>
    <xf numFmtId="168" fontId="2" fillId="0" borderId="1" xfId="0" applyNumberFormat="1" applyFont="1" applyBorder="1" applyAlignment="1">
      <alignment horizontal="center"/>
    </xf>
    <xf numFmtId="168" fontId="8" fillId="0" borderId="1" xfId="0" applyNumberFormat="1" applyFont="1" applyBorder="1" applyAlignment="1">
      <alignment horizontal="center"/>
    </xf>
    <xf numFmtId="168" fontId="19" fillId="0" borderId="1" xfId="0" applyNumberFormat="1" applyFont="1" applyBorder="1" applyAlignment="1">
      <alignment horizontal="center"/>
    </xf>
    <xf numFmtId="168"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8" fontId="4" fillId="0" borderId="1" xfId="0" applyNumberFormat="1" applyFont="1" applyBorder="1" applyAlignment="1">
      <alignment horizontal="center"/>
    </xf>
    <xf numFmtId="168" fontId="2" fillId="0" borderId="1" xfId="0" applyNumberFormat="1" applyFont="1" applyBorder="1" applyAlignment="1">
      <alignment horizontal="center"/>
    </xf>
    <xf numFmtId="0" fontId="4" fillId="0" borderId="1" xfId="0" applyFont="1" applyBorder="1" applyAlignment="1">
      <alignment horizontal="center" vertical="center"/>
    </xf>
    <xf numFmtId="168" fontId="4" fillId="0" borderId="1" xfId="0" applyNumberFormat="1" applyFont="1" applyBorder="1" applyAlignment="1">
      <alignment horizontal="center" vertical="center"/>
    </xf>
    <xf numFmtId="0" fontId="2" fillId="0" borderId="0" xfId="0" applyFont="1" applyBorder="1" applyAlignment="1">
      <alignment horizontal="center" vertical="center"/>
    </xf>
    <xf numFmtId="0" fontId="10" fillId="0" borderId="1" xfId="0" applyFont="1" applyBorder="1" applyAlignment="1">
      <alignment horizontal="center"/>
    </xf>
    <xf numFmtId="0" fontId="14" fillId="0" borderId="1" xfId="0" applyFont="1" applyBorder="1" applyAlignment="1">
      <alignment horizontal="center"/>
    </xf>
    <xf numFmtId="168" fontId="4" fillId="0" borderId="5" xfId="0" applyNumberFormat="1" applyFont="1" applyBorder="1" applyAlignment="1">
      <alignment horizontal="center" vertical="center"/>
    </xf>
    <xf numFmtId="0" fontId="2" fillId="0" borderId="1" xfId="0" applyFont="1" applyBorder="1" applyAlignment="1">
      <alignment horizontal="center"/>
    </xf>
    <xf numFmtId="0" fontId="2" fillId="0" borderId="0" xfId="0" applyFont="1" applyBorder="1" applyAlignment="1">
      <alignment horizontal="left" vertical="center" wrapText="1"/>
    </xf>
    <xf numFmtId="168" fontId="2" fillId="0" borderId="0" xfId="0" applyNumberFormat="1" applyFont="1" applyBorder="1" applyAlignment="1">
      <alignment horizontal="center" vertical="center"/>
    </xf>
    <xf numFmtId="168" fontId="2" fillId="0" borderId="0" xfId="0" applyNumberFormat="1" applyFont="1" applyBorder="1" applyAlignment="1">
      <alignment horizontal="center"/>
    </xf>
    <xf numFmtId="0" fontId="0" fillId="0" borderId="0" xfId="0" applyFont="1" applyBorder="1" applyAlignment="1">
      <alignment horizontal="center"/>
    </xf>
    <xf numFmtId="0" fontId="10" fillId="0" borderId="0" xfId="0" applyFont="1" applyAlignment="1">
      <alignment horizontal="left" vertical="center" wrapText="1"/>
    </xf>
    <xf numFmtId="0" fontId="10" fillId="0" borderId="4" xfId="0" applyFont="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center" vertical="center"/>
    </xf>
    <xf numFmtId="168" fontId="10" fillId="0" borderId="1" xfId="0" applyNumberFormat="1" applyFont="1" applyBorder="1" applyAlignment="1">
      <alignment horizontal="center" vertical="center"/>
    </xf>
    <xf numFmtId="168" fontId="14" fillId="0" borderId="1" xfId="0" applyNumberFormat="1" applyFont="1" applyBorder="1" applyAlignment="1">
      <alignment horizontal="center" vertical="center"/>
    </xf>
    <xf numFmtId="0" fontId="10" fillId="0" borderId="1" xfId="0" applyFont="1" applyBorder="1" applyAlignment="1">
      <alignment horizontal="center" vertical="center" textRotation="90" wrapText="1"/>
    </xf>
    <xf numFmtId="0" fontId="10" fillId="0" borderId="1" xfId="0" applyFont="1" applyBorder="1" applyAlignment="1">
      <alignment horizontal="center"/>
    </xf>
    <xf numFmtId="0" fontId="10" fillId="0" borderId="8" xfId="0" applyFont="1" applyBorder="1" applyAlignment="1">
      <alignment horizontal="left" vertical="top"/>
    </xf>
    <xf numFmtId="0" fontId="10" fillId="0" borderId="4" xfId="0" applyFont="1" applyBorder="1" applyAlignment="1">
      <alignment horizontal="left" vertical="top"/>
    </xf>
    <xf numFmtId="49" fontId="10" fillId="0" borderId="1" xfId="0" applyNumberFormat="1" applyFont="1" applyBorder="1" applyAlignment="1">
      <alignment horizontal="center"/>
    </xf>
    <xf numFmtId="0" fontId="24" fillId="0" borderId="1" xfId="0" applyFont="1" applyBorder="1" applyAlignment="1">
      <alignment horizontal="center" vertical="center"/>
    </xf>
    <xf numFmtId="0" fontId="14"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xf>
    <xf numFmtId="0" fontId="14" fillId="0" borderId="1" xfId="0" applyFont="1" applyBorder="1" applyAlignment="1">
      <alignment horizontal="center"/>
    </xf>
    <xf numFmtId="0" fontId="10" fillId="0" borderId="0" xfId="0" applyFont="1" applyAlignment="1">
      <alignment horizontal="center" vertical="center"/>
    </xf>
    <xf numFmtId="0" fontId="25" fillId="0" borderId="0" xfId="0" applyFont="1" applyAlignment="1">
      <alignment horizontal="center" vertical="center"/>
    </xf>
    <xf numFmtId="0" fontId="10" fillId="2" borderId="1" xfId="0" applyFont="1" applyFill="1" applyBorder="1" applyAlignment="1">
      <alignment horizontal="center" vertical="center" wrapText="1"/>
    </xf>
    <xf numFmtId="0" fontId="10" fillId="0" borderId="0" xfId="0" applyFont="1" applyAlignment="1">
      <alignment horizontal="right" vertical="center"/>
    </xf>
    <xf numFmtId="0" fontId="10" fillId="0" borderId="1" xfId="0" applyFont="1" applyBorder="1" applyAlignment="1">
      <alignment vertical="center"/>
    </xf>
    <xf numFmtId="0" fontId="8" fillId="0" borderId="1" xfId="0" applyFont="1" applyFill="1" applyBorder="1" applyAlignment="1">
      <alignment horizontal="center" vertical="center"/>
    </xf>
    <xf numFmtId="49" fontId="10" fillId="0" borderId="0" xfId="0" applyNumberFormat="1" applyFont="1" applyBorder="1" applyAlignment="1">
      <alignment horizontal="center" vertical="center"/>
    </xf>
    <xf numFmtId="0" fontId="86" fillId="0" borderId="1" xfId="0" applyFont="1" applyBorder="1" applyAlignment="1">
      <alignment horizontal="center" vertical="center"/>
    </xf>
    <xf numFmtId="0" fontId="87" fillId="0" borderId="1" xfId="0" applyFont="1" applyBorder="1" applyAlignment="1">
      <alignment horizontal="center" vertical="center"/>
    </xf>
    <xf numFmtId="168" fontId="14" fillId="0" borderId="0" xfId="0" applyNumberFormat="1" applyFont="1" applyBorder="1" applyAlignment="1">
      <alignment horizontal="center" vertical="center"/>
    </xf>
    <xf numFmtId="168" fontId="10" fillId="0" borderId="0" xfId="0" applyNumberFormat="1" applyFont="1" applyBorder="1" applyAlignment="1">
      <alignment horizontal="center" vertical="center"/>
    </xf>
    <xf numFmtId="0" fontId="87" fillId="0" borderId="0" xfId="0" applyFont="1" applyBorder="1" applyAlignment="1">
      <alignment horizontal="center" vertical="center"/>
    </xf>
    <xf numFmtId="0" fontId="14" fillId="0" borderId="0" xfId="0" applyFont="1" applyBorder="1" applyAlignment="1">
      <alignment horizontal="center"/>
    </xf>
    <xf numFmtId="0" fontId="87" fillId="0" borderId="0" xfId="0" applyFont="1" applyBorder="1" applyAlignment="1">
      <alignment horizontal="center"/>
    </xf>
    <xf numFmtId="0" fontId="87" fillId="0" borderId="0" xfId="0" applyFont="1" applyBorder="1"/>
    <xf numFmtId="0" fontId="10" fillId="0" borderId="0" xfId="0" applyFont="1" applyBorder="1" applyAlignment="1">
      <alignment horizontal="left"/>
    </xf>
    <xf numFmtId="0" fontId="87" fillId="0" borderId="1" xfId="0" applyFont="1" applyBorder="1" applyAlignment="1">
      <alignment horizontal="center" vertical="center" textRotation="90"/>
    </xf>
    <xf numFmtId="0" fontId="10" fillId="0" borderId="0" xfId="0" applyFont="1" applyBorder="1" applyAlignment="1">
      <alignment horizontal="center" vertical="center" textRotation="90"/>
    </xf>
    <xf numFmtId="0" fontId="14" fillId="0" borderId="0" xfId="0" applyFont="1" applyBorder="1" applyAlignment="1">
      <alignment horizontal="center" vertical="center"/>
    </xf>
    <xf numFmtId="0" fontId="24" fillId="0" borderId="0" xfId="0" applyFont="1" applyBorder="1" applyAlignment="1">
      <alignment horizontal="center" vertical="center"/>
    </xf>
    <xf numFmtId="0" fontId="87" fillId="0" borderId="0" xfId="0" applyFont="1"/>
    <xf numFmtId="0" fontId="14" fillId="0" borderId="0" xfId="0" applyFont="1" applyBorder="1" applyAlignment="1">
      <alignment horizontal="left" vertical="center"/>
    </xf>
    <xf numFmtId="0" fontId="14" fillId="0" borderId="0" xfId="0" applyFont="1" applyBorder="1"/>
    <xf numFmtId="49" fontId="10" fillId="0" borderId="0" xfId="0" applyNumberFormat="1" applyFont="1" applyBorder="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left" vertical="top"/>
    </xf>
    <xf numFmtId="0" fontId="89" fillId="2" borderId="0" xfId="0" applyFont="1" applyFill="1" applyBorder="1" applyAlignment="1">
      <alignment horizontal="left" vertical="top" wrapText="1"/>
    </xf>
    <xf numFmtId="0" fontId="68" fillId="2" borderId="0" xfId="0" applyFont="1" applyFill="1" applyBorder="1" applyAlignment="1">
      <alignment horizontal="left" vertical="top" wrapText="1"/>
    </xf>
    <xf numFmtId="49" fontId="10" fillId="0" borderId="0" xfId="0" applyNumberFormat="1" applyFont="1" applyBorder="1" applyAlignment="1"/>
    <xf numFmtId="2" fontId="10" fillId="0" borderId="1" xfId="0" applyNumberFormat="1" applyFont="1" applyBorder="1" applyAlignment="1">
      <alignment horizontal="center"/>
    </xf>
    <xf numFmtId="0" fontId="10" fillId="0" borderId="3" xfId="0" applyFont="1" applyBorder="1" applyAlignment="1">
      <alignment horizontal="center" vertical="center" textRotation="90"/>
    </xf>
    <xf numFmtId="0" fontId="10" fillId="0" borderId="0" xfId="0" applyFont="1" applyAlignment="1"/>
    <xf numFmtId="172" fontId="14" fillId="0" borderId="1" xfId="0" applyNumberFormat="1" applyFont="1" applyBorder="1" applyAlignment="1">
      <alignment horizontal="center" vertical="center"/>
    </xf>
    <xf numFmtId="172" fontId="24" fillId="0" borderId="1" xfId="0" applyNumberFormat="1" applyFont="1" applyBorder="1" applyAlignment="1">
      <alignment horizontal="center" vertical="center"/>
    </xf>
    <xf numFmtId="172" fontId="10" fillId="0" borderId="1" xfId="0" applyNumberFormat="1" applyFont="1" applyBorder="1" applyAlignment="1">
      <alignment horizontal="center" vertical="center"/>
    </xf>
    <xf numFmtId="2" fontId="14" fillId="0" borderId="1" xfId="0" applyNumberFormat="1" applyFont="1" applyBorder="1"/>
    <xf numFmtId="49" fontId="10" fillId="0" borderId="1" xfId="0" applyNumberFormat="1" applyFont="1" applyBorder="1"/>
    <xf numFmtId="2" fontId="10" fillId="0" borderId="1" xfId="0" applyNumberFormat="1" applyFont="1" applyBorder="1"/>
    <xf numFmtId="168" fontId="14" fillId="0" borderId="1" xfId="0" applyNumberFormat="1" applyFont="1" applyBorder="1"/>
    <xf numFmtId="49" fontId="10" fillId="0" borderId="1" xfId="0" applyNumberFormat="1" applyFont="1" applyBorder="1" applyAlignment="1">
      <alignment vertical="center"/>
    </xf>
    <xf numFmtId="2" fontId="10" fillId="0" borderId="1" xfId="0" applyNumberFormat="1" applyFont="1" applyBorder="1" applyAlignment="1"/>
    <xf numFmtId="0" fontId="10" fillId="0" borderId="1" xfId="0" applyFont="1" applyFill="1" applyBorder="1" applyAlignment="1">
      <alignment horizontal="center" vertical="center"/>
    </xf>
    <xf numFmtId="0" fontId="2" fillId="0" borderId="4"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1" xfId="0" applyFont="1" applyFill="1" applyBorder="1" applyAlignment="1">
      <alignment horizontal="center" vertical="center"/>
    </xf>
    <xf numFmtId="168" fontId="10" fillId="0" borderId="1" xfId="0" applyNumberFormat="1" applyFont="1" applyBorder="1" applyAlignment="1">
      <alignment horizontal="center"/>
    </xf>
    <xf numFmtId="0" fontId="10" fillId="0" borderId="1" xfId="0" applyFont="1" applyBorder="1" applyAlignment="1">
      <alignment horizontal="center" vertical="center"/>
    </xf>
    <xf numFmtId="0" fontId="10" fillId="0" borderId="1" xfId="0" applyFont="1" applyBorder="1" applyAlignment="1">
      <alignment horizontal="center"/>
    </xf>
    <xf numFmtId="0" fontId="10" fillId="0" borderId="1" xfId="0" applyFont="1" applyBorder="1" applyAlignment="1">
      <alignment horizontal="center" vertical="center" wrapText="1"/>
    </xf>
    <xf numFmtId="0" fontId="52" fillId="0" borderId="3" xfId="0" applyFont="1" applyFill="1" applyBorder="1" applyAlignment="1">
      <alignment horizontal="center" vertical="center"/>
    </xf>
    <xf numFmtId="0" fontId="51" fillId="0" borderId="1" xfId="0" applyFont="1" applyFill="1" applyBorder="1" applyAlignment="1">
      <alignment horizontal="center" vertical="center"/>
    </xf>
    <xf numFmtId="2" fontId="10" fillId="0" borderId="1" xfId="0" applyNumberFormat="1" applyFont="1" applyBorder="1" applyAlignment="1">
      <alignment horizontal="center"/>
    </xf>
    <xf numFmtId="0" fontId="5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3" fontId="51" fillId="0" borderId="1" xfId="0" applyNumberFormat="1" applyFont="1" applyFill="1" applyBorder="1" applyAlignment="1">
      <alignment horizontal="center" vertical="center" wrapText="1"/>
    </xf>
    <xf numFmtId="1" fontId="51" fillId="0" borderId="1" xfId="56" applyNumberFormat="1" applyFont="1" applyFill="1" applyBorder="1" applyAlignment="1">
      <alignment horizontal="center" vertical="center" wrapText="1"/>
    </xf>
    <xf numFmtId="2" fontId="10" fillId="0" borderId="1" xfId="0" applyNumberFormat="1" applyFont="1" applyFill="1" applyBorder="1" applyAlignment="1">
      <alignment horizontal="center"/>
    </xf>
    <xf numFmtId="3" fontId="10" fillId="0" borderId="1" xfId="0" applyNumberFormat="1" applyFont="1" applyFill="1" applyBorder="1" applyAlignment="1">
      <alignment horizontal="right"/>
    </xf>
    <xf numFmtId="4" fontId="10" fillId="0" borderId="1" xfId="0" applyNumberFormat="1" applyFont="1" applyBorder="1" applyAlignment="1">
      <alignment horizontal="center"/>
    </xf>
    <xf numFmtId="0" fontId="68" fillId="0" borderId="1" xfId="0" applyFont="1" applyBorder="1" applyAlignment="1">
      <alignment horizontal="center"/>
    </xf>
    <xf numFmtId="0" fontId="21" fillId="0" borderId="1" xfId="0" applyNumberFormat="1" applyFont="1" applyFill="1" applyBorder="1" applyAlignment="1">
      <alignment horizontal="center"/>
    </xf>
    <xf numFmtId="2" fontId="51" fillId="0" borderId="1" xfId="0" applyNumberFormat="1" applyFont="1" applyFill="1" applyBorder="1" applyAlignment="1">
      <alignment horizontal="center" vertical="center"/>
    </xf>
    <xf numFmtId="2" fontId="61" fillId="0" borderId="1" xfId="0" applyNumberFormat="1" applyFont="1" applyFill="1" applyBorder="1" applyAlignment="1">
      <alignment horizontal="center" vertical="center" wrapText="1"/>
    </xf>
    <xf numFmtId="2" fontId="61" fillId="0" borderId="1" xfId="0" applyNumberFormat="1" applyFont="1" applyFill="1" applyBorder="1" applyAlignment="1">
      <alignment horizontal="center" vertical="center"/>
    </xf>
    <xf numFmtId="2" fontId="51" fillId="0" borderId="2" xfId="0" applyNumberFormat="1" applyFont="1" applyFill="1" applyBorder="1" applyAlignment="1">
      <alignment horizontal="center" vertical="center"/>
    </xf>
    <xf numFmtId="2" fontId="61" fillId="0" borderId="2" xfId="0" applyNumberFormat="1" applyFont="1" applyFill="1" applyBorder="1" applyAlignment="1">
      <alignment horizontal="center" vertical="center" wrapText="1"/>
    </xf>
    <xf numFmtId="2" fontId="61" fillId="0" borderId="2" xfId="0" applyNumberFormat="1" applyFont="1" applyFill="1" applyBorder="1" applyAlignment="1">
      <alignment horizontal="center" vertical="center"/>
    </xf>
    <xf numFmtId="0" fontId="2" fillId="0" borderId="12" xfId="0" applyFont="1" applyBorder="1"/>
    <xf numFmtId="0" fontId="54" fillId="0" borderId="28" xfId="0" applyFont="1" applyBorder="1" applyAlignment="1">
      <alignment horizontal="center" vertical="center" wrapText="1"/>
    </xf>
    <xf numFmtId="0" fontId="10" fillId="0" borderId="0" xfId="0" applyFont="1" applyFill="1" applyBorder="1" applyAlignment="1">
      <alignment horizontal="center" vertical="center"/>
    </xf>
    <xf numFmtId="0" fontId="51" fillId="0" borderId="1" xfId="0" applyFont="1" applyFill="1" applyBorder="1" applyAlignment="1">
      <alignment horizontal="center" vertical="center" wrapText="1"/>
    </xf>
    <xf numFmtId="0" fontId="51" fillId="0" borderId="1" xfId="0" applyFont="1" applyFill="1" applyBorder="1" applyAlignment="1">
      <alignment horizontal="center" vertical="center"/>
    </xf>
    <xf numFmtId="1" fontId="21" fillId="0" borderId="1" xfId="0" applyNumberFormat="1" applyFont="1" applyFill="1" applyBorder="1" applyAlignment="1">
      <alignment horizontal="center" vertical="center"/>
    </xf>
    <xf numFmtId="1" fontId="21" fillId="0" borderId="1" xfId="0" applyNumberFormat="1" applyFont="1" applyFill="1" applyBorder="1" applyAlignment="1">
      <alignment horizontal="center" vertical="center" wrapText="1"/>
    </xf>
    <xf numFmtId="1" fontId="21" fillId="0" borderId="1" xfId="1" applyNumberFormat="1" applyFont="1" applyFill="1" applyBorder="1" applyAlignment="1" applyProtection="1">
      <alignment horizontal="center" vertical="center" wrapText="1"/>
      <protection locked="0"/>
    </xf>
    <xf numFmtId="1" fontId="21" fillId="0" borderId="1" xfId="42" applyNumberFormat="1" applyFont="1" applyFill="1" applyBorder="1" applyAlignment="1">
      <alignment horizontal="center" vertical="center"/>
    </xf>
    <xf numFmtId="168" fontId="14" fillId="0" borderId="0" xfId="0" applyNumberFormat="1" applyFont="1" applyFill="1" applyBorder="1" applyAlignment="1">
      <alignment horizontal="right" vertical="center"/>
    </xf>
    <xf numFmtId="168" fontId="14" fillId="0" borderId="0" xfId="0" applyNumberFormat="1" applyFont="1" applyFill="1" applyBorder="1" applyAlignment="1"/>
    <xf numFmtId="168" fontId="10"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168" fontId="10" fillId="0" borderId="0" xfId="0" applyNumberFormat="1" applyFont="1" applyFill="1" applyBorder="1" applyAlignment="1"/>
    <xf numFmtId="168" fontId="10" fillId="0" borderId="0" xfId="0" applyNumberFormat="1"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Fill="1"/>
    <xf numFmtId="168" fontId="14" fillId="0" borderId="0" xfId="0" applyNumberFormat="1" applyFont="1" applyFill="1" applyBorder="1" applyAlignment="1">
      <alignment horizontal="center" vertical="center"/>
    </xf>
    <xf numFmtId="168" fontId="10" fillId="0" borderId="0" xfId="0" applyNumberFormat="1" applyFont="1" applyFill="1" applyBorder="1" applyAlignment="1">
      <alignment horizontal="center" vertical="center"/>
    </xf>
    <xf numFmtId="0" fontId="10" fillId="0" borderId="0" xfId="0" applyFont="1" applyFill="1" applyBorder="1" applyAlignment="1">
      <alignment horizontal="left"/>
    </xf>
    <xf numFmtId="0" fontId="10" fillId="0" borderId="0" xfId="0" applyFont="1" applyFill="1" applyBorder="1" applyAlignment="1">
      <alignment horizontal="center" vertical="center" textRotation="90"/>
    </xf>
    <xf numFmtId="168" fontId="10" fillId="0" borderId="1" xfId="0" applyNumberFormat="1" applyFont="1" applyBorder="1" applyAlignment="1">
      <alignment horizont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2" fillId="0" borderId="1" xfId="0" applyFont="1" applyBorder="1" applyAlignment="1">
      <alignment horizontal="center" vertical="center" textRotation="90" wrapText="1"/>
    </xf>
    <xf numFmtId="0" fontId="52" fillId="0" borderId="3" xfId="0" applyFont="1" applyFill="1" applyBorder="1" applyAlignment="1">
      <alignment horizontal="center" vertical="center" textRotation="90" wrapText="1"/>
    </xf>
    <xf numFmtId="0" fontId="52" fillId="0" borderId="3" xfId="0" applyFont="1" applyFill="1" applyBorder="1" applyAlignment="1">
      <alignment horizontal="center" vertical="center"/>
    </xf>
    <xf numFmtId="0" fontId="51"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52" fillId="0" borderId="1" xfId="0" applyFont="1" applyFill="1" applyBorder="1" applyAlignment="1">
      <alignment horizontal="center" vertical="center" textRotation="90" wrapText="1"/>
    </xf>
    <xf numFmtId="0" fontId="8" fillId="0" borderId="1" xfId="0" applyFont="1" applyBorder="1" applyAlignment="1">
      <alignment horizontal="center" vertical="center"/>
    </xf>
    <xf numFmtId="0" fontId="21" fillId="0" borderId="1" xfId="0" applyFont="1" applyFill="1" applyBorder="1" applyAlignment="1">
      <alignment horizontal="center" vertical="center" wrapText="1"/>
    </xf>
    <xf numFmtId="0" fontId="51" fillId="0" borderId="1" xfId="0" applyFont="1" applyFill="1" applyBorder="1" applyAlignment="1">
      <alignment horizontal="center" vertical="center" textRotation="90" wrapText="1"/>
    </xf>
    <xf numFmtId="0" fontId="8" fillId="0" borderId="1" xfId="0" applyFont="1" applyFill="1" applyBorder="1" applyAlignment="1">
      <alignment horizontal="center" vertical="center"/>
    </xf>
    <xf numFmtId="0" fontId="51" fillId="0" borderId="1" xfId="0" applyFont="1" applyFill="1" applyBorder="1" applyAlignment="1">
      <alignment horizontal="center"/>
    </xf>
    <xf numFmtId="0" fontId="51" fillId="0" borderId="4" xfId="0" applyFont="1" applyFill="1" applyBorder="1" applyAlignment="1">
      <alignment horizontal="center"/>
    </xf>
    <xf numFmtId="0" fontId="91" fillId="0" borderId="1" xfId="0" applyFont="1" applyFill="1" applyBorder="1" applyAlignment="1">
      <alignment horizontal="center" vertical="center"/>
    </xf>
    <xf numFmtId="0" fontId="95" fillId="0" borderId="1" xfId="0" applyFont="1" applyFill="1" applyBorder="1" applyAlignment="1">
      <alignment horizontal="center" vertical="center"/>
    </xf>
    <xf numFmtId="0" fontId="61" fillId="0" borderId="1" xfId="0" applyFont="1" applyFill="1" applyBorder="1" applyAlignment="1">
      <alignment horizontal="center" vertical="center" wrapText="1"/>
    </xf>
    <xf numFmtId="49" fontId="52"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xf>
    <xf numFmtId="49" fontId="21" fillId="0" borderId="1" xfId="0" applyNumberFormat="1" applyFont="1" applyFill="1" applyBorder="1" applyAlignment="1">
      <alignment horizontal="center" vertical="center" wrapText="1"/>
    </xf>
    <xf numFmtId="168" fontId="52" fillId="0" borderId="3" xfId="0" applyNumberFormat="1" applyFont="1" applyFill="1" applyBorder="1" applyAlignment="1">
      <alignment horizontal="center" vertical="center"/>
    </xf>
    <xf numFmtId="168" fontId="72" fillId="0" borderId="28" xfId="0" applyNumberFormat="1" applyFont="1" applyFill="1" applyBorder="1" applyAlignment="1">
      <alignment horizontal="center" vertical="center"/>
    </xf>
    <xf numFmtId="168" fontId="54" fillId="0" borderId="28" xfId="0" applyNumberFormat="1" applyFont="1" applyFill="1" applyBorder="1" applyAlignment="1">
      <alignment horizontal="center" vertical="center"/>
    </xf>
    <xf numFmtId="168" fontId="54" fillId="0" borderId="47" xfId="0" applyNumberFormat="1" applyFont="1" applyFill="1" applyBorder="1" applyAlignment="1">
      <alignment horizontal="center" vertical="center" wrapText="1"/>
    </xf>
    <xf numFmtId="49" fontId="21" fillId="2" borderId="1" xfId="0" applyNumberFormat="1" applyFont="1" applyFill="1" applyBorder="1" applyAlignment="1">
      <alignment horizontal="center" vertical="center"/>
    </xf>
    <xf numFmtId="168" fontId="21" fillId="0" borderId="3" xfId="0" applyNumberFormat="1" applyFont="1" applyFill="1" applyBorder="1" applyAlignment="1">
      <alignment horizontal="center" vertical="center"/>
    </xf>
    <xf numFmtId="0" fontId="51" fillId="0" borderId="3" xfId="0" applyFont="1" applyFill="1" applyBorder="1" applyAlignment="1">
      <alignment horizontal="center" vertical="center"/>
    </xf>
    <xf numFmtId="168" fontId="8" fillId="0" borderId="1" xfId="1" applyNumberFormat="1" applyFont="1" applyFill="1" applyBorder="1" applyAlignment="1" applyProtection="1">
      <alignment horizontal="center" vertical="center" wrapText="1"/>
      <protection locked="0"/>
    </xf>
    <xf numFmtId="168" fontId="14" fillId="0" borderId="1" xfId="0" applyNumberFormat="1" applyFont="1" applyBorder="1" applyAlignment="1">
      <alignment horizontal="center" vertical="center"/>
    </xf>
    <xf numFmtId="0" fontId="2" fillId="0" borderId="1" xfId="0" applyFont="1" applyBorder="1" applyAlignment="1">
      <alignment horizontal="center" vertical="center"/>
    </xf>
    <xf numFmtId="168" fontId="4" fillId="0" borderId="1" xfId="0" applyNumberFormat="1" applyFont="1" applyBorder="1" applyAlignment="1">
      <alignment horizontal="center" vertical="center"/>
    </xf>
    <xf numFmtId="0" fontId="2" fillId="0" borderId="1" xfId="0" applyFont="1" applyBorder="1" applyAlignment="1">
      <alignment horizontal="center" vertical="center" textRotation="90"/>
    </xf>
    <xf numFmtId="0" fontId="2" fillId="0" borderId="1" xfId="0" applyFont="1" applyFill="1" applyBorder="1" applyAlignment="1">
      <alignment horizontal="center" vertical="center"/>
    </xf>
    <xf numFmtId="168" fontId="4" fillId="0" borderId="1" xfId="0" applyNumberFormat="1" applyFont="1" applyBorder="1" applyAlignment="1">
      <alignment horizontal="center" wrapText="1"/>
    </xf>
    <xf numFmtId="168" fontId="10" fillId="0" borderId="1" xfId="0" applyNumberFormat="1" applyFont="1" applyBorder="1" applyAlignment="1">
      <alignment horizontal="center" vertical="center"/>
    </xf>
    <xf numFmtId="168" fontId="14" fillId="0" borderId="1" xfId="0" applyNumberFormat="1" applyFont="1" applyBorder="1" applyAlignment="1">
      <alignment horizontal="center" vertical="center"/>
    </xf>
    <xf numFmtId="168" fontId="2" fillId="0" borderId="1" xfId="0" applyNumberFormat="1" applyFont="1" applyBorder="1" applyAlignment="1">
      <alignment horizontal="center" vertical="center"/>
    </xf>
    <xf numFmtId="168"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168" fontId="8" fillId="0" borderId="1" xfId="0" applyNumberFormat="1" applyFont="1" applyBorder="1" applyAlignment="1">
      <alignment horizontal="center"/>
    </xf>
    <xf numFmtId="168" fontId="19" fillId="0" borderId="1" xfId="0" applyNumberFormat="1" applyFont="1" applyBorder="1" applyAlignment="1">
      <alignment horizontal="center"/>
    </xf>
    <xf numFmtId="168" fontId="8" fillId="0" borderId="1" xfId="0" applyNumberFormat="1" applyFont="1" applyBorder="1" applyAlignment="1">
      <alignment horizontal="center" vertical="center"/>
    </xf>
    <xf numFmtId="0" fontId="10" fillId="0" borderId="0" xfId="0" applyFont="1" applyBorder="1" applyAlignment="1">
      <alignment horizontal="left" vertical="top" wrapText="1"/>
    </xf>
    <xf numFmtId="168" fontId="49" fillId="0" borderId="1" xfId="0" applyNumberFormat="1" applyFont="1" applyBorder="1" applyAlignment="1">
      <alignment horizontal="center" vertical="center"/>
    </xf>
    <xf numFmtId="168" fontId="10" fillId="0" borderId="1" xfId="0" applyNumberFormat="1" applyFont="1" applyBorder="1"/>
    <xf numFmtId="0" fontId="51" fillId="0" borderId="1" xfId="0" applyFont="1" applyFill="1" applyBorder="1" applyAlignment="1">
      <alignment horizontal="center" vertical="center"/>
    </xf>
    <xf numFmtId="0" fontId="51" fillId="0" borderId="1" xfId="0" applyFont="1" applyFill="1" applyBorder="1" applyAlignment="1">
      <alignment horizontal="center" vertical="center"/>
    </xf>
    <xf numFmtId="0" fontId="5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textRotation="90"/>
    </xf>
    <xf numFmtId="0" fontId="2" fillId="0" borderId="5" xfId="0" applyFont="1" applyFill="1" applyBorder="1" applyAlignment="1">
      <alignment vertical="center"/>
    </xf>
    <xf numFmtId="168" fontId="10"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2" fillId="0" borderId="1" xfId="0" applyFont="1" applyFill="1" applyBorder="1" applyAlignment="1">
      <alignment horizontal="center"/>
    </xf>
    <xf numFmtId="168" fontId="2" fillId="0" borderId="1" xfId="0" applyNumberFormat="1" applyFont="1" applyFill="1" applyBorder="1" applyAlignment="1">
      <alignment horizontal="center" vertical="center"/>
    </xf>
    <xf numFmtId="0" fontId="14" fillId="0" borderId="1" xfId="0" applyFont="1" applyBorder="1" applyAlignment="1">
      <alignment horizontal="left" vertical="center"/>
    </xf>
    <xf numFmtId="0" fontId="10" fillId="0" borderId="6" xfId="0" applyFont="1" applyBorder="1" applyAlignment="1">
      <alignment horizontal="left" vertical="center"/>
    </xf>
    <xf numFmtId="0" fontId="10" fillId="0" borderId="14"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Alignment="1">
      <alignment horizontal="left" vertical="center" wrapText="1"/>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xf>
    <xf numFmtId="0" fontId="10" fillId="0" borderId="8" xfId="0" applyFont="1" applyBorder="1" applyAlignment="1">
      <alignment horizontal="center"/>
    </xf>
    <xf numFmtId="0" fontId="10" fillId="0" borderId="4" xfId="0" applyFont="1" applyBorder="1" applyAlignment="1">
      <alignment horizont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10" fillId="0" borderId="13"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center" textRotation="90" wrapText="1"/>
    </xf>
    <xf numFmtId="0" fontId="8" fillId="0" borderId="5" xfId="0" applyFont="1" applyFill="1" applyBorder="1" applyAlignment="1">
      <alignment vertical="center" wrapText="1"/>
    </xf>
    <xf numFmtId="0" fontId="8" fillId="0" borderId="8" xfId="0" applyFont="1" applyFill="1" applyBorder="1" applyAlignment="1">
      <alignment vertical="center" wrapText="1"/>
    </xf>
    <xf numFmtId="0" fontId="8" fillId="0" borderId="4" xfId="0" applyFont="1" applyFill="1" applyBorder="1" applyAlignment="1">
      <alignment vertical="center" wrapText="1"/>
    </xf>
    <xf numFmtId="168" fontId="10" fillId="0" borderId="1" xfId="0" applyNumberFormat="1" applyFont="1" applyBorder="1" applyAlignment="1">
      <alignment horizontal="center" vertical="center"/>
    </xf>
    <xf numFmtId="168" fontId="10" fillId="0" borderId="5" xfId="0" applyNumberFormat="1" applyFont="1" applyBorder="1" applyAlignment="1">
      <alignment horizontal="center" vertical="center"/>
    </xf>
    <xf numFmtId="168" fontId="10" fillId="0" borderId="4" xfId="0" applyNumberFormat="1" applyFont="1" applyBorder="1" applyAlignment="1">
      <alignment horizontal="center" vertical="center"/>
    </xf>
    <xf numFmtId="0" fontId="10" fillId="0" borderId="1" xfId="0" applyFont="1" applyBorder="1" applyAlignment="1">
      <alignment horizontal="left" vertical="center" wrapText="1"/>
    </xf>
    <xf numFmtId="0" fontId="14" fillId="0" borderId="1" xfId="0" applyFont="1" applyBorder="1" applyAlignment="1">
      <alignment horizontal="left" vertical="center" wrapText="1"/>
    </xf>
    <xf numFmtId="168" fontId="14" fillId="0" borderId="1" xfId="0" applyNumberFormat="1" applyFont="1" applyBorder="1" applyAlignment="1">
      <alignment horizontal="center" vertical="center"/>
    </xf>
    <xf numFmtId="168" fontId="10" fillId="0" borderId="1" xfId="0" applyNumberFormat="1" applyFont="1" applyBorder="1" applyAlignment="1">
      <alignment horizontal="center"/>
    </xf>
    <xf numFmtId="168" fontId="14" fillId="0" borderId="5" xfId="0" applyNumberFormat="1" applyFont="1" applyBorder="1" applyAlignment="1">
      <alignment horizontal="center"/>
    </xf>
    <xf numFmtId="168" fontId="14" fillId="0" borderId="4" xfId="0" applyNumberFormat="1" applyFont="1" applyBorder="1" applyAlignment="1">
      <alignment horizontal="center"/>
    </xf>
    <xf numFmtId="168" fontId="10" fillId="0" borderId="5" xfId="0" applyNumberFormat="1" applyFont="1" applyBorder="1" applyAlignment="1">
      <alignment horizontal="center"/>
    </xf>
    <xf numFmtId="168" fontId="10" fillId="0" borderId="4" xfId="0" applyNumberFormat="1" applyFont="1" applyBorder="1" applyAlignment="1">
      <alignment horizontal="center"/>
    </xf>
    <xf numFmtId="168" fontId="14" fillId="0" borderId="5" xfId="0" applyNumberFormat="1" applyFont="1" applyBorder="1" applyAlignment="1">
      <alignment horizontal="center" vertical="center"/>
    </xf>
    <xf numFmtId="168" fontId="14" fillId="0" borderId="4" xfId="0" applyNumberFormat="1" applyFont="1" applyBorder="1" applyAlignment="1">
      <alignment horizontal="center" vertical="center"/>
    </xf>
    <xf numFmtId="168" fontId="58" fillId="0" borderId="5" xfId="0" applyNumberFormat="1" applyFont="1" applyBorder="1" applyAlignment="1">
      <alignment horizontal="center" vertical="center"/>
    </xf>
    <xf numFmtId="168" fontId="58" fillId="0" borderId="4" xfId="0" applyNumberFormat="1" applyFont="1" applyBorder="1" applyAlignment="1">
      <alignment horizontal="center" vertical="center"/>
    </xf>
    <xf numFmtId="0" fontId="10" fillId="0" borderId="1" xfId="0" applyFont="1" applyBorder="1" applyAlignment="1">
      <alignment horizontal="center" vertical="center" textRotation="90" wrapText="1"/>
    </xf>
    <xf numFmtId="0" fontId="8" fillId="0" borderId="1" xfId="0" applyFont="1" applyFill="1" applyBorder="1" applyAlignment="1">
      <alignment horizontal="left" vertical="center"/>
    </xf>
    <xf numFmtId="0" fontId="8" fillId="0" borderId="5" xfId="0" applyFont="1" applyFill="1" applyBorder="1" applyAlignment="1">
      <alignment horizontal="left" vertical="center"/>
    </xf>
    <xf numFmtId="0" fontId="8" fillId="0" borderId="8" xfId="0" applyFont="1" applyFill="1" applyBorder="1" applyAlignment="1">
      <alignment horizontal="left" vertical="center"/>
    </xf>
    <xf numFmtId="0" fontId="8" fillId="0" borderId="4" xfId="0" applyFont="1" applyFill="1" applyBorder="1" applyAlignment="1">
      <alignment horizontal="left" vertical="center"/>
    </xf>
    <xf numFmtId="0" fontId="14" fillId="0" borderId="5" xfId="0" applyFont="1" applyBorder="1" applyAlignment="1">
      <alignment horizontal="left" vertical="center"/>
    </xf>
    <xf numFmtId="0" fontId="14" fillId="0" borderId="8" xfId="0" applyFont="1" applyBorder="1" applyAlignment="1">
      <alignment horizontal="left" vertical="center"/>
    </xf>
    <xf numFmtId="0" fontId="14" fillId="0" borderId="4" xfId="0" applyFont="1" applyBorder="1" applyAlignment="1">
      <alignment horizontal="lef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6" xfId="0" applyFont="1" applyBorder="1" applyAlignment="1">
      <alignment horizontal="center" vertical="center"/>
    </xf>
    <xf numFmtId="0" fontId="10" fillId="0" borderId="14"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center"/>
    </xf>
    <xf numFmtId="0" fontId="8" fillId="0" borderId="5"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top" wrapText="1"/>
    </xf>
    <xf numFmtId="0" fontId="10" fillId="0" borderId="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textRotation="90" wrapText="1"/>
    </xf>
    <xf numFmtId="0" fontId="10" fillId="0" borderId="5" xfId="0" applyFont="1" applyBorder="1" applyAlignment="1">
      <alignment horizontal="left" vertical="top"/>
    </xf>
    <xf numFmtId="0" fontId="10" fillId="0" borderId="8" xfId="0" applyFont="1" applyBorder="1" applyAlignment="1">
      <alignment horizontal="left" vertical="top"/>
    </xf>
    <xf numFmtId="0" fontId="10" fillId="0" borderId="4" xfId="0" applyFont="1" applyBorder="1" applyAlignment="1">
      <alignment horizontal="left" vertical="top"/>
    </xf>
    <xf numFmtId="0" fontId="8" fillId="2" borderId="8" xfId="0" applyFont="1" applyFill="1" applyBorder="1" applyAlignment="1">
      <alignment horizontal="left" vertical="top"/>
    </xf>
    <xf numFmtId="0" fontId="8" fillId="2" borderId="4" xfId="0" applyFont="1" applyFill="1" applyBorder="1" applyAlignment="1">
      <alignment horizontal="left" vertical="top"/>
    </xf>
    <xf numFmtId="0" fontId="10" fillId="0" borderId="5" xfId="0" applyFont="1" applyBorder="1" applyAlignment="1">
      <alignment vertical="top" wrapText="1"/>
    </xf>
    <xf numFmtId="0" fontId="10" fillId="0" borderId="8" xfId="0" applyFont="1" applyBorder="1" applyAlignment="1">
      <alignment vertical="top" wrapText="1"/>
    </xf>
    <xf numFmtId="0" fontId="10" fillId="0" borderId="4" xfId="0" applyFont="1" applyBorder="1" applyAlignment="1">
      <alignment vertical="top" wrapText="1"/>
    </xf>
    <xf numFmtId="0" fontId="10" fillId="2" borderId="8" xfId="0" applyFont="1" applyFill="1" applyBorder="1" applyAlignment="1">
      <alignment horizontal="left" vertical="top" wrapText="1"/>
    </xf>
    <xf numFmtId="0" fontId="10" fillId="2" borderId="8" xfId="0" applyFont="1" applyFill="1" applyBorder="1" applyAlignment="1">
      <alignment horizontal="left" vertical="top"/>
    </xf>
    <xf numFmtId="0" fontId="10" fillId="2" borderId="4" xfId="0" applyFont="1" applyFill="1" applyBorder="1" applyAlignment="1">
      <alignment horizontal="left" vertical="top"/>
    </xf>
    <xf numFmtId="0" fontId="10" fillId="0" borderId="5" xfId="0" applyFont="1" applyBorder="1" applyAlignment="1">
      <alignment vertical="top"/>
    </xf>
    <xf numFmtId="0" fontId="10" fillId="0" borderId="8" xfId="0" applyFont="1" applyBorder="1" applyAlignment="1">
      <alignment vertical="top"/>
    </xf>
    <xf numFmtId="0" fontId="10" fillId="0" borderId="4" xfId="0" applyFont="1" applyBorder="1" applyAlignment="1">
      <alignment vertical="top"/>
    </xf>
    <xf numFmtId="0" fontId="10" fillId="2" borderId="4" xfId="0" applyFont="1" applyFill="1" applyBorder="1" applyAlignment="1">
      <alignment horizontal="left" vertical="top" wrapText="1"/>
    </xf>
    <xf numFmtId="0" fontId="10" fillId="0" borderId="1" xfId="0" applyFont="1" applyBorder="1" applyAlignment="1">
      <alignment horizontal="left" vertical="center"/>
    </xf>
    <xf numFmtId="0" fontId="10" fillId="0" borderId="5" xfId="0" applyFont="1" applyBorder="1" applyAlignment="1">
      <alignment horizontal="left" vertical="center"/>
    </xf>
    <xf numFmtId="0" fontId="10" fillId="0" borderId="8" xfId="0" applyFont="1" applyBorder="1" applyAlignment="1">
      <alignment horizontal="left" vertical="center"/>
    </xf>
    <xf numFmtId="0" fontId="10" fillId="0" borderId="4" xfId="0" applyFont="1" applyBorder="1" applyAlignment="1">
      <alignment horizontal="left" vertical="center"/>
    </xf>
    <xf numFmtId="49" fontId="10" fillId="0" borderId="1" xfId="0" applyNumberFormat="1" applyFont="1" applyBorder="1" applyAlignment="1">
      <alignment horizont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5" xfId="0" applyFont="1" applyBorder="1" applyAlignment="1">
      <alignment horizontal="center"/>
    </xf>
    <xf numFmtId="0" fontId="14" fillId="0" borderId="4" xfId="0" applyFont="1" applyBorder="1" applyAlignment="1">
      <alignment horizontal="center"/>
    </xf>
    <xf numFmtId="0" fontId="24" fillId="0" borderId="1" xfId="0" applyFont="1" applyBorder="1" applyAlignment="1">
      <alignment horizontal="left" vertical="center"/>
    </xf>
    <xf numFmtId="0" fontId="24" fillId="0" borderId="1" xfId="0" applyFont="1" applyBorder="1" applyAlignment="1">
      <alignment horizontal="center" vertical="center"/>
    </xf>
    <xf numFmtId="0" fontId="14"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xf>
    <xf numFmtId="0" fontId="14" fillId="0" borderId="5" xfId="0" applyFont="1" applyBorder="1" applyAlignment="1">
      <alignment horizontal="left"/>
    </xf>
    <xf numFmtId="0" fontId="10" fillId="0" borderId="8"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horizontal="center"/>
    </xf>
    <xf numFmtId="0" fontId="8" fillId="0" borderId="1" xfId="0" applyFont="1" applyBorder="1" applyAlignment="1">
      <alignment horizontal="left" vertical="center"/>
    </xf>
    <xf numFmtId="0" fontId="10" fillId="0" borderId="0" xfId="0" applyFont="1" applyAlignment="1">
      <alignment horizontal="center" vertical="center"/>
    </xf>
    <xf numFmtId="0" fontId="25" fillId="0" borderId="0" xfId="0" applyFont="1" applyAlignment="1">
      <alignment horizontal="center" vertical="center"/>
    </xf>
    <xf numFmtId="168" fontId="2" fillId="0" borderId="1" xfId="0" applyNumberFormat="1" applyFont="1" applyBorder="1" applyAlignment="1">
      <alignment horizontal="center" vertical="center"/>
    </xf>
    <xf numFmtId="168" fontId="10" fillId="0" borderId="8" xfId="0" applyNumberFormat="1" applyFont="1" applyBorder="1" applyAlignment="1">
      <alignment horizontal="center" vertical="center"/>
    </xf>
    <xf numFmtId="168" fontId="4" fillId="0" borderId="1" xfId="0" applyNumberFormat="1" applyFont="1" applyBorder="1" applyAlignment="1">
      <alignment horizontal="center" vertical="center"/>
    </xf>
    <xf numFmtId="169" fontId="10" fillId="0" borderId="1" xfId="0" applyNumberFormat="1"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169" fontId="4" fillId="0" borderId="5" xfId="0" applyNumberFormat="1" applyFont="1" applyBorder="1" applyAlignment="1">
      <alignment horizontal="center" vertical="center"/>
    </xf>
    <xf numFmtId="0" fontId="72" fillId="0" borderId="47" xfId="0" applyFont="1" applyBorder="1" applyAlignment="1">
      <alignment horizontal="left" vertical="top" wrapText="1"/>
    </xf>
    <xf numFmtId="0" fontId="73" fillId="0" borderId="26" xfId="0" applyFont="1" applyBorder="1" applyAlignment="1">
      <alignment vertical="top"/>
    </xf>
    <xf numFmtId="0" fontId="73" fillId="0" borderId="48" xfId="0" applyFont="1" applyBorder="1" applyAlignment="1">
      <alignment vertical="top"/>
    </xf>
    <xf numFmtId="0" fontId="72" fillId="0" borderId="47" xfId="0" applyFont="1" applyBorder="1" applyAlignment="1">
      <alignment horizontal="left" vertical="center"/>
    </xf>
    <xf numFmtId="0" fontId="73" fillId="0" borderId="26" xfId="0" applyFont="1" applyBorder="1"/>
    <xf numFmtId="0" fontId="73" fillId="0" borderId="48" xfId="0" applyFont="1" applyBorder="1"/>
    <xf numFmtId="0" fontId="72" fillId="0" borderId="47" xfId="0" applyFont="1" applyBorder="1" applyAlignment="1">
      <alignment horizontal="left" vertical="center" wrapText="1"/>
    </xf>
    <xf numFmtId="0" fontId="23" fillId="0" borderId="1" xfId="0" applyFont="1" applyBorder="1" applyAlignment="1">
      <alignment horizontal="left" vertical="center"/>
    </xf>
    <xf numFmtId="169" fontId="23" fillId="0" borderId="1" xfId="0" applyNumberFormat="1" applyFont="1" applyFill="1" applyBorder="1" applyAlignment="1">
      <alignment horizontal="center" vertical="center"/>
    </xf>
    <xf numFmtId="168" fontId="23" fillId="0" borderId="5" xfId="0" applyNumberFormat="1" applyFont="1" applyBorder="1" applyAlignment="1">
      <alignment horizontal="center" vertical="center"/>
    </xf>
    <xf numFmtId="168" fontId="23" fillId="0" borderId="8" xfId="0" applyNumberFormat="1" applyFont="1" applyBorder="1" applyAlignment="1">
      <alignment horizontal="center" vertical="center"/>
    </xf>
    <xf numFmtId="0" fontId="2" fillId="0" borderId="15"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11" fillId="0" borderId="1" xfId="0" applyFont="1" applyBorder="1" applyAlignment="1">
      <alignment horizontal="left" vertical="center" wrapText="1"/>
    </xf>
    <xf numFmtId="0" fontId="4" fillId="0" borderId="1" xfId="0" applyFont="1" applyBorder="1" applyAlignment="1">
      <alignment horizontal="center" vertical="center"/>
    </xf>
    <xf numFmtId="0" fontId="23" fillId="0" borderId="1"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168" fontId="2" fillId="0" borderId="5" xfId="0" applyNumberFormat="1" applyFont="1" applyBorder="1" applyAlignment="1">
      <alignment horizontal="center" vertical="center"/>
    </xf>
    <xf numFmtId="0" fontId="14" fillId="0" borderId="8" xfId="0" applyFont="1" applyBorder="1" applyAlignment="1">
      <alignment horizontal="left" vertical="center" wrapText="1"/>
    </xf>
    <xf numFmtId="0" fontId="10" fillId="0" borderId="8" xfId="0" applyFont="1" applyBorder="1" applyAlignment="1">
      <alignment horizontal="left" vertical="center" wrapTex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6"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center" vertical="center"/>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2" fillId="0" borderId="5" xfId="0" applyFont="1" applyBorder="1" applyAlignment="1">
      <alignment horizontal="center"/>
    </xf>
    <xf numFmtId="0" fontId="2" fillId="0" borderId="8"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168" fontId="2" fillId="0" borderId="4" xfId="0" applyNumberFormat="1" applyFont="1" applyBorder="1" applyAlignment="1">
      <alignment horizontal="center" vertical="center"/>
    </xf>
    <xf numFmtId="0" fontId="4" fillId="0" borderId="1" xfId="0" applyFont="1" applyBorder="1" applyAlignment="1">
      <alignment horizontal="left" vertical="center"/>
    </xf>
    <xf numFmtId="169" fontId="23"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textRotation="90" wrapText="1"/>
    </xf>
    <xf numFmtId="169" fontId="23" fillId="0" borderId="5" xfId="0" applyNumberFormat="1" applyFont="1" applyBorder="1" applyAlignment="1">
      <alignment horizontal="center" vertical="center"/>
    </xf>
    <xf numFmtId="169" fontId="67" fillId="0" borderId="4" xfId="0" applyNumberFormat="1" applyFont="1" applyBorder="1" applyAlignment="1">
      <alignment horizontal="center" vertical="center"/>
    </xf>
    <xf numFmtId="169" fontId="23" fillId="0" borderId="4" xfId="0" applyNumberFormat="1" applyFont="1" applyBorder="1" applyAlignment="1">
      <alignment horizontal="center" vertical="center"/>
    </xf>
    <xf numFmtId="169" fontId="10" fillId="0" borderId="1" xfId="0" applyNumberFormat="1" applyFont="1" applyBorder="1" applyAlignment="1">
      <alignment horizontal="center" vertical="center" wrapText="1"/>
    </xf>
    <xf numFmtId="169" fontId="24" fillId="0" borderId="1" xfId="0" applyNumberFormat="1" applyFont="1" applyBorder="1" applyAlignment="1">
      <alignment horizontal="center" vertical="center"/>
    </xf>
    <xf numFmtId="0" fontId="23" fillId="0" borderId="1" xfId="0" applyFont="1" applyBorder="1" applyAlignment="1">
      <alignment horizontal="left" vertical="center" wrapText="1"/>
    </xf>
    <xf numFmtId="0" fontId="24" fillId="0" borderId="1" xfId="0" applyFont="1" applyBorder="1" applyAlignment="1">
      <alignment horizontal="left" vertical="center" wrapText="1"/>
    </xf>
    <xf numFmtId="168" fontId="4" fillId="0" borderId="5" xfId="0" applyNumberFormat="1" applyFont="1" applyBorder="1" applyAlignment="1">
      <alignment horizontal="center" vertical="center"/>
    </xf>
    <xf numFmtId="168" fontId="0" fillId="0" borderId="4" xfId="0" applyNumberFormat="1" applyBorder="1" applyAlignment="1">
      <alignment horizontal="center" vertical="center"/>
    </xf>
    <xf numFmtId="0" fontId="0" fillId="0" borderId="4" xfId="0" applyBorder="1" applyAlignment="1">
      <alignment horizontal="center"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168" fontId="3" fillId="0" borderId="5" xfId="0" applyNumberFormat="1"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8" fillId="2" borderId="5"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96" fillId="0" borderId="26" xfId="0" applyFont="1" applyFill="1" applyBorder="1"/>
    <xf numFmtId="0" fontId="96" fillId="0" borderId="48" xfId="0" applyFont="1" applyFill="1" applyBorder="1"/>
    <xf numFmtId="0" fontId="2" fillId="0" borderId="9"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8" fillId="0" borderId="47" xfId="0" applyFont="1" applyBorder="1" applyAlignment="1">
      <alignment horizontal="left" vertical="center" wrapText="1"/>
    </xf>
    <xf numFmtId="0" fontId="2" fillId="0" borderId="5"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vertical="top" wrapText="1"/>
    </xf>
    <xf numFmtId="0" fontId="54" fillId="2" borderId="8" xfId="0" applyFont="1" applyFill="1" applyBorder="1" applyAlignment="1">
      <alignment horizontal="left" vertical="top" wrapText="1"/>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8" fillId="2" borderId="8" xfId="0" applyFont="1" applyFill="1" applyBorder="1" applyAlignment="1">
      <alignment horizontal="left" vertical="top" wrapText="1"/>
    </xf>
    <xf numFmtId="0" fontId="8" fillId="2" borderId="4" xfId="0" applyFont="1" applyFill="1" applyBorder="1" applyAlignment="1">
      <alignment horizontal="left" vertical="top" wrapText="1"/>
    </xf>
    <xf numFmtId="0" fontId="2" fillId="0" borderId="1" xfId="0" applyFont="1" applyBorder="1" applyAlignment="1">
      <alignment horizontal="left" vertical="center"/>
    </xf>
    <xf numFmtId="49" fontId="2" fillId="0" borderId="1" xfId="0" applyNumberFormat="1" applyFont="1" applyBorder="1" applyAlignment="1">
      <alignment horizont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2" fillId="0" borderId="1" xfId="0" applyFont="1" applyBorder="1" applyAlignment="1">
      <alignment horizontal="left" vertical="center" wrapText="1"/>
    </xf>
    <xf numFmtId="0" fontId="4" fillId="0" borderId="5" xfId="0" applyFont="1" applyBorder="1" applyAlignment="1">
      <alignment horizontal="center"/>
    </xf>
    <xf numFmtId="0" fontId="4" fillId="0" borderId="4" xfId="0" applyFont="1" applyBorder="1" applyAlignment="1">
      <alignment horizontal="center"/>
    </xf>
    <xf numFmtId="0" fontId="24" fillId="0" borderId="5" xfId="0" applyFont="1" applyBorder="1" applyAlignment="1">
      <alignment horizontal="left" vertical="top" wrapText="1"/>
    </xf>
    <xf numFmtId="0" fontId="24" fillId="0" borderId="4" xfId="0" applyFont="1" applyBorder="1" applyAlignment="1">
      <alignment horizontal="left" vertical="top" wrapText="1"/>
    </xf>
    <xf numFmtId="0" fontId="20" fillId="0" borderId="5" xfId="0" applyFont="1" applyBorder="1" applyAlignment="1">
      <alignment horizontal="left" vertical="top" wrapText="1"/>
    </xf>
    <xf numFmtId="0" fontId="20" fillId="0" borderId="4" xfId="0" applyFont="1" applyBorder="1" applyAlignment="1">
      <alignment horizontal="left" vertical="top" wrapText="1"/>
    </xf>
    <xf numFmtId="0" fontId="48" fillId="0" borderId="5" xfId="0" applyFont="1" applyBorder="1" applyAlignment="1">
      <alignment horizontal="left" vertical="top" wrapText="1"/>
    </xf>
    <xf numFmtId="0" fontId="48" fillId="0" borderId="4" xfId="0" applyFont="1" applyBorder="1" applyAlignment="1">
      <alignment horizontal="left" vertical="top" wrapText="1"/>
    </xf>
    <xf numFmtId="0" fontId="48" fillId="0" borderId="5" xfId="0" applyFont="1" applyBorder="1" applyAlignment="1">
      <alignment vertical="top" wrapText="1"/>
    </xf>
    <xf numFmtId="0" fontId="48" fillId="0" borderId="4" xfId="0" applyFont="1" applyBorder="1" applyAlignment="1">
      <alignment vertical="top" wrapText="1"/>
    </xf>
    <xf numFmtId="0" fontId="14" fillId="0" borderId="5" xfId="0" applyFont="1" applyBorder="1" applyAlignment="1">
      <alignment horizontal="left" vertical="top" wrapText="1"/>
    </xf>
    <xf numFmtId="0" fontId="14" fillId="0" borderId="4" xfId="0" applyFont="1" applyBorder="1" applyAlignment="1">
      <alignment horizontal="left" vertical="top" wrapText="1"/>
    </xf>
    <xf numFmtId="0" fontId="5" fillId="0" borderId="1" xfId="0" applyFont="1" applyBorder="1" applyAlignment="1">
      <alignment horizontal="left"/>
    </xf>
    <xf numFmtId="0" fontId="5" fillId="0" borderId="1" xfId="0" applyFont="1" applyBorder="1" applyAlignment="1">
      <alignment horizontal="left" wrapText="1"/>
    </xf>
    <xf numFmtId="0" fontId="17" fillId="0" borderId="5" xfId="0" applyFont="1" applyBorder="1" applyAlignment="1">
      <alignment vertical="top" wrapText="1"/>
    </xf>
    <xf numFmtId="0" fontId="17" fillId="0" borderId="4" xfId="0" applyFont="1" applyBorder="1" applyAlignment="1">
      <alignment vertical="top" wrapText="1"/>
    </xf>
    <xf numFmtId="0" fontId="24" fillId="0" borderId="5" xfId="0" applyFont="1" applyBorder="1" applyAlignment="1">
      <alignment vertical="top" wrapText="1"/>
    </xf>
    <xf numFmtId="0" fontId="24" fillId="0" borderId="4" xfId="0" applyFont="1" applyBorder="1" applyAlignment="1">
      <alignment vertical="top"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168" fontId="5" fillId="0" borderId="1" xfId="0" applyNumberFormat="1" applyFont="1" applyBorder="1" applyAlignment="1">
      <alignment horizontal="center" vertical="center"/>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4" fillId="0" borderId="5"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center" vertical="center" textRotation="90"/>
    </xf>
    <xf numFmtId="168" fontId="2" fillId="0" borderId="5" xfId="0" applyNumberFormat="1" applyFont="1" applyBorder="1" applyAlignment="1">
      <alignment horizontal="center"/>
    </xf>
    <xf numFmtId="168" fontId="2" fillId="0" borderId="4" xfId="0" applyNumberFormat="1" applyFont="1" applyBorder="1" applyAlignment="1">
      <alignment horizontal="center"/>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168" fontId="4" fillId="0" borderId="1" xfId="0" applyNumberFormat="1" applyFont="1" applyBorder="1" applyAlignment="1">
      <alignment horizontal="center"/>
    </xf>
    <xf numFmtId="168" fontId="4" fillId="0" borderId="5" xfId="0" applyNumberFormat="1" applyFont="1" applyBorder="1" applyAlignment="1">
      <alignment horizontal="center"/>
    </xf>
    <xf numFmtId="168" fontId="4" fillId="0" borderId="4" xfId="0" applyNumberFormat="1" applyFont="1" applyBorder="1" applyAlignment="1">
      <alignment horizontal="center"/>
    </xf>
    <xf numFmtId="168" fontId="0" fillId="0" borderId="4" xfId="0" applyNumberFormat="1" applyBorder="1" applyAlignment="1">
      <alignment horizontal="center"/>
    </xf>
    <xf numFmtId="0" fontId="17" fillId="0" borderId="5" xfId="0" applyFont="1" applyBorder="1" applyAlignment="1">
      <alignment horizontal="left" wrapText="1"/>
    </xf>
    <xf numFmtId="0" fontId="17" fillId="0" borderId="4" xfId="0" applyFont="1" applyBorder="1" applyAlignment="1">
      <alignment horizontal="left" wrapText="1"/>
    </xf>
    <xf numFmtId="168" fontId="2" fillId="0" borderId="1" xfId="0" applyNumberFormat="1" applyFont="1" applyBorder="1" applyAlignment="1">
      <alignment horizontal="center"/>
    </xf>
    <xf numFmtId="169" fontId="2" fillId="0" borderId="1" xfId="0" applyNumberFormat="1" applyFont="1" applyBorder="1" applyAlignment="1">
      <alignment horizontal="center" vertical="center"/>
    </xf>
    <xf numFmtId="169" fontId="2" fillId="0" borderId="5"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168" fontId="4" fillId="0" borderId="5" xfId="0" applyNumberFormat="1"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vertical="center"/>
    </xf>
    <xf numFmtId="0" fontId="2" fillId="0" borderId="8"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5" xfId="0" applyFont="1" applyFill="1" applyBorder="1" applyAlignment="1">
      <alignment horizontal="left"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center"/>
    </xf>
    <xf numFmtId="0" fontId="4" fillId="0" borderId="4" xfId="0" applyFont="1" applyFill="1" applyBorder="1" applyAlignment="1">
      <alignment horizont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xf>
    <xf numFmtId="0" fontId="2" fillId="0" borderId="4" xfId="0" applyFont="1" applyFill="1" applyBorder="1" applyAlignment="1">
      <alignment horizontal="center"/>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 fillId="0" borderId="8" xfId="0" applyFont="1" applyFill="1" applyBorder="1" applyAlignment="1">
      <alignment horizontal="center"/>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5" fillId="0" borderId="5" xfId="0" applyFont="1" applyFill="1" applyBorder="1" applyAlignment="1">
      <alignment horizontal="left" vertical="center"/>
    </xf>
    <xf numFmtId="0" fontId="5" fillId="0" borderId="8"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4" fillId="0" borderId="5" xfId="0" applyFont="1" applyFill="1" applyBorder="1" applyAlignment="1">
      <alignment horizontal="left"/>
    </xf>
    <xf numFmtId="0" fontId="4" fillId="0" borderId="8" xfId="0" applyFont="1" applyFill="1" applyBorder="1" applyAlignment="1">
      <alignment horizontal="left"/>
    </xf>
    <xf numFmtId="0" fontId="4" fillId="0" borderId="4" xfId="0" applyFont="1" applyFill="1" applyBorder="1" applyAlignment="1">
      <alignment horizontal="left"/>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textRotation="90"/>
    </xf>
    <xf numFmtId="0" fontId="2" fillId="0" borderId="4" xfId="0" applyFont="1" applyFill="1" applyBorder="1" applyAlignment="1">
      <alignment horizontal="center" vertical="center" textRotation="90"/>
    </xf>
    <xf numFmtId="0" fontId="49" fillId="0" borderId="5" xfId="0" applyFont="1" applyFill="1" applyBorder="1" applyAlignment="1">
      <alignment horizontal="center" vertical="center"/>
    </xf>
    <xf numFmtId="0" fontId="49"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4" xfId="0" applyFont="1" applyFill="1" applyBorder="1" applyAlignment="1">
      <alignment horizontal="center" vertical="center"/>
    </xf>
    <xf numFmtId="49" fontId="2" fillId="0" borderId="5" xfId="0" applyNumberFormat="1" applyFont="1" applyFill="1" applyBorder="1" applyAlignment="1">
      <alignment horizontal="center"/>
    </xf>
    <xf numFmtId="49" fontId="2" fillId="0" borderId="4" xfId="0" applyNumberFormat="1" applyFont="1" applyFill="1" applyBorder="1" applyAlignment="1">
      <alignment horizontal="center"/>
    </xf>
    <xf numFmtId="0" fontId="75" fillId="0" borderId="5" xfId="0" applyFont="1" applyFill="1" applyBorder="1" applyAlignment="1">
      <alignment horizontal="left" vertical="center"/>
    </xf>
    <xf numFmtId="0" fontId="75" fillId="0" borderId="8" xfId="0" applyFont="1" applyFill="1" applyBorder="1" applyAlignment="1">
      <alignment horizontal="left" vertical="center"/>
    </xf>
    <xf numFmtId="0" fontId="75" fillId="0" borderId="4" xfId="0" applyFont="1" applyFill="1" applyBorder="1" applyAlignment="1">
      <alignment horizontal="left" vertical="center"/>
    </xf>
    <xf numFmtId="0" fontId="52" fillId="0" borderId="3" xfId="0" applyFont="1" applyFill="1" applyBorder="1" applyAlignment="1">
      <alignment horizontal="left" vertical="center"/>
    </xf>
    <xf numFmtId="0" fontId="52" fillId="0" borderId="2" xfId="0" applyFont="1" applyFill="1" applyBorder="1" applyAlignment="1">
      <alignment horizontal="left" vertical="center"/>
    </xf>
    <xf numFmtId="0" fontId="52" fillId="0" borderId="3" xfId="0" applyFont="1" applyFill="1" applyBorder="1" applyAlignment="1">
      <alignment horizontal="center" vertical="center"/>
    </xf>
    <xf numFmtId="0" fontId="52" fillId="0" borderId="2"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6"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7" xfId="0" applyFont="1" applyFill="1" applyBorder="1" applyAlignment="1">
      <alignment horizontal="center" vertical="center"/>
    </xf>
    <xf numFmtId="0" fontId="52" fillId="0" borderId="3"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3" xfId="0" applyFont="1" applyFill="1" applyBorder="1" applyAlignment="1">
      <alignment horizontal="center" vertical="center" textRotation="90" wrapText="1"/>
    </xf>
    <xf numFmtId="0" fontId="52" fillId="0" borderId="2" xfId="0" applyFont="1" applyFill="1" applyBorder="1" applyAlignment="1">
      <alignment horizontal="center" vertical="center" textRotation="90" wrapText="1"/>
    </xf>
    <xf numFmtId="0" fontId="21" fillId="0" borderId="30"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5" xfId="0" applyFont="1" applyFill="1" applyBorder="1" applyAlignment="1">
      <alignment horizontal="left" vertical="top"/>
    </xf>
    <xf numFmtId="0" fontId="2" fillId="0" borderId="8" xfId="0" applyFont="1" applyFill="1" applyBorder="1" applyAlignment="1">
      <alignment horizontal="left" vertical="top"/>
    </xf>
    <xf numFmtId="0" fontId="2" fillId="0" borderId="4" xfId="0" applyFont="1" applyFill="1" applyBorder="1" applyAlignment="1">
      <alignment horizontal="left" vertical="top"/>
    </xf>
    <xf numFmtId="0" fontId="10" fillId="2" borderId="5" xfId="0" applyFont="1" applyFill="1" applyBorder="1" applyAlignment="1">
      <alignment horizontal="left" vertical="top"/>
    </xf>
    <xf numFmtId="0" fontId="52" fillId="0" borderId="5" xfId="0" applyFont="1" applyFill="1" applyBorder="1" applyAlignment="1">
      <alignment vertical="top" wrapText="1"/>
    </xf>
    <xf numFmtId="0" fontId="52" fillId="0" borderId="8" xfId="0" applyFont="1" applyFill="1" applyBorder="1" applyAlignment="1">
      <alignment vertical="top" wrapText="1"/>
    </xf>
    <xf numFmtId="0" fontId="52" fillId="0" borderId="4" xfId="0" applyFont="1" applyFill="1" applyBorder="1" applyAlignment="1">
      <alignment vertical="top" wrapText="1"/>
    </xf>
    <xf numFmtId="0" fontId="10" fillId="0" borderId="8" xfId="0" applyFont="1" applyFill="1" applyBorder="1" applyAlignment="1">
      <alignment horizontal="left" vertical="top" wrapText="1"/>
    </xf>
    <xf numFmtId="0" fontId="10" fillId="0" borderId="8" xfId="0" applyFont="1" applyFill="1" applyBorder="1" applyAlignment="1">
      <alignment horizontal="left" vertical="top"/>
    </xf>
    <xf numFmtId="0" fontId="10" fillId="0" borderId="4" xfId="0" applyFont="1" applyFill="1" applyBorder="1" applyAlignment="1">
      <alignment horizontal="left" vertical="top"/>
    </xf>
    <xf numFmtId="0" fontId="52" fillId="0" borderId="5" xfId="0" applyFont="1" applyFill="1" applyBorder="1" applyAlignment="1">
      <alignment horizontal="left" vertical="center"/>
    </xf>
    <xf numFmtId="0" fontId="52" fillId="0" borderId="8" xfId="0" applyFont="1" applyFill="1" applyBorder="1" applyAlignment="1">
      <alignment horizontal="left" vertical="center"/>
    </xf>
    <xf numFmtId="0" fontId="52" fillId="0" borderId="4" xfId="0" applyFont="1" applyFill="1" applyBorder="1" applyAlignment="1">
      <alignment horizontal="left" vertical="center"/>
    </xf>
    <xf numFmtId="0" fontId="51" fillId="0" borderId="5" xfId="0" applyFont="1" applyFill="1" applyBorder="1" applyAlignment="1">
      <alignment horizontal="left" vertical="top" wrapText="1"/>
    </xf>
    <xf numFmtId="0" fontId="51" fillId="0" borderId="8" xfId="0" applyFont="1" applyFill="1" applyBorder="1" applyAlignment="1">
      <alignment horizontal="left" vertical="top" wrapText="1"/>
    </xf>
    <xf numFmtId="0" fontId="51" fillId="0" borderId="4" xfId="0" applyFont="1" applyFill="1" applyBorder="1" applyAlignment="1">
      <alignment horizontal="left" vertical="top" wrapText="1"/>
    </xf>
    <xf numFmtId="0" fontId="61" fillId="0" borderId="25" xfId="0" applyFont="1" applyFill="1" applyBorder="1" applyAlignment="1">
      <alignment horizontal="left" vertical="center" wrapText="1"/>
    </xf>
    <xf numFmtId="0" fontId="61" fillId="0" borderId="26" xfId="0" applyFont="1" applyFill="1" applyBorder="1" applyAlignment="1">
      <alignment horizontal="left" vertical="center" wrapText="1"/>
    </xf>
    <xf numFmtId="0" fontId="61" fillId="0" borderId="27" xfId="0" applyFont="1" applyFill="1" applyBorder="1" applyAlignment="1">
      <alignment horizontal="left" vertical="center" wrapText="1"/>
    </xf>
    <xf numFmtId="0" fontId="51" fillId="0" borderId="44" xfId="0" applyFont="1" applyFill="1" applyBorder="1" applyAlignment="1">
      <alignment horizontal="left" vertical="center" wrapText="1"/>
    </xf>
    <xf numFmtId="0" fontId="51" fillId="0" borderId="45" xfId="0" applyFont="1" applyFill="1" applyBorder="1" applyAlignment="1">
      <alignment horizontal="left" vertical="center" wrapText="1"/>
    </xf>
    <xf numFmtId="0" fontId="51" fillId="0" borderId="46" xfId="0" applyFont="1" applyFill="1" applyBorder="1" applyAlignment="1">
      <alignment horizontal="left" vertical="center" wrapText="1"/>
    </xf>
    <xf numFmtId="0" fontId="51" fillId="0" borderId="5" xfId="0" applyFont="1" applyFill="1" applyBorder="1" applyAlignment="1">
      <alignment horizontal="left" vertical="center" wrapText="1"/>
    </xf>
    <xf numFmtId="0" fontId="51" fillId="0" borderId="8" xfId="0" applyFont="1" applyFill="1" applyBorder="1" applyAlignment="1">
      <alignment horizontal="left" vertical="center" wrapText="1"/>
    </xf>
    <xf numFmtId="0" fontId="51" fillId="0" borderId="4" xfId="0" applyFont="1" applyFill="1" applyBorder="1" applyAlignment="1">
      <alignment horizontal="left" vertical="center" wrapText="1"/>
    </xf>
    <xf numFmtId="0" fontId="51" fillId="0" borderId="1" xfId="0" applyFont="1" applyFill="1" applyBorder="1" applyAlignment="1">
      <alignment horizontal="left" vertical="center" wrapText="1"/>
    </xf>
    <xf numFmtId="0" fontId="52" fillId="0" borderId="15" xfId="0" applyFont="1" applyFill="1" applyBorder="1" applyAlignment="1">
      <alignment horizontal="center" vertical="center" textRotation="90" wrapText="1"/>
    </xf>
    <xf numFmtId="0" fontId="4" fillId="0" borderId="5" xfId="0" applyFont="1" applyFill="1" applyBorder="1" applyAlignment="1">
      <alignment vertical="center" wrapText="1"/>
    </xf>
    <xf numFmtId="0" fontId="4" fillId="0" borderId="8" xfId="0" applyFont="1" applyFill="1" applyBorder="1" applyAlignment="1">
      <alignment vertical="center" wrapText="1"/>
    </xf>
    <xf numFmtId="0" fontId="4" fillId="0" borderId="4" xfId="0" applyFont="1" applyFill="1" applyBorder="1" applyAlignment="1">
      <alignment vertical="center" wrapText="1"/>
    </xf>
    <xf numFmtId="168" fontId="4" fillId="0" borderId="4" xfId="0" applyNumberFormat="1" applyFont="1" applyFill="1" applyBorder="1" applyAlignment="1">
      <alignment horizontal="center" vertical="center"/>
    </xf>
    <xf numFmtId="168" fontId="5" fillId="0" borderId="5" xfId="0" applyNumberFormat="1" applyFont="1" applyFill="1" applyBorder="1" applyAlignment="1">
      <alignment horizontal="center" vertical="center"/>
    </xf>
    <xf numFmtId="168" fontId="5" fillId="0" borderId="4" xfId="0" applyNumberFormat="1" applyFont="1" applyFill="1" applyBorder="1" applyAlignment="1">
      <alignment horizontal="center" vertical="center"/>
    </xf>
    <xf numFmtId="0" fontId="19" fillId="0" borderId="5" xfId="0" applyFont="1" applyFill="1" applyBorder="1" applyAlignment="1">
      <alignment vertical="center" wrapText="1"/>
    </xf>
    <xf numFmtId="0" fontId="19" fillId="0" borderId="8" xfId="0" applyFont="1" applyFill="1" applyBorder="1" applyAlignment="1">
      <alignment vertical="center" wrapText="1"/>
    </xf>
    <xf numFmtId="0" fontId="19" fillId="0" borderId="4" xfId="0" applyFont="1" applyFill="1" applyBorder="1" applyAlignment="1">
      <alignment vertical="center" wrapText="1"/>
    </xf>
    <xf numFmtId="0" fontId="2" fillId="0" borderId="3" xfId="0" applyFont="1" applyBorder="1" applyAlignment="1">
      <alignment horizontal="center" textRotation="90" wrapText="1"/>
    </xf>
    <xf numFmtId="0" fontId="2" fillId="0" borderId="2" xfId="0" applyFont="1" applyBorder="1" applyAlignment="1">
      <alignment horizontal="center" textRotation="90" wrapText="1"/>
    </xf>
    <xf numFmtId="168" fontId="2" fillId="0" borderId="5" xfId="0" applyNumberFormat="1" applyFont="1" applyFill="1" applyBorder="1" applyAlignment="1">
      <alignment horizontal="center" vertical="center"/>
    </xf>
    <xf numFmtId="168" fontId="2" fillId="0" borderId="4" xfId="0" applyNumberFormat="1" applyFont="1" applyFill="1" applyBorder="1" applyAlignment="1">
      <alignment horizontal="center" vertical="center"/>
    </xf>
    <xf numFmtId="0" fontId="69" fillId="0" borderId="5" xfId="0" applyFont="1" applyFill="1" applyBorder="1" applyAlignment="1">
      <alignment horizontal="left" vertical="center" wrapText="1"/>
    </xf>
    <xf numFmtId="0" fontId="69" fillId="0" borderId="8" xfId="0" applyFont="1" applyFill="1" applyBorder="1" applyAlignment="1">
      <alignment horizontal="left" vertical="center" wrapText="1"/>
    </xf>
    <xf numFmtId="0" fontId="69" fillId="0" borderId="4" xfId="0" applyFont="1" applyFill="1" applyBorder="1" applyAlignment="1">
      <alignment horizontal="left" vertical="center" wrapText="1"/>
    </xf>
    <xf numFmtId="168" fontId="19" fillId="0" borderId="1" xfId="0" applyNumberFormat="1" applyFont="1" applyFill="1" applyBorder="1" applyAlignment="1">
      <alignment horizontal="center"/>
    </xf>
    <xf numFmtId="0" fontId="21" fillId="0" borderId="5"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4" xfId="0" applyFont="1" applyFill="1" applyBorder="1" applyAlignment="1">
      <alignment horizontal="left" vertical="center" wrapText="1"/>
    </xf>
    <xf numFmtId="168" fontId="8" fillId="0" borderId="1" xfId="0" applyNumberFormat="1" applyFont="1" applyFill="1" applyBorder="1" applyAlignment="1">
      <alignment horizontal="center"/>
    </xf>
    <xf numFmtId="0" fontId="21" fillId="0" borderId="1" xfId="0" applyFont="1" applyFill="1" applyBorder="1" applyAlignment="1">
      <alignment horizontal="left" vertical="center" wrapText="1"/>
    </xf>
    <xf numFmtId="0" fontId="8" fillId="0" borderId="1" xfId="0" applyFont="1" applyFill="1" applyBorder="1" applyAlignment="1">
      <alignment horizontal="center"/>
    </xf>
    <xf numFmtId="0" fontId="8" fillId="0" borderId="1" xfId="0" applyFont="1" applyFill="1" applyBorder="1" applyAlignment="1">
      <alignment horizontal="center" vertical="center"/>
    </xf>
    <xf numFmtId="168" fontId="19" fillId="0" borderId="5" xfId="0" applyNumberFormat="1" applyFont="1" applyFill="1" applyBorder="1" applyAlignment="1">
      <alignment horizontal="center"/>
    </xf>
    <xf numFmtId="168" fontId="19" fillId="0" borderId="4" xfId="0" applyNumberFormat="1" applyFont="1" applyFill="1" applyBorder="1" applyAlignment="1">
      <alignment horizontal="center"/>
    </xf>
    <xf numFmtId="168" fontId="8" fillId="0" borderId="5" xfId="0" applyNumberFormat="1" applyFont="1" applyFill="1" applyBorder="1" applyAlignment="1">
      <alignment horizontal="center"/>
    </xf>
    <xf numFmtId="168" fontId="8" fillId="0" borderId="4" xfId="0" applyNumberFormat="1" applyFont="1" applyFill="1" applyBorder="1" applyAlignment="1">
      <alignment horizontal="center"/>
    </xf>
    <xf numFmtId="0" fontId="19" fillId="0" borderId="1" xfId="0" applyFont="1" applyFill="1" applyBorder="1" applyAlignment="1">
      <alignment horizontal="left" vertical="center" wrapText="1"/>
    </xf>
    <xf numFmtId="0" fontId="19" fillId="0" borderId="1" xfId="0" applyFont="1" applyFill="1" applyBorder="1" applyAlignment="1">
      <alignment horizontal="center"/>
    </xf>
    <xf numFmtId="0" fontId="10" fillId="2" borderId="1"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168" fontId="14" fillId="0" borderId="5" xfId="0" applyNumberFormat="1" applyFont="1" applyFill="1" applyBorder="1" applyAlignment="1">
      <alignment horizontal="center" vertical="center"/>
    </xf>
    <xf numFmtId="168" fontId="14" fillId="0" borderId="4" xfId="0" applyNumberFormat="1" applyFont="1" applyFill="1" applyBorder="1" applyAlignment="1">
      <alignment horizontal="center" vertical="center"/>
    </xf>
    <xf numFmtId="0" fontId="10" fillId="2" borderId="5" xfId="0" applyFont="1" applyFill="1" applyBorder="1" applyAlignment="1">
      <alignment horizontal="left" vertical="center"/>
    </xf>
    <xf numFmtId="0" fontId="10" fillId="2" borderId="8" xfId="0" applyFont="1" applyFill="1" applyBorder="1" applyAlignment="1">
      <alignment horizontal="left" vertical="center"/>
    </xf>
    <xf numFmtId="0" fontId="10" fillId="2" borderId="4" xfId="0" applyFont="1" applyFill="1" applyBorder="1" applyAlignment="1">
      <alignment horizontal="left" vertical="center"/>
    </xf>
    <xf numFmtId="168" fontId="10" fillId="0" borderId="5" xfId="0" applyNumberFormat="1" applyFont="1" applyFill="1" applyBorder="1" applyAlignment="1">
      <alignment horizontal="center" vertical="center"/>
    </xf>
    <xf numFmtId="168" fontId="10" fillId="0" borderId="4" xfId="0" applyNumberFormat="1" applyFont="1" applyFill="1" applyBorder="1" applyAlignment="1">
      <alignment horizontal="center" vertical="center"/>
    </xf>
    <xf numFmtId="0" fontId="10" fillId="2" borderId="1" xfId="0" applyFont="1" applyFill="1" applyBorder="1" applyAlignment="1">
      <alignment horizontal="center"/>
    </xf>
    <xf numFmtId="168" fontId="10" fillId="0" borderId="1" xfId="0" applyNumberFormat="1" applyFont="1" applyFill="1" applyBorder="1" applyAlignment="1">
      <alignment horizontal="center" vertical="center"/>
    </xf>
    <xf numFmtId="0" fontId="14" fillId="2" borderId="10" xfId="0" applyFont="1" applyFill="1" applyBorder="1" applyAlignment="1">
      <alignment horizontal="left" vertical="center"/>
    </xf>
    <xf numFmtId="0" fontId="14" fillId="2" borderId="11" xfId="0" applyFont="1" applyFill="1" applyBorder="1" applyAlignment="1">
      <alignment horizontal="left"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4" fillId="2" borderId="5" xfId="0" applyFont="1" applyFill="1" applyBorder="1" applyAlignment="1">
      <alignment horizontal="center"/>
    </xf>
    <xf numFmtId="0" fontId="14" fillId="2" borderId="4" xfId="0" applyFont="1" applyFill="1" applyBorder="1" applyAlignment="1">
      <alignment horizontal="center"/>
    </xf>
    <xf numFmtId="0" fontId="10" fillId="2" borderId="8" xfId="0" applyFont="1" applyFill="1" applyBorder="1" applyAlignment="1">
      <alignment horizontal="center"/>
    </xf>
    <xf numFmtId="0" fontId="10"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51" fillId="2" borderId="1" xfId="0" applyFont="1" applyFill="1" applyBorder="1" applyAlignment="1">
      <alignment horizontal="left"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left" vertical="center"/>
    </xf>
    <xf numFmtId="0" fontId="51" fillId="2" borderId="5" xfId="0" applyFont="1" applyFill="1" applyBorder="1" applyAlignment="1">
      <alignment horizontal="left" vertical="center"/>
    </xf>
    <xf numFmtId="0" fontId="51" fillId="2" borderId="8" xfId="0" applyFont="1" applyFill="1" applyBorder="1" applyAlignment="1">
      <alignment horizontal="left" vertical="center"/>
    </xf>
    <xf numFmtId="0" fontId="51" fillId="2" borderId="4" xfId="0" applyFont="1" applyFill="1" applyBorder="1" applyAlignment="1">
      <alignment horizontal="left" vertical="center"/>
    </xf>
    <xf numFmtId="0" fontId="24" fillId="2" borderId="1" xfId="0" applyFont="1" applyFill="1" applyBorder="1" applyAlignment="1">
      <alignment horizontal="left" vertical="center"/>
    </xf>
    <xf numFmtId="0" fontId="14" fillId="2" borderId="5"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0" fillId="2" borderId="0" xfId="0" applyFont="1" applyFill="1" applyAlignment="1">
      <alignment horizontal="center" vertical="center"/>
    </xf>
    <xf numFmtId="0" fontId="25" fillId="2" borderId="0" xfId="0" applyFont="1" applyFill="1" applyAlignment="1">
      <alignment horizontal="center" vertical="center"/>
    </xf>
    <xf numFmtId="0" fontId="51" fillId="2" borderId="5" xfId="0" applyFont="1" applyFill="1" applyBorder="1" applyAlignment="1">
      <alignment horizontal="left" vertical="center" wrapText="1"/>
    </xf>
    <xf numFmtId="0" fontId="51" fillId="2" borderId="8" xfId="0" applyFont="1" applyFill="1" applyBorder="1" applyAlignment="1">
      <alignment horizontal="left" vertical="center" wrapText="1"/>
    </xf>
    <xf numFmtId="0" fontId="51" fillId="2" borderId="4" xfId="0" applyFont="1" applyFill="1" applyBorder="1" applyAlignment="1">
      <alignment horizontal="left" vertical="center" wrapText="1"/>
    </xf>
    <xf numFmtId="0" fontId="10" fillId="2" borderId="1" xfId="0" applyFont="1" applyFill="1" applyBorder="1" applyAlignment="1">
      <alignment horizontal="left" vertical="center"/>
    </xf>
    <xf numFmtId="0" fontId="10" fillId="2" borderId="10" xfId="0" applyFont="1" applyFill="1" applyBorder="1" applyAlignment="1">
      <alignment horizontal="center" vertical="center"/>
    </xf>
    <xf numFmtId="0" fontId="10" fillId="2" borderId="1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4" xfId="0" applyFont="1" applyFill="1" applyBorder="1" applyAlignment="1">
      <alignment horizontal="center" vertical="center"/>
    </xf>
    <xf numFmtId="0" fontId="24" fillId="2" borderId="1" xfId="0" applyFont="1" applyFill="1" applyBorder="1" applyAlignment="1">
      <alignment horizontal="center" vertical="center"/>
    </xf>
    <xf numFmtId="0" fontId="10" fillId="2" borderId="1" xfId="0" applyFont="1" applyFill="1" applyBorder="1" applyAlignment="1">
      <alignment horizontal="center" vertical="center" textRotation="90"/>
    </xf>
    <xf numFmtId="0" fontId="10" fillId="2" borderId="5" xfId="0" applyFont="1" applyFill="1" applyBorder="1" applyAlignment="1">
      <alignment horizontal="center"/>
    </xf>
    <xf numFmtId="0" fontId="10" fillId="2" borderId="4" xfId="0" applyFont="1" applyFill="1" applyBorder="1" applyAlignment="1">
      <alignment horizontal="center"/>
    </xf>
    <xf numFmtId="0" fontId="14" fillId="2" borderId="5" xfId="0" applyFont="1" applyFill="1" applyBorder="1" applyAlignment="1">
      <alignment horizontal="left" vertical="center"/>
    </xf>
    <xf numFmtId="0" fontId="14" fillId="2" borderId="4" xfId="0" applyFont="1" applyFill="1" applyBorder="1" applyAlignment="1">
      <alignment horizontal="left" vertical="center"/>
    </xf>
    <xf numFmtId="0" fontId="10" fillId="2" borderId="1" xfId="0" applyFont="1" applyFill="1" applyBorder="1" applyAlignment="1">
      <alignment horizontal="center" vertical="center" wrapText="1"/>
    </xf>
    <xf numFmtId="0" fontId="50" fillId="0" borderId="1" xfId="0" applyFont="1" applyFill="1" applyBorder="1" applyAlignment="1">
      <alignment horizontal="left" vertical="center"/>
    </xf>
    <xf numFmtId="0" fontId="51" fillId="0" borderId="8" xfId="0" applyFont="1" applyFill="1" applyBorder="1" applyAlignment="1">
      <alignment horizontal="left" vertical="top"/>
    </xf>
    <xf numFmtId="0" fontId="51" fillId="0" borderId="4" xfId="0" applyFont="1" applyFill="1" applyBorder="1" applyAlignment="1">
      <alignment horizontal="left" vertical="top"/>
    </xf>
    <xf numFmtId="0" fontId="14" fillId="2" borderId="8" xfId="0" applyFont="1" applyFill="1" applyBorder="1" applyAlignment="1">
      <alignment horizontal="left" vertical="center"/>
    </xf>
    <xf numFmtId="0" fontId="51" fillId="0" borderId="5" xfId="0" applyFont="1" applyFill="1" applyBorder="1" applyAlignment="1">
      <alignment horizontal="left" vertical="top"/>
    </xf>
    <xf numFmtId="0" fontId="51" fillId="0" borderId="5" xfId="0" applyFont="1" applyFill="1" applyBorder="1" applyAlignment="1">
      <alignment horizontal="left" vertical="center"/>
    </xf>
    <xf numFmtId="0" fontId="51" fillId="0" borderId="8" xfId="0" applyFont="1" applyFill="1" applyBorder="1" applyAlignment="1">
      <alignment horizontal="left" vertical="center"/>
    </xf>
    <xf numFmtId="0" fontId="51" fillId="0" borderId="4" xfId="0" applyFont="1" applyFill="1" applyBorder="1" applyAlignment="1">
      <alignment horizontal="left" vertical="center"/>
    </xf>
    <xf numFmtId="0" fontId="51" fillId="0" borderId="3" xfId="0" applyFont="1" applyFill="1" applyBorder="1" applyAlignment="1">
      <alignment horizontal="center" vertical="center" textRotation="90" wrapText="1"/>
    </xf>
    <xf numFmtId="0" fontId="51" fillId="0" borderId="15" xfId="0" applyFont="1" applyFill="1"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8" xfId="0" applyBorder="1" applyAlignment="1">
      <alignment horizontal="left" vertical="center" wrapText="1"/>
    </xf>
    <xf numFmtId="0" fontId="0" fillId="0" borderId="4" xfId="0" applyBorder="1" applyAlignment="1">
      <alignment horizontal="left" vertical="center" wrapText="1"/>
    </xf>
    <xf numFmtId="0" fontId="10" fillId="2" borderId="1" xfId="0" applyFont="1" applyFill="1" applyBorder="1" applyAlignment="1">
      <alignment horizontal="left" vertical="center" wrapText="1"/>
    </xf>
    <xf numFmtId="49" fontId="10" fillId="2" borderId="1" xfId="0" applyNumberFormat="1" applyFont="1" applyFill="1" applyBorder="1" applyAlignment="1">
      <alignment horizontal="center"/>
    </xf>
    <xf numFmtId="0" fontId="19" fillId="0" borderId="5" xfId="0" applyFont="1" applyFill="1" applyBorder="1" applyAlignment="1">
      <alignment horizontal="center"/>
    </xf>
    <xf numFmtId="0" fontId="19" fillId="0" borderId="4" xfId="0" applyFont="1" applyFill="1" applyBorder="1" applyAlignment="1">
      <alignment horizontal="center"/>
    </xf>
    <xf numFmtId="0" fontId="70" fillId="0" borderId="4" xfId="0" applyFont="1" applyBorder="1" applyAlignment="1">
      <alignment horizontal="center"/>
    </xf>
    <xf numFmtId="0" fontId="70" fillId="0" borderId="8" xfId="0" applyFont="1" applyFill="1" applyBorder="1" applyAlignment="1">
      <alignment horizontal="left" vertical="center" wrapText="1"/>
    </xf>
    <xf numFmtId="0" fontId="70" fillId="0" borderId="4" xfId="0" applyFont="1" applyFill="1" applyBorder="1" applyAlignment="1">
      <alignment horizontal="left" vertical="center" wrapText="1"/>
    </xf>
    <xf numFmtId="0" fontId="8" fillId="0" borderId="5" xfId="0" applyFont="1" applyFill="1" applyBorder="1" applyAlignment="1">
      <alignment horizontal="center"/>
    </xf>
    <xf numFmtId="0" fontId="8" fillId="0" borderId="4" xfId="0" applyFont="1" applyFill="1" applyBorder="1" applyAlignment="1">
      <alignment horizontal="center"/>
    </xf>
    <xf numFmtId="168" fontId="19" fillId="2" borderId="5" xfId="0" applyNumberFormat="1" applyFont="1" applyFill="1" applyBorder="1" applyAlignment="1">
      <alignment horizontal="center"/>
    </xf>
    <xf numFmtId="0" fontId="19" fillId="2" borderId="4" xfId="0" applyFont="1" applyFill="1" applyBorder="1" applyAlignment="1">
      <alignment horizontal="center"/>
    </xf>
    <xf numFmtId="0" fontId="10" fillId="2" borderId="12"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6" xfId="0" applyFont="1" applyFill="1" applyBorder="1" applyAlignment="1">
      <alignment horizontal="left" vertical="center"/>
    </xf>
    <xf numFmtId="0" fontId="10" fillId="2" borderId="14" xfId="0" applyFont="1" applyFill="1" applyBorder="1" applyAlignment="1">
      <alignment horizontal="left" vertical="center"/>
    </xf>
    <xf numFmtId="0" fontId="10" fillId="2" borderId="7" xfId="0" applyFont="1" applyFill="1" applyBorder="1" applyAlignment="1">
      <alignment horizontal="left" vertical="center"/>
    </xf>
    <xf numFmtId="0" fontId="10" fillId="2" borderId="0" xfId="0" applyFont="1" applyFill="1" applyAlignment="1">
      <alignment horizontal="left" vertical="center" wrapText="1"/>
    </xf>
    <xf numFmtId="0" fontId="14" fillId="2" borderId="5" xfId="0" applyFont="1" applyFill="1" applyBorder="1" applyAlignment="1">
      <alignment horizontal="left"/>
    </xf>
    <xf numFmtId="0" fontId="10" fillId="2" borderId="8" xfId="0" applyFont="1" applyFill="1" applyBorder="1" applyAlignment="1">
      <alignment horizontal="left"/>
    </xf>
    <xf numFmtId="0" fontId="10" fillId="2" borderId="4" xfId="0" applyFont="1" applyFill="1" applyBorder="1" applyAlignment="1">
      <alignment horizontal="left"/>
    </xf>
    <xf numFmtId="0" fontId="51" fillId="0" borderId="5" xfId="0" applyFont="1" applyFill="1" applyBorder="1" applyAlignment="1">
      <alignment vertical="top" wrapText="1"/>
    </xf>
    <xf numFmtId="0" fontId="51" fillId="0" borderId="8" xfId="0" applyFont="1" applyFill="1" applyBorder="1" applyAlignment="1">
      <alignment vertical="top" wrapText="1"/>
    </xf>
    <xf numFmtId="0" fontId="51" fillId="0" borderId="4" xfId="0" applyFont="1" applyFill="1" applyBorder="1" applyAlignment="1">
      <alignment vertical="top" wrapText="1"/>
    </xf>
    <xf numFmtId="0" fontId="51" fillId="0" borderId="2" xfId="0" applyFont="1" applyFill="1" applyBorder="1" applyAlignment="1">
      <alignment horizontal="center" vertical="center" textRotation="90" wrapText="1"/>
    </xf>
    <xf numFmtId="0" fontId="51" fillId="0" borderId="5" xfId="0" applyFont="1" applyFill="1" applyBorder="1" applyAlignment="1">
      <alignment vertical="center" wrapText="1"/>
    </xf>
    <xf numFmtId="0" fontId="51" fillId="0" borderId="8" xfId="0" applyFont="1" applyFill="1" applyBorder="1" applyAlignment="1">
      <alignment vertical="center" wrapText="1"/>
    </xf>
    <xf numFmtId="0" fontId="51" fillId="0" borderId="4" xfId="0" applyFont="1" applyFill="1" applyBorder="1" applyAlignment="1">
      <alignment vertical="center" wrapText="1"/>
    </xf>
    <xf numFmtId="0" fontId="10" fillId="2" borderId="9"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0" fontId="69" fillId="2" borderId="5" xfId="0" applyFont="1" applyFill="1" applyBorder="1" applyAlignment="1">
      <alignment horizontal="left" vertical="center" wrapText="1"/>
    </xf>
    <xf numFmtId="0" fontId="69" fillId="2" borderId="8" xfId="0" applyFont="1" applyFill="1" applyBorder="1" applyAlignment="1">
      <alignment horizontal="left" vertical="center" wrapText="1"/>
    </xf>
    <xf numFmtId="0" fontId="69" fillId="2" borderId="4" xfId="0" applyFont="1" applyFill="1" applyBorder="1" applyAlignment="1">
      <alignment horizontal="left" vertical="center" wrapText="1"/>
    </xf>
    <xf numFmtId="0" fontId="51" fillId="0" borderId="1" xfId="0" applyFont="1" applyFill="1" applyBorder="1" applyAlignment="1">
      <alignment horizontal="center" vertical="center" wrapText="1"/>
    </xf>
    <xf numFmtId="0" fontId="51" fillId="0" borderId="1"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5" xfId="0" applyFont="1" applyFill="1" applyBorder="1" applyAlignment="1">
      <alignment vertical="top"/>
    </xf>
    <xf numFmtId="0" fontId="51" fillId="0" borderId="8" xfId="0" applyFont="1" applyFill="1" applyBorder="1" applyAlignment="1">
      <alignment vertical="top"/>
    </xf>
    <xf numFmtId="0" fontId="51" fillId="0" borderId="4" xfId="0" applyFont="1" applyFill="1" applyBorder="1" applyAlignment="1">
      <alignment vertical="top"/>
    </xf>
    <xf numFmtId="0" fontId="51" fillId="0" borderId="5" xfId="0" applyFont="1" applyFill="1" applyBorder="1" applyAlignment="1">
      <alignment horizontal="justify" vertical="top" wrapText="1"/>
    </xf>
    <xf numFmtId="0" fontId="51" fillId="0" borderId="8" xfId="0" applyFont="1" applyFill="1" applyBorder="1" applyAlignment="1">
      <alignment horizontal="justify" vertical="top" wrapText="1"/>
    </xf>
    <xf numFmtId="0" fontId="51" fillId="0" borderId="4" xfId="0" applyFont="1" applyFill="1" applyBorder="1" applyAlignment="1">
      <alignment horizontal="justify" vertical="top"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168" fontId="14" fillId="0" borderId="1" xfId="0" applyNumberFormat="1" applyFont="1" applyFill="1" applyBorder="1" applyAlignment="1">
      <alignment horizontal="center" vertical="center"/>
    </xf>
    <xf numFmtId="0" fontId="21" fillId="2" borderId="25"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21" fillId="2" borderId="27" xfId="0" applyFont="1" applyFill="1" applyBorder="1" applyAlignment="1">
      <alignment horizontal="left" vertical="center" wrapText="1"/>
    </xf>
    <xf numFmtId="0" fontId="61" fillId="2" borderId="25" xfId="0" applyFont="1" applyFill="1" applyBorder="1" applyAlignment="1">
      <alignment horizontal="left" vertical="center" wrapText="1"/>
    </xf>
    <xf numFmtId="0" fontId="61" fillId="2" borderId="26" xfId="0" applyFont="1" applyFill="1" applyBorder="1" applyAlignment="1">
      <alignment horizontal="left" vertical="center" wrapText="1"/>
    </xf>
    <xf numFmtId="0" fontId="61" fillId="2" borderId="27" xfId="0" applyFont="1" applyFill="1" applyBorder="1" applyAlignment="1">
      <alignment horizontal="left" vertical="center" wrapText="1"/>
    </xf>
    <xf numFmtId="0" fontId="25" fillId="0" borderId="1" xfId="0" applyFont="1" applyBorder="1" applyAlignment="1">
      <alignment horizontal="left" vertical="center"/>
    </xf>
    <xf numFmtId="0" fontId="87" fillId="0" borderId="1" xfId="0" applyFont="1" applyBorder="1" applyAlignment="1">
      <alignment horizontal="center" vertical="center"/>
    </xf>
    <xf numFmtId="0" fontId="87" fillId="0" borderId="9" xfId="0" applyFont="1" applyBorder="1" applyAlignment="1">
      <alignment horizontal="center" vertical="center"/>
    </xf>
    <xf numFmtId="0" fontId="87" fillId="0" borderId="10" xfId="0" applyFont="1" applyBorder="1" applyAlignment="1">
      <alignment horizontal="center" vertical="center"/>
    </xf>
    <xf numFmtId="0" fontId="87" fillId="0" borderId="12" xfId="0" applyFont="1" applyBorder="1" applyAlignment="1">
      <alignment horizontal="center" vertical="center"/>
    </xf>
    <xf numFmtId="0" fontId="87" fillId="0" borderId="0" xfId="0" applyFont="1" applyBorder="1" applyAlignment="1">
      <alignment horizontal="center" vertical="center"/>
    </xf>
    <xf numFmtId="0" fontId="61" fillId="2" borderId="28" xfId="0" applyFont="1" applyFill="1" applyBorder="1" applyAlignment="1">
      <alignment horizontal="left" vertical="center" wrapText="1"/>
    </xf>
    <xf numFmtId="0" fontId="8" fillId="2" borderId="5" xfId="0" applyFont="1" applyFill="1" applyBorder="1" applyAlignment="1">
      <alignment horizontal="left" vertical="top" wrapText="1"/>
    </xf>
    <xf numFmtId="0" fontId="87" fillId="0" borderId="5" xfId="0" applyFont="1" applyBorder="1" applyAlignment="1">
      <alignment horizontal="center"/>
    </xf>
    <xf numFmtId="0" fontId="87" fillId="0" borderId="8" xfId="0" applyFont="1" applyBorder="1" applyAlignment="1">
      <alignment horizontal="center"/>
    </xf>
    <xf numFmtId="0" fontId="10" fillId="0" borderId="5"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wrapText="1"/>
    </xf>
    <xf numFmtId="0" fontId="10" fillId="0" borderId="4" xfId="0" applyFont="1" applyBorder="1" applyAlignment="1">
      <alignment wrapText="1"/>
    </xf>
    <xf numFmtId="0" fontId="25" fillId="0" borderId="5" xfId="0" applyFont="1" applyBorder="1" applyAlignment="1">
      <alignment horizontal="left"/>
    </xf>
    <xf numFmtId="0" fontId="87" fillId="0" borderId="8" xfId="0" applyFont="1" applyBorder="1" applyAlignment="1">
      <alignment horizontal="left"/>
    </xf>
    <xf numFmtId="0" fontId="87" fillId="0" borderId="4" xfId="0" applyFont="1" applyBorder="1" applyAlignment="1">
      <alignment horizontal="left"/>
    </xf>
    <xf numFmtId="0" fontId="87" fillId="0" borderId="1" xfId="0" applyFont="1" applyBorder="1" applyAlignment="1">
      <alignment horizontal="center" vertical="center" wrapText="1"/>
    </xf>
    <xf numFmtId="2" fontId="10" fillId="0" borderId="1" xfId="0" applyNumberFormat="1" applyFont="1" applyBorder="1" applyAlignment="1">
      <alignment horizontal="center"/>
    </xf>
    <xf numFmtId="0" fontId="10" fillId="0" borderId="5" xfId="0" applyFont="1" applyBorder="1" applyAlignment="1">
      <alignment horizontal="center" wrapText="1"/>
    </xf>
    <xf numFmtId="0" fontId="10" fillId="0" borderId="4" xfId="0" applyFont="1" applyBorder="1" applyAlignment="1">
      <alignment horizontal="center" wrapText="1"/>
    </xf>
    <xf numFmtId="0" fontId="86" fillId="0" borderId="1" xfId="0" applyFont="1" applyBorder="1" applyAlignment="1">
      <alignment horizontal="center"/>
    </xf>
    <xf numFmtId="0" fontId="10" fillId="0" borderId="0" xfId="0" applyFont="1" applyAlignment="1">
      <alignment horizontal="right" vertical="center"/>
    </xf>
    <xf numFmtId="0" fontId="10" fillId="0" borderId="5" xfId="0" applyFont="1" applyBorder="1" applyAlignment="1">
      <alignment horizontal="right"/>
    </xf>
    <xf numFmtId="0" fontId="10" fillId="0" borderId="4" xfId="0" applyFont="1" applyBorder="1" applyAlignment="1">
      <alignment horizontal="right"/>
    </xf>
    <xf numFmtId="4" fontId="14" fillId="2" borderId="1" xfId="0" applyNumberFormat="1" applyFont="1" applyFill="1" applyBorder="1" applyAlignment="1">
      <alignment horizontal="right"/>
    </xf>
    <xf numFmtId="4" fontId="10" fillId="0" borderId="1" xfId="0" applyNumberFormat="1" applyFont="1" applyBorder="1" applyAlignment="1">
      <alignment horizontal="right"/>
    </xf>
    <xf numFmtId="0" fontId="14" fillId="0" borderId="5" xfId="0" applyFont="1" applyBorder="1" applyAlignment="1">
      <alignment horizontal="right" vertical="center"/>
    </xf>
    <xf numFmtId="0" fontId="14" fillId="0" borderId="4" xfId="0" applyFont="1" applyBorder="1" applyAlignment="1">
      <alignment horizontal="right" vertical="center"/>
    </xf>
    <xf numFmtId="0" fontId="10" fillId="2" borderId="3" xfId="0" applyFont="1" applyFill="1" applyBorder="1" applyAlignment="1">
      <alignment horizontal="center" vertical="center" textRotation="90" wrapText="1"/>
    </xf>
    <xf numFmtId="0" fontId="10" fillId="2" borderId="15" xfId="0" applyFont="1" applyFill="1" applyBorder="1" applyAlignment="1">
      <alignment horizontal="center" vertical="center" textRotation="90" wrapText="1"/>
    </xf>
    <xf numFmtId="0" fontId="0" fillId="0" borderId="2" xfId="0" applyBorder="1" applyAlignment="1">
      <alignment horizontal="center" vertical="center" textRotation="90" wrapText="1"/>
    </xf>
    <xf numFmtId="49" fontId="10" fillId="0" borderId="5" xfId="0" applyNumberFormat="1" applyFont="1" applyFill="1" applyBorder="1" applyAlignment="1">
      <alignment horizontal="left" wrapText="1"/>
    </xf>
    <xf numFmtId="0" fontId="0" fillId="0" borderId="8" xfId="0" applyBorder="1" applyAlignment="1">
      <alignment horizontal="left" wrapText="1"/>
    </xf>
    <xf numFmtId="0" fontId="0" fillId="0" borderId="4" xfId="0" applyBorder="1" applyAlignment="1">
      <alignment horizontal="left" wrapText="1"/>
    </xf>
    <xf numFmtId="4" fontId="14" fillId="0" borderId="5" xfId="0" applyNumberFormat="1" applyFont="1" applyBorder="1" applyAlignment="1">
      <alignment horizontal="right" vertical="center"/>
    </xf>
    <xf numFmtId="0" fontId="14" fillId="0" borderId="5" xfId="0" applyFont="1" applyBorder="1" applyAlignment="1">
      <alignment horizontal="right"/>
    </xf>
    <xf numFmtId="0" fontId="14" fillId="0" borderId="4" xfId="0" applyFont="1" applyBorder="1" applyAlignment="1">
      <alignment horizontal="right"/>
    </xf>
    <xf numFmtId="49" fontId="10" fillId="0" borderId="1" xfId="0" applyNumberFormat="1" applyFont="1" applyBorder="1" applyAlignment="1">
      <alignment horizontal="left" wrapText="1"/>
    </xf>
    <xf numFmtId="49" fontId="14" fillId="2" borderId="1" xfId="0" applyNumberFormat="1" applyFont="1" applyFill="1" applyBorder="1" applyAlignment="1">
      <alignment horizontal="left" wrapText="1"/>
    </xf>
    <xf numFmtId="49" fontId="10" fillId="0" borderId="5" xfId="0" applyNumberFormat="1" applyFont="1" applyBorder="1" applyAlignment="1">
      <alignment horizontal="left" vertical="center"/>
    </xf>
    <xf numFmtId="49" fontId="10" fillId="0" borderId="8" xfId="0" applyNumberFormat="1" applyFont="1" applyBorder="1" applyAlignment="1">
      <alignment horizontal="left" vertical="center"/>
    </xf>
    <xf numFmtId="49" fontId="10" fillId="0" borderId="4" xfId="0" applyNumberFormat="1" applyFont="1" applyBorder="1" applyAlignment="1">
      <alignment horizontal="left" vertical="center"/>
    </xf>
    <xf numFmtId="0" fontId="0" fillId="0" borderId="8" xfId="0" applyFont="1" applyBorder="1" applyAlignment="1">
      <alignment horizontal="left" vertical="center"/>
    </xf>
    <xf numFmtId="0" fontId="0" fillId="0" borderId="4" xfId="0" applyFont="1" applyBorder="1" applyAlignment="1">
      <alignment horizontal="left"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49" fontId="10" fillId="0" borderId="1" xfId="0" applyNumberFormat="1" applyFont="1" applyFill="1" applyBorder="1" applyAlignment="1">
      <alignment horizontal="left" wrapText="1"/>
    </xf>
    <xf numFmtId="0" fontId="10" fillId="2" borderId="5" xfId="0" applyFont="1" applyFill="1" applyBorder="1" applyAlignment="1">
      <alignment vertical="top"/>
    </xf>
    <xf numFmtId="0" fontId="10" fillId="2" borderId="8" xfId="0" applyFont="1" applyFill="1" applyBorder="1" applyAlignment="1">
      <alignment vertical="top"/>
    </xf>
    <xf numFmtId="0" fontId="10" fillId="2" borderId="4" xfId="0" applyFont="1" applyFill="1" applyBorder="1" applyAlignment="1">
      <alignment vertical="top"/>
    </xf>
    <xf numFmtId="49" fontId="10" fillId="0" borderId="1" xfId="0" applyNumberFormat="1" applyFont="1" applyFill="1" applyBorder="1" applyAlignment="1">
      <alignment horizontal="left" vertical="top" wrapText="1"/>
    </xf>
    <xf numFmtId="0" fontId="10" fillId="2" borderId="1" xfId="0" applyFont="1" applyFill="1" applyBorder="1" applyAlignment="1">
      <alignment horizontal="center" vertical="center" textRotation="90" wrapText="1"/>
    </xf>
    <xf numFmtId="0" fontId="10" fillId="2" borderId="5" xfId="0" applyFont="1" applyFill="1" applyBorder="1" applyAlignment="1">
      <alignment vertical="top" wrapText="1"/>
    </xf>
    <xf numFmtId="0" fontId="10" fillId="2" borderId="8" xfId="0" applyFont="1" applyFill="1" applyBorder="1" applyAlignment="1">
      <alignment vertical="top" wrapText="1"/>
    </xf>
    <xf numFmtId="0" fontId="10" fillId="2" borderId="4" xfId="0" applyFont="1" applyFill="1" applyBorder="1" applyAlignment="1">
      <alignment vertical="top" wrapText="1"/>
    </xf>
    <xf numFmtId="0" fontId="10" fillId="2" borderId="5" xfId="0" applyFont="1" applyFill="1" applyBorder="1" applyAlignment="1">
      <alignment horizontal="justify" vertical="top" wrapText="1"/>
    </xf>
    <xf numFmtId="0" fontId="10" fillId="2" borderId="8" xfId="0" applyFont="1" applyFill="1" applyBorder="1" applyAlignment="1">
      <alignment horizontal="justify" vertical="top" wrapText="1"/>
    </xf>
    <xf numFmtId="0" fontId="10" fillId="2" borderId="4" xfId="0" applyFont="1" applyFill="1" applyBorder="1" applyAlignment="1">
      <alignment horizontal="justify" vertical="top" wrapText="1"/>
    </xf>
    <xf numFmtId="49" fontId="10" fillId="2" borderId="8" xfId="0" applyNumberFormat="1" applyFont="1" applyFill="1" applyBorder="1" applyAlignment="1">
      <alignment vertical="top" wrapText="1"/>
    </xf>
    <xf numFmtId="49" fontId="10" fillId="2" borderId="4" xfId="0" applyNumberFormat="1" applyFont="1" applyFill="1" applyBorder="1" applyAlignment="1">
      <alignment vertical="top" wrapText="1"/>
    </xf>
    <xf numFmtId="0" fontId="14" fillId="2" borderId="1" xfId="0" applyFont="1" applyFill="1" applyBorder="1" applyAlignment="1">
      <alignment horizontal="center"/>
    </xf>
    <xf numFmtId="0" fontId="10" fillId="0" borderId="3" xfId="0" applyFont="1" applyBorder="1" applyAlignment="1">
      <alignment horizontal="center" textRotation="90" wrapText="1"/>
    </xf>
    <xf numFmtId="0" fontId="10" fillId="0" borderId="2" xfId="0" applyFont="1" applyBorder="1" applyAlignment="1">
      <alignment horizontal="center" textRotation="90" wrapText="1"/>
    </xf>
    <xf numFmtId="0" fontId="14" fillId="0" borderId="5" xfId="0" applyFont="1" applyBorder="1" applyAlignment="1">
      <alignment horizontal="left" wrapText="1"/>
    </xf>
    <xf numFmtId="0" fontId="14" fillId="0" borderId="4" xfId="0" applyFont="1" applyBorder="1" applyAlignment="1">
      <alignment horizontal="left" wrapText="1"/>
    </xf>
    <xf numFmtId="0" fontId="24" fillId="0" borderId="5" xfId="0" applyFont="1" applyBorder="1" applyAlignment="1">
      <alignment horizontal="left" wrapText="1"/>
    </xf>
    <xf numFmtId="0" fontId="67" fillId="0" borderId="4" xfId="0" applyFont="1" applyBorder="1" applyAlignment="1">
      <alignment horizontal="left" wrapText="1"/>
    </xf>
    <xf numFmtId="0" fontId="0" fillId="0" borderId="4" xfId="0" applyBorder="1" applyAlignment="1"/>
    <xf numFmtId="0" fontId="10" fillId="0" borderId="5" xfId="0" applyFont="1" applyBorder="1" applyAlignment="1"/>
    <xf numFmtId="0" fontId="10" fillId="0" borderId="4" xfId="0" applyFont="1" applyBorder="1" applyAlignment="1"/>
    <xf numFmtId="0" fontId="10" fillId="0" borderId="5" xfId="0" applyFont="1" applyBorder="1" applyAlignment="1">
      <alignment horizontal="center" vertical="center" textRotation="90" wrapText="1"/>
    </xf>
    <xf numFmtId="0" fontId="0" fillId="0" borderId="8" xfId="0" applyBorder="1" applyAlignment="1">
      <alignment vertical="center"/>
    </xf>
    <xf numFmtId="0" fontId="0" fillId="0" borderId="4" xfId="0" applyBorder="1" applyAlignment="1">
      <alignment vertical="center"/>
    </xf>
    <xf numFmtId="49" fontId="10" fillId="0" borderId="1" xfId="0" applyNumberFormat="1" applyFont="1" applyFill="1" applyBorder="1" applyAlignment="1">
      <alignment horizontal="left" vertical="center" wrapText="1"/>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textRotation="90" wrapText="1"/>
    </xf>
    <xf numFmtId="0" fontId="5" fillId="0" borderId="5"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168" fontId="14" fillId="0" borderId="5" xfId="0" applyNumberFormat="1" applyFont="1" applyFill="1" applyBorder="1" applyAlignment="1">
      <alignment horizontal="right" vertical="center"/>
    </xf>
    <xf numFmtId="168" fontId="14" fillId="0" borderId="4" xfId="0" applyNumberFormat="1" applyFont="1" applyFill="1" applyBorder="1" applyAlignment="1">
      <alignment horizontal="right" vertical="center"/>
    </xf>
    <xf numFmtId="168" fontId="10" fillId="0" borderId="5" xfId="0" applyNumberFormat="1" applyFont="1" applyFill="1" applyBorder="1" applyAlignment="1">
      <alignment horizontal="right" vertical="center"/>
    </xf>
    <xf numFmtId="168" fontId="10" fillId="0" borderId="4" xfId="0" applyNumberFormat="1" applyFont="1" applyFill="1" applyBorder="1" applyAlignment="1">
      <alignment horizontal="right" vertical="center"/>
    </xf>
    <xf numFmtId="168" fontId="10" fillId="0" borderId="5" xfId="0" applyNumberFormat="1" applyFont="1" applyBorder="1" applyAlignment="1">
      <alignment horizontal="right" vertical="center"/>
    </xf>
    <xf numFmtId="168" fontId="10" fillId="0" borderId="4" xfId="0" applyNumberFormat="1" applyFont="1" applyBorder="1" applyAlignment="1">
      <alignment horizontal="right" vertical="center"/>
    </xf>
    <xf numFmtId="0" fontId="10" fillId="0" borderId="8" xfId="0" applyFont="1" applyBorder="1" applyAlignment="1">
      <alignment wrapText="1"/>
    </xf>
    <xf numFmtId="168" fontId="10" fillId="2" borderId="5" xfId="0" applyNumberFormat="1" applyFont="1" applyFill="1" applyBorder="1" applyAlignment="1">
      <alignment horizontal="right" vertical="center"/>
    </xf>
    <xf numFmtId="168" fontId="10" fillId="2" borderId="4" xfId="0" applyNumberFormat="1" applyFont="1" applyFill="1" applyBorder="1" applyAlignment="1">
      <alignment horizontal="right" vertical="center"/>
    </xf>
    <xf numFmtId="168" fontId="14" fillId="0" borderId="5" xfId="0" applyNumberFormat="1" applyFont="1" applyFill="1" applyBorder="1" applyAlignment="1">
      <alignment vertical="center"/>
    </xf>
    <xf numFmtId="168" fontId="14" fillId="0" borderId="4" xfId="0" applyNumberFormat="1" applyFont="1" applyFill="1" applyBorder="1" applyAlignment="1">
      <alignment vertical="center"/>
    </xf>
    <xf numFmtId="0" fontId="15" fillId="0" borderId="4" xfId="0" applyFont="1" applyBorder="1" applyAlignment="1">
      <alignment horizontal="right" vertical="center"/>
    </xf>
    <xf numFmtId="0" fontId="10" fillId="0" borderId="8" xfId="0" applyFont="1" applyBorder="1" applyAlignment="1">
      <alignment vertical="center" wrapText="1"/>
    </xf>
    <xf numFmtId="0" fontId="14" fillId="0" borderId="5" xfId="0" applyFont="1" applyBorder="1" applyAlignment="1">
      <alignment vertical="center" wrapText="1"/>
    </xf>
    <xf numFmtId="0" fontId="14" fillId="0" borderId="8" xfId="0" applyFont="1" applyBorder="1" applyAlignment="1">
      <alignment vertical="center" wrapText="1"/>
    </xf>
    <xf numFmtId="0" fontId="14" fillId="0" borderId="4" xfId="0" applyFont="1" applyBorder="1" applyAlignment="1">
      <alignment vertical="center" wrapText="1"/>
    </xf>
    <xf numFmtId="168" fontId="8" fillId="0" borderId="5" xfId="0" applyNumberFormat="1" applyFont="1" applyFill="1" applyBorder="1" applyAlignment="1">
      <alignment horizontal="right" vertical="center"/>
    </xf>
    <xf numFmtId="168" fontId="8" fillId="0" borderId="4" xfId="0" applyNumberFormat="1" applyFont="1" applyFill="1" applyBorder="1" applyAlignment="1">
      <alignment horizontal="right" vertical="center"/>
    </xf>
    <xf numFmtId="0" fontId="6" fillId="0" borderId="1" xfId="0" applyFont="1" applyBorder="1" applyAlignment="1">
      <alignment horizontal="center" vertical="center"/>
    </xf>
    <xf numFmtId="168" fontId="4" fillId="0" borderId="5" xfId="0" applyNumberFormat="1" applyFont="1" applyBorder="1" applyAlignment="1">
      <alignment horizontal="right" vertical="center"/>
    </xf>
    <xf numFmtId="168" fontId="4" fillId="0" borderId="4" xfId="0" applyNumberFormat="1" applyFont="1" applyBorder="1" applyAlignment="1">
      <alignment horizontal="right" vertical="center"/>
    </xf>
    <xf numFmtId="0" fontId="4" fillId="0" borderId="1" xfId="0" applyFont="1" applyBorder="1" applyAlignment="1">
      <alignment horizontal="center"/>
    </xf>
    <xf numFmtId="0" fontId="11" fillId="0" borderId="5" xfId="0" applyFont="1" applyBorder="1" applyAlignment="1">
      <alignment horizontal="left" vertical="center" wrapText="1"/>
    </xf>
    <xf numFmtId="0" fontId="11" fillId="0" borderId="4" xfId="0" applyFont="1" applyBorder="1" applyAlignment="1">
      <alignment horizontal="left" vertical="center" wrapText="1"/>
    </xf>
    <xf numFmtId="0" fontId="52" fillId="0" borderId="1" xfId="0" applyFont="1" applyFill="1" applyBorder="1" applyAlignment="1">
      <alignment horizontal="center" vertical="center"/>
    </xf>
    <xf numFmtId="0" fontId="75" fillId="0" borderId="1" xfId="0" applyFont="1" applyFill="1" applyBorder="1" applyAlignment="1">
      <alignment horizontal="left" vertical="center"/>
    </xf>
    <xf numFmtId="0" fontId="52" fillId="0" borderId="1" xfId="0" applyFont="1" applyFill="1" applyBorder="1" applyAlignment="1">
      <alignment horizontal="center" vertical="center" wrapText="1"/>
    </xf>
    <xf numFmtId="0" fontId="52" fillId="0" borderId="5" xfId="0" applyFont="1" applyFill="1" applyBorder="1" applyAlignment="1">
      <alignment horizontal="left" vertical="top"/>
    </xf>
    <xf numFmtId="0" fontId="52" fillId="0" borderId="8" xfId="0" applyFont="1" applyFill="1" applyBorder="1" applyAlignment="1">
      <alignment horizontal="left" vertical="top"/>
    </xf>
    <xf numFmtId="0" fontId="52" fillId="0" borderId="4" xfId="0" applyFont="1" applyFill="1" applyBorder="1" applyAlignment="1">
      <alignment horizontal="left" vertical="top"/>
    </xf>
    <xf numFmtId="0" fontId="21" fillId="0" borderId="5"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4" xfId="0" applyFont="1" applyFill="1" applyBorder="1" applyAlignment="1">
      <alignment horizontal="left" vertical="top" wrapText="1"/>
    </xf>
    <xf numFmtId="0" fontId="52" fillId="0" borderId="1" xfId="0" applyFont="1" applyFill="1" applyBorder="1" applyAlignment="1">
      <alignment horizontal="center" vertical="center" textRotation="90" wrapText="1"/>
    </xf>
    <xf numFmtId="0" fontId="66" fillId="0" borderId="4" xfId="0" applyFont="1" applyFill="1" applyBorder="1" applyAlignment="1">
      <alignment horizontal="right" vertical="center"/>
    </xf>
    <xf numFmtId="0" fontId="66" fillId="0" borderId="4" xfId="0" applyFont="1" applyFill="1" applyBorder="1" applyAlignment="1">
      <alignment vertical="center"/>
    </xf>
    <xf numFmtId="0" fontId="15" fillId="0" borderId="4" xfId="0" applyFont="1" applyFill="1" applyBorder="1" applyAlignment="1">
      <alignment horizontal="right" vertical="center"/>
    </xf>
    <xf numFmtId="168" fontId="10" fillId="0" borderId="5" xfId="0" applyNumberFormat="1" applyFont="1" applyFill="1" applyBorder="1" applyAlignment="1">
      <alignment vertical="center"/>
    </xf>
    <xf numFmtId="168" fontId="10" fillId="0" borderId="4" xfId="0" applyNumberFormat="1" applyFont="1" applyFill="1" applyBorder="1" applyAlignment="1">
      <alignment vertical="center"/>
    </xf>
    <xf numFmtId="0" fontId="0" fillId="0" borderId="4" xfId="0" applyBorder="1" applyAlignment="1">
      <alignment horizontal="right" vertical="center"/>
    </xf>
    <xf numFmtId="0" fontId="15" fillId="0" borderId="4" xfId="0" applyFont="1" applyFill="1" applyBorder="1" applyAlignment="1">
      <alignment vertical="center"/>
    </xf>
    <xf numFmtId="0" fontId="12" fillId="0" borderId="5" xfId="0" applyFont="1" applyBorder="1" applyAlignment="1">
      <alignment horizontal="left" vertical="center" wrapText="1"/>
    </xf>
    <xf numFmtId="0" fontId="12" fillId="0" borderId="8" xfId="0" applyFont="1" applyBorder="1" applyAlignment="1">
      <alignment horizontal="left" vertical="center" wrapText="1"/>
    </xf>
    <xf numFmtId="0" fontId="12" fillId="0" borderId="4" xfId="0" applyFont="1" applyBorder="1" applyAlignment="1">
      <alignment horizontal="left" vertical="center" wrapText="1"/>
    </xf>
    <xf numFmtId="0" fontId="21" fillId="0" borderId="1" xfId="0" applyFont="1" applyFill="1" applyBorder="1" applyAlignment="1">
      <alignment horizontal="left" vertical="top"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19" fillId="0" borderId="5" xfId="0" applyFont="1" applyBorder="1" applyAlignment="1">
      <alignment horizontal="left" vertical="center"/>
    </xf>
    <xf numFmtId="0" fontId="19" fillId="0" borderId="8" xfId="0" applyFont="1" applyBorder="1" applyAlignment="1">
      <alignment horizontal="left" vertical="center"/>
    </xf>
    <xf numFmtId="0" fontId="19" fillId="0" borderId="4" xfId="0" applyFont="1" applyBorder="1" applyAlignment="1">
      <alignment horizontal="left" vertical="center"/>
    </xf>
    <xf numFmtId="169" fontId="4" fillId="0" borderId="4" xfId="0" applyNumberFormat="1" applyFont="1" applyBorder="1" applyAlignment="1">
      <alignment horizontal="center" vertical="center"/>
    </xf>
    <xf numFmtId="169" fontId="4" fillId="0" borderId="5" xfId="0" applyNumberFormat="1" applyFont="1" applyFill="1" applyBorder="1" applyAlignment="1">
      <alignment horizontal="center" vertical="center"/>
    </xf>
    <xf numFmtId="169" fontId="4" fillId="0" borderId="4" xfId="0" applyNumberFormat="1" applyFont="1" applyFill="1" applyBorder="1" applyAlignment="1">
      <alignment horizontal="center" vertical="center"/>
    </xf>
    <xf numFmtId="0" fontId="19" fillId="0" borderId="5"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8" fillId="0" borderId="5"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vertical="center" wrapText="1"/>
    </xf>
    <xf numFmtId="169" fontId="2" fillId="0" borderId="4" xfId="0" applyNumberFormat="1" applyFont="1" applyBorder="1" applyAlignment="1">
      <alignment horizontal="center" vertical="center"/>
    </xf>
    <xf numFmtId="169" fontId="2" fillId="0" borderId="5" xfId="0" applyNumberFormat="1" applyFont="1" applyFill="1" applyBorder="1" applyAlignment="1">
      <alignment horizontal="center" vertical="center"/>
    </xf>
    <xf numFmtId="169" fontId="2" fillId="0" borderId="4" xfId="0" applyNumberFormat="1" applyFont="1" applyFill="1" applyBorder="1" applyAlignment="1">
      <alignment horizontal="center" vertical="center"/>
    </xf>
    <xf numFmtId="169" fontId="8" fillId="0" borderId="1" xfId="0" applyNumberFormat="1" applyFont="1" applyFill="1" applyBorder="1" applyAlignment="1">
      <alignment horizontal="center"/>
    </xf>
    <xf numFmtId="169" fontId="4" fillId="0" borderId="5" xfId="0" applyNumberFormat="1" applyFont="1" applyFill="1" applyBorder="1" applyAlignment="1">
      <alignment horizontal="center"/>
    </xf>
    <xf numFmtId="169" fontId="4" fillId="0" borderId="4" xfId="0" applyNumberFormat="1" applyFont="1" applyFill="1" applyBorder="1" applyAlignment="1">
      <alignment horizontal="center"/>
    </xf>
    <xf numFmtId="169" fontId="2" fillId="0" borderId="1" xfId="0" applyNumberFormat="1" applyFont="1" applyFill="1" applyBorder="1" applyAlignment="1">
      <alignment horizontal="center"/>
    </xf>
    <xf numFmtId="169" fontId="2" fillId="0" borderId="5" xfId="0" applyNumberFormat="1" applyFont="1" applyFill="1" applyBorder="1" applyAlignment="1">
      <alignment horizontal="center"/>
    </xf>
    <xf numFmtId="169" fontId="2" fillId="0" borderId="4" xfId="0" applyNumberFormat="1" applyFont="1" applyFill="1" applyBorder="1" applyAlignment="1">
      <alignment horizontal="center"/>
    </xf>
    <xf numFmtId="169" fontId="4" fillId="0" borderId="1" xfId="0" applyNumberFormat="1" applyFont="1" applyFill="1" applyBorder="1" applyAlignment="1">
      <alignment horizontal="center" vertical="center"/>
    </xf>
    <xf numFmtId="169" fontId="5" fillId="0" borderId="5" xfId="0" applyNumberFormat="1" applyFont="1" applyFill="1" applyBorder="1" applyAlignment="1">
      <alignment horizontal="center" vertical="center"/>
    </xf>
    <xf numFmtId="169" fontId="5" fillId="0" borderId="4" xfId="0" applyNumberFormat="1" applyFont="1" applyFill="1" applyBorder="1" applyAlignment="1">
      <alignment horizontal="center" vertical="center"/>
    </xf>
    <xf numFmtId="169" fontId="5" fillId="0" borderId="1" xfId="0" applyNumberFormat="1" applyFont="1" applyFill="1" applyBorder="1" applyAlignment="1">
      <alignment horizontal="center" vertical="center"/>
    </xf>
    <xf numFmtId="169" fontId="2" fillId="0" borderId="1" xfId="0" applyNumberFormat="1" applyFont="1" applyFill="1" applyBorder="1" applyAlignment="1">
      <alignment horizontal="center" vertical="center"/>
    </xf>
    <xf numFmtId="49" fontId="79" fillId="0" borderId="5" xfId="0" applyNumberFormat="1" applyFont="1" applyBorder="1" applyAlignment="1">
      <alignment horizontal="left" vertical="top" wrapText="1"/>
    </xf>
    <xf numFmtId="49" fontId="79" fillId="0" borderId="4" xfId="0" applyNumberFormat="1" applyFont="1" applyBorder="1" applyAlignment="1">
      <alignment horizontal="left" vertical="top"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xf>
    <xf numFmtId="0" fontId="5" fillId="0" borderId="4" xfId="0" applyFont="1" applyBorder="1" applyAlignment="1">
      <alignment horizontal="left"/>
    </xf>
    <xf numFmtId="0" fontId="10" fillId="0" borderId="5" xfId="0" applyFont="1" applyBorder="1" applyAlignment="1">
      <alignment horizontal="left" wrapText="1"/>
    </xf>
    <xf numFmtId="0" fontId="10" fillId="0" borderId="4" xfId="0" applyFont="1" applyBorder="1" applyAlignment="1">
      <alignment horizontal="left" wrapText="1"/>
    </xf>
    <xf numFmtId="0" fontId="2" fillId="0" borderId="5" xfId="0" applyFont="1" applyBorder="1" applyAlignment="1">
      <alignment horizontal="left" wrapText="1"/>
    </xf>
    <xf numFmtId="0" fontId="2" fillId="0" borderId="4" xfId="0" applyFont="1" applyBorder="1" applyAlignment="1">
      <alignment horizontal="left" wrapText="1"/>
    </xf>
    <xf numFmtId="49" fontId="57" fillId="0" borderId="5" xfId="0" applyNumberFormat="1" applyFont="1" applyBorder="1" applyAlignment="1">
      <alignment horizontal="left" vertical="top" wrapText="1"/>
    </xf>
    <xf numFmtId="49" fontId="57" fillId="0" borderId="4" xfId="0" applyNumberFormat="1" applyFont="1" applyBorder="1" applyAlignment="1">
      <alignment horizontal="left" vertical="top" wrapText="1"/>
    </xf>
    <xf numFmtId="0" fontId="0" fillId="0" borderId="8" xfId="0" applyFont="1" applyFill="1" applyBorder="1"/>
    <xf numFmtId="0" fontId="0" fillId="0" borderId="4" xfId="0" applyFont="1" applyFill="1" applyBorder="1"/>
    <xf numFmtId="0" fontId="21" fillId="0" borderId="1" xfId="0" applyFont="1" applyFill="1" applyBorder="1" applyAlignment="1">
      <alignment vertical="center" wrapText="1"/>
    </xf>
    <xf numFmtId="0" fontId="51" fillId="0" borderId="8" xfId="0" applyFont="1" applyFill="1" applyBorder="1" applyAlignment="1">
      <alignment horizontal="justify" vertical="top"/>
    </xf>
    <xf numFmtId="0" fontId="51" fillId="0" borderId="4" xfId="0" applyFont="1" applyFill="1" applyBorder="1" applyAlignment="1">
      <alignment horizontal="justify" vertical="top"/>
    </xf>
    <xf numFmtId="0" fontId="52" fillId="0" borderId="12" xfId="0" applyFont="1" applyFill="1" applyBorder="1" applyAlignment="1">
      <alignment horizontal="center" vertical="center"/>
    </xf>
    <xf numFmtId="0" fontId="52" fillId="0" borderId="0" xfId="0" applyFont="1" applyFill="1" applyBorder="1" applyAlignment="1">
      <alignment horizontal="center" vertical="center"/>
    </xf>
    <xf numFmtId="0" fontId="21" fillId="0" borderId="5" xfId="0" applyFont="1" applyFill="1" applyBorder="1" applyAlignment="1">
      <alignment vertical="center" wrapText="1"/>
    </xf>
    <xf numFmtId="0" fontId="21" fillId="0" borderId="8" xfId="0" applyFont="1" applyFill="1" applyBorder="1" applyAlignment="1">
      <alignment vertical="center" wrapText="1"/>
    </xf>
    <xf numFmtId="0" fontId="21" fillId="0" borderId="4" xfId="0" applyFont="1" applyFill="1" applyBorder="1" applyAlignment="1">
      <alignment vertical="center" wrapText="1"/>
    </xf>
    <xf numFmtId="0" fontId="2" fillId="0" borderId="5" xfId="0" applyFont="1" applyBorder="1" applyAlignment="1">
      <alignment vertical="center" wrapText="1"/>
    </xf>
    <xf numFmtId="0" fontId="2" fillId="0" borderId="8" xfId="0" applyFont="1" applyBorder="1" applyAlignment="1">
      <alignment vertical="center" wrapText="1"/>
    </xf>
    <xf numFmtId="0" fontId="2" fillId="0" borderId="4" xfId="0" applyFont="1" applyBorder="1" applyAlignment="1">
      <alignment vertical="center" wrapText="1"/>
    </xf>
    <xf numFmtId="0" fontId="4" fillId="0" borderId="8" xfId="0" applyFont="1" applyFill="1" applyBorder="1" applyAlignment="1">
      <alignment horizontal="left" vertical="center" wrapText="1"/>
    </xf>
    <xf numFmtId="0" fontId="19" fillId="0" borderId="1" xfId="0" applyFont="1" applyBorder="1" applyAlignment="1">
      <alignment horizontal="left" vertical="center"/>
    </xf>
    <xf numFmtId="168" fontId="4" fillId="0" borderId="4" xfId="0" applyNumberFormat="1" applyFont="1" applyBorder="1" applyAlignment="1">
      <alignment horizontal="center" vertical="center"/>
    </xf>
    <xf numFmtId="0" fontId="8" fillId="0" borderId="5" xfId="0" applyFont="1" applyBorder="1" applyAlignment="1">
      <alignment horizontal="left" vertical="center" wrapText="1"/>
    </xf>
    <xf numFmtId="0" fontId="8" fillId="0" borderId="8"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xf>
    <xf numFmtId="0" fontId="8" fillId="0" borderId="8" xfId="0" applyFont="1" applyBorder="1" applyAlignment="1">
      <alignment horizontal="left" vertical="center"/>
    </xf>
    <xf numFmtId="0" fontId="8" fillId="0" borderId="4" xfId="0" applyFont="1" applyBorder="1" applyAlignment="1">
      <alignment horizontal="left" vertical="center"/>
    </xf>
    <xf numFmtId="0" fontId="65" fillId="0" borderId="43" xfId="0" applyFont="1" applyFill="1" applyBorder="1" applyAlignment="1">
      <alignment vertical="center" wrapText="1"/>
    </xf>
    <xf numFmtId="0" fontId="0" fillId="0" borderId="8" xfId="0" applyBorder="1" applyAlignment="1">
      <alignment vertical="center" wrapText="1"/>
    </xf>
    <xf numFmtId="0" fontId="0" fillId="0" borderId="4" xfId="0" applyBorder="1" applyAlignment="1">
      <alignment vertical="center" wrapText="1"/>
    </xf>
    <xf numFmtId="0" fontId="63" fillId="0" borderId="36" xfId="0" applyFont="1" applyFill="1" applyBorder="1" applyAlignment="1">
      <alignment horizontal="left" vertical="center" wrapText="1"/>
    </xf>
    <xf numFmtId="0" fontId="63" fillId="0" borderId="37" xfId="0" applyFont="1" applyFill="1" applyBorder="1" applyAlignment="1">
      <alignment horizontal="left" vertical="center" wrapText="1"/>
    </xf>
    <xf numFmtId="0" fontId="63" fillId="0" borderId="38" xfId="0" applyFont="1" applyFill="1" applyBorder="1" applyAlignment="1">
      <alignment horizontal="left" vertical="center" wrapText="1"/>
    </xf>
    <xf numFmtId="0" fontId="63" fillId="0" borderId="40" xfId="0" applyFont="1" applyFill="1" applyBorder="1" applyAlignment="1">
      <alignment horizontal="left" vertical="center" wrapText="1"/>
    </xf>
    <xf numFmtId="0" fontId="63" fillId="0" borderId="41" xfId="0" applyFont="1" applyFill="1" applyBorder="1" applyAlignment="1">
      <alignment horizontal="left" vertical="center" wrapText="1"/>
    </xf>
    <xf numFmtId="0" fontId="63" fillId="0" borderId="42" xfId="0" applyFont="1" applyFill="1" applyBorder="1" applyAlignment="1">
      <alignment horizontal="left" vertical="center" wrapText="1"/>
    </xf>
    <xf numFmtId="0" fontId="8" fillId="0" borderId="1" xfId="0" applyFont="1" applyBorder="1" applyAlignment="1">
      <alignment horizontal="left" vertical="center" wrapText="1"/>
    </xf>
    <xf numFmtId="0" fontId="4" fillId="0" borderId="1" xfId="0" applyFont="1" applyBorder="1" applyAlignment="1">
      <alignment vertical="center"/>
    </xf>
    <xf numFmtId="0" fontId="11" fillId="0" borderId="8" xfId="0" applyFont="1" applyBorder="1" applyAlignment="1">
      <alignment horizontal="left" vertical="center" wrapText="1"/>
    </xf>
    <xf numFmtId="0" fontId="17" fillId="0" borderId="5" xfId="0" applyFont="1" applyBorder="1" applyAlignment="1">
      <alignment horizontal="left" vertical="top" wrapText="1"/>
    </xf>
    <xf numFmtId="0" fontId="17" fillId="0" borderId="4" xfId="0" applyFont="1" applyBorder="1" applyAlignment="1">
      <alignment horizontal="left" vertical="top" wrapText="1"/>
    </xf>
    <xf numFmtId="0" fontId="5" fillId="0" borderId="5" xfId="0" applyFont="1" applyBorder="1" applyAlignment="1">
      <alignment horizontal="left" wrapText="1"/>
    </xf>
    <xf numFmtId="0" fontId="5" fillId="0" borderId="4" xfId="0" applyFont="1" applyBorder="1" applyAlignment="1">
      <alignment horizontal="left" wrapText="1"/>
    </xf>
    <xf numFmtId="0" fontId="17" fillId="0" borderId="5" xfId="0" applyFont="1" applyBorder="1" applyAlignment="1">
      <alignment horizontal="left" vertical="center" wrapText="1"/>
    </xf>
    <xf numFmtId="0" fontId="17" fillId="0" borderId="4" xfId="0" applyFont="1" applyBorder="1" applyAlignment="1">
      <alignment horizontal="left" vertical="center" wrapText="1"/>
    </xf>
    <xf numFmtId="0" fontId="2" fillId="0" borderId="5" xfId="0" applyFont="1" applyBorder="1" applyAlignment="1">
      <alignment horizontal="left"/>
    </xf>
    <xf numFmtId="0" fontId="52" fillId="0" borderId="1" xfId="0" applyFont="1" applyFill="1" applyBorder="1" applyAlignment="1">
      <alignment vertical="center" wrapText="1"/>
    </xf>
    <xf numFmtId="0" fontId="52" fillId="0" borderId="5" xfId="0" applyFont="1" applyFill="1" applyBorder="1" applyAlignment="1">
      <alignment vertical="center" wrapText="1"/>
    </xf>
    <xf numFmtId="0" fontId="52" fillId="0" borderId="8" xfId="0" applyFont="1" applyFill="1" applyBorder="1" applyAlignment="1">
      <alignment vertical="center" wrapText="1"/>
    </xf>
    <xf numFmtId="0" fontId="52" fillId="0" borderId="4" xfId="0" applyFont="1" applyFill="1" applyBorder="1" applyAlignment="1">
      <alignment vertical="center" wrapText="1"/>
    </xf>
    <xf numFmtId="0" fontId="52" fillId="0" borderId="5" xfId="0" applyFont="1" applyFill="1" applyBorder="1" applyAlignment="1">
      <alignment horizontal="left" vertical="center" wrapText="1"/>
    </xf>
    <xf numFmtId="0" fontId="52" fillId="0" borderId="8" xfId="0" applyFont="1" applyFill="1" applyBorder="1" applyAlignment="1">
      <alignment horizontal="left" vertical="center" wrapText="1"/>
    </xf>
    <xf numFmtId="0" fontId="52" fillId="0" borderId="4" xfId="0" applyFont="1" applyFill="1" applyBorder="1" applyAlignment="1">
      <alignment horizontal="left" vertical="center" wrapText="1"/>
    </xf>
    <xf numFmtId="0" fontId="52" fillId="0" borderId="5" xfId="0" applyFont="1" applyFill="1" applyBorder="1" applyAlignment="1">
      <alignment horizontal="justify" vertical="top" wrapText="1"/>
    </xf>
    <xf numFmtId="0" fontId="52" fillId="0" borderId="8" xfId="0" applyFont="1" applyFill="1" applyBorder="1" applyAlignment="1">
      <alignment horizontal="justify" vertical="top"/>
    </xf>
    <xf numFmtId="0" fontId="52" fillId="0" borderId="4" xfId="0" applyFont="1" applyFill="1" applyBorder="1" applyAlignment="1">
      <alignment horizontal="justify" vertical="top"/>
    </xf>
    <xf numFmtId="0" fontId="52" fillId="0" borderId="8" xfId="0" applyFont="1" applyFill="1" applyBorder="1" applyAlignment="1">
      <alignment horizontal="justify" vertical="top" wrapText="1"/>
    </xf>
    <xf numFmtId="0" fontId="52" fillId="0" borderId="4" xfId="0" applyFont="1" applyFill="1" applyBorder="1" applyAlignment="1">
      <alignment horizontal="justify" vertical="top" wrapText="1"/>
    </xf>
    <xf numFmtId="0" fontId="52" fillId="0" borderId="1" xfId="0" applyFont="1" applyFill="1" applyBorder="1" applyAlignment="1">
      <alignment horizontal="left" vertical="center" wrapText="1"/>
    </xf>
    <xf numFmtId="0" fontId="52" fillId="0" borderId="5" xfId="0" applyFont="1" applyFill="1" applyBorder="1" applyAlignment="1">
      <alignment horizontal="left" vertical="top" wrapText="1"/>
    </xf>
    <xf numFmtId="0" fontId="52" fillId="0" borderId="8" xfId="0" applyFont="1" applyFill="1" applyBorder="1" applyAlignment="1">
      <alignment horizontal="left" vertical="top" wrapText="1"/>
    </xf>
    <xf numFmtId="0" fontId="52" fillId="0" borderId="4" xfId="0" applyFont="1" applyFill="1" applyBorder="1" applyAlignment="1">
      <alignment horizontal="left" vertical="top"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168" fontId="8" fillId="0" borderId="1" xfId="0" applyNumberFormat="1" applyFont="1" applyBorder="1" applyAlignment="1">
      <alignment horizontal="center"/>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49" fontId="85" fillId="0" borderId="5" xfId="0" applyNumberFormat="1" applyFont="1" applyBorder="1" applyAlignment="1">
      <alignment horizontal="left" vertical="top" wrapText="1"/>
    </xf>
    <xf numFmtId="49" fontId="85" fillId="0" borderId="4" xfId="0" applyNumberFormat="1" applyFont="1" applyBorder="1" applyAlignment="1">
      <alignment horizontal="left" vertical="top" wrapText="1"/>
    </xf>
    <xf numFmtId="0" fontId="74" fillId="0" borderId="5" xfId="0" applyFont="1" applyBorder="1" applyAlignment="1">
      <alignment horizontal="left" vertical="top" wrapText="1"/>
    </xf>
    <xf numFmtId="0" fontId="74" fillId="0" borderId="4" xfId="0" applyFont="1" applyBorder="1" applyAlignment="1">
      <alignment horizontal="left" vertical="top" wrapText="1"/>
    </xf>
    <xf numFmtId="0" fontId="74" fillId="0" borderId="5" xfId="0" applyFont="1" applyBorder="1" applyAlignment="1">
      <alignment horizontal="left" vertical="top"/>
    </xf>
    <xf numFmtId="0" fontId="74" fillId="0" borderId="4" xfId="0" applyFont="1" applyBorder="1" applyAlignment="1">
      <alignment horizontal="left" vertical="top"/>
    </xf>
    <xf numFmtId="0" fontId="20" fillId="0" borderId="50" xfId="0" applyFont="1" applyFill="1" applyBorder="1" applyAlignment="1">
      <alignment horizontal="left" vertical="center" wrapText="1"/>
    </xf>
    <xf numFmtId="0" fontId="20" fillId="0" borderId="11" xfId="0" applyFont="1" applyFill="1" applyBorder="1" applyAlignment="1">
      <alignment horizontal="left" vertical="center" wrapText="1"/>
    </xf>
    <xf numFmtId="168" fontId="19" fillId="0" borderId="1" xfId="0" applyNumberFormat="1" applyFont="1" applyBorder="1" applyAlignment="1">
      <alignment horizontal="center"/>
    </xf>
    <xf numFmtId="0" fontId="4" fillId="0" borderId="5" xfId="0" applyFont="1" applyBorder="1" applyAlignment="1">
      <alignment vertical="top" wrapText="1"/>
    </xf>
    <xf numFmtId="0" fontId="4" fillId="0" borderId="8" xfId="0" applyFont="1" applyBorder="1" applyAlignment="1">
      <alignment vertical="top" wrapText="1"/>
    </xf>
    <xf numFmtId="0" fontId="4" fillId="0" borderId="4" xfId="0" applyFont="1" applyBorder="1" applyAlignment="1">
      <alignment vertical="top" wrapText="1"/>
    </xf>
    <xf numFmtId="168" fontId="19" fillId="0" borderId="1" xfId="0" applyNumberFormat="1" applyFont="1" applyBorder="1" applyAlignment="1">
      <alignment horizontal="center" vertical="center"/>
    </xf>
    <xf numFmtId="0" fontId="14" fillId="0" borderId="5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1" xfId="0" applyFont="1" applyFill="1" applyBorder="1" applyAlignment="1">
      <alignment horizontal="left" vertical="center" wrapText="1"/>
    </xf>
    <xf numFmtId="168" fontId="8" fillId="0" borderId="1" xfId="0" applyNumberFormat="1" applyFont="1" applyBorder="1" applyAlignment="1">
      <alignment horizontal="center" vertical="center"/>
    </xf>
    <xf numFmtId="168" fontId="19" fillId="0" borderId="5" xfId="0" applyNumberFormat="1" applyFont="1" applyBorder="1" applyAlignment="1">
      <alignment horizontal="center" vertical="center"/>
    </xf>
    <xf numFmtId="168" fontId="19" fillId="0" borderId="4" xfId="0" applyNumberFormat="1" applyFont="1" applyBorder="1" applyAlignment="1">
      <alignment horizontal="center" vertical="center"/>
    </xf>
    <xf numFmtId="0" fontId="51" fillId="0" borderId="5" xfId="0" applyFont="1" applyBorder="1" applyAlignment="1">
      <alignment vertical="center" wrapText="1"/>
    </xf>
    <xf numFmtId="0" fontId="51" fillId="0" borderId="8" xfId="0" applyFont="1" applyBorder="1" applyAlignment="1">
      <alignment vertical="center" wrapText="1"/>
    </xf>
    <xf numFmtId="0" fontId="51" fillId="0" borderId="4" xfId="0" applyFont="1" applyBorder="1" applyAlignment="1">
      <alignment vertical="center" wrapText="1"/>
    </xf>
    <xf numFmtId="168" fontId="51" fillId="0" borderId="5" xfId="0" applyNumberFormat="1" applyFont="1" applyBorder="1" applyAlignment="1">
      <alignment horizontal="center" vertical="center"/>
    </xf>
    <xf numFmtId="168" fontId="51" fillId="0" borderId="4" xfId="0" applyNumberFormat="1" applyFont="1" applyBorder="1" applyAlignment="1">
      <alignment horizontal="center" vertical="center"/>
    </xf>
    <xf numFmtId="168" fontId="51" fillId="0" borderId="1" xfId="0" applyNumberFormat="1" applyFont="1" applyBorder="1" applyAlignment="1">
      <alignment horizontal="center" vertical="center"/>
    </xf>
    <xf numFmtId="0" fontId="51" fillId="0" borderId="5" xfId="0" applyFont="1" applyBorder="1" applyAlignment="1">
      <alignment horizontal="left" vertical="center" wrapText="1"/>
    </xf>
    <xf numFmtId="0" fontId="51" fillId="0" borderId="8" xfId="0" applyFont="1" applyBorder="1" applyAlignment="1">
      <alignment horizontal="left" vertical="center" wrapText="1"/>
    </xf>
    <xf numFmtId="0" fontId="51" fillId="0" borderId="4" xfId="0" applyFont="1" applyBorder="1" applyAlignment="1">
      <alignment horizontal="left" vertical="center" wrapText="1"/>
    </xf>
    <xf numFmtId="168" fontId="50" fillId="0" borderId="5" xfId="0" applyNumberFormat="1" applyFont="1" applyBorder="1" applyAlignment="1">
      <alignment horizontal="center" vertical="center"/>
    </xf>
    <xf numFmtId="168" fontId="50" fillId="0" borderId="4" xfId="0" applyNumberFormat="1" applyFont="1" applyBorder="1" applyAlignment="1">
      <alignment horizontal="center" vertical="center"/>
    </xf>
    <xf numFmtId="168" fontId="50" fillId="0" borderId="1" xfId="0" applyNumberFormat="1" applyFont="1" applyBorder="1" applyAlignment="1">
      <alignment horizontal="center" vertical="center"/>
    </xf>
    <xf numFmtId="0" fontId="5"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8" xfId="0" applyFont="1" applyBorder="1" applyAlignment="1">
      <alignment horizontal="center"/>
    </xf>
    <xf numFmtId="0" fontId="2" fillId="0" borderId="10" xfId="0" applyFont="1" applyBorder="1" applyAlignment="1">
      <alignment horizontal="left" wrapText="1"/>
    </xf>
    <xf numFmtId="0" fontId="50" fillId="0" borderId="5" xfId="0" applyFont="1" applyBorder="1" applyAlignment="1">
      <alignment horizontal="left" vertical="center" wrapText="1"/>
    </xf>
    <xf numFmtId="0" fontId="50" fillId="0" borderId="8" xfId="0" applyFont="1" applyBorder="1" applyAlignment="1">
      <alignment horizontal="left" vertical="center" wrapText="1"/>
    </xf>
    <xf numFmtId="0" fontId="50" fillId="0" borderId="4" xfId="0" applyFont="1" applyBorder="1" applyAlignment="1">
      <alignment horizontal="left" vertical="center" wrapText="1"/>
    </xf>
    <xf numFmtId="0" fontId="5" fillId="0" borderId="5" xfId="0" applyFont="1" applyBorder="1" applyAlignment="1">
      <alignment vertical="top" wrapText="1"/>
    </xf>
    <xf numFmtId="0" fontId="5" fillId="0" borderId="8" xfId="0" applyFont="1" applyBorder="1" applyAlignment="1">
      <alignment vertical="top" wrapText="1"/>
    </xf>
    <xf numFmtId="0" fontId="5" fillId="0" borderId="4" xfId="0" applyFont="1" applyBorder="1" applyAlignment="1">
      <alignment vertical="top" wrapText="1"/>
    </xf>
    <xf numFmtId="168" fontId="8" fillId="0" borderId="5" xfId="0" applyNumberFormat="1" applyFont="1" applyBorder="1" applyAlignment="1">
      <alignment horizontal="center" vertical="center"/>
    </xf>
    <xf numFmtId="168" fontId="8" fillId="0" borderId="4" xfId="0" applyNumberFormat="1" applyFont="1" applyBorder="1" applyAlignment="1">
      <alignment horizontal="center" vertical="center"/>
    </xf>
    <xf numFmtId="0" fontId="4" fillId="0" borderId="5" xfId="0" applyFont="1" applyBorder="1" applyAlignment="1">
      <alignment horizontal="left" vertical="top" wrapText="1"/>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10" fillId="0" borderId="5"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2" fontId="8" fillId="2" borderId="5" xfId="0" applyNumberFormat="1" applyFont="1" applyFill="1" applyBorder="1" applyAlignment="1">
      <alignment horizontal="left" wrapText="1"/>
    </xf>
    <xf numFmtId="2" fontId="8" fillId="2" borderId="8" xfId="0" applyNumberFormat="1" applyFont="1" applyFill="1" applyBorder="1" applyAlignment="1">
      <alignment horizontal="left" wrapText="1"/>
    </xf>
    <xf numFmtId="2" fontId="8" fillId="2" borderId="4" xfId="0" applyNumberFormat="1" applyFont="1" applyFill="1" applyBorder="1" applyAlignment="1">
      <alignment horizontal="left" wrapText="1"/>
    </xf>
    <xf numFmtId="0" fontId="10" fillId="0" borderId="1" xfId="0" applyFont="1" applyFill="1" applyBorder="1" applyAlignment="1">
      <alignment horizontal="left" vertical="center" wrapText="1"/>
    </xf>
    <xf numFmtId="2" fontId="8" fillId="0" borderId="5" xfId="0" applyNumberFormat="1" applyFont="1" applyFill="1" applyBorder="1" applyAlignment="1">
      <alignment vertical="center" wrapText="1"/>
    </xf>
    <xf numFmtId="2" fontId="8" fillId="0" borderId="8" xfId="0" applyNumberFormat="1" applyFont="1" applyFill="1" applyBorder="1" applyAlignment="1">
      <alignment vertical="center" wrapText="1"/>
    </xf>
    <xf numFmtId="2" fontId="8" fillId="0" borderId="4" xfId="0" applyNumberFormat="1" applyFont="1" applyFill="1" applyBorder="1" applyAlignment="1">
      <alignment vertical="center" wrapText="1"/>
    </xf>
    <xf numFmtId="2" fontId="8" fillId="0" borderId="1" xfId="0" applyNumberFormat="1" applyFont="1" applyFill="1" applyBorder="1" applyAlignment="1">
      <alignment horizontal="left" wrapText="1"/>
    </xf>
    <xf numFmtId="0" fontId="10" fillId="0" borderId="5" xfId="0" applyFont="1" applyFill="1" applyBorder="1" applyAlignment="1">
      <alignment horizontal="left" wrapText="1"/>
    </xf>
    <xf numFmtId="0" fontId="10" fillId="0" borderId="8" xfId="0" applyFont="1" applyFill="1" applyBorder="1" applyAlignment="1">
      <alignment horizontal="left" wrapText="1"/>
    </xf>
    <xf numFmtId="0" fontId="10" fillId="0" borderId="4" xfId="0" applyFont="1" applyFill="1" applyBorder="1" applyAlignment="1">
      <alignment horizontal="left" wrapText="1"/>
    </xf>
    <xf numFmtId="0" fontId="8" fillId="0" borderId="1" xfId="0" applyFont="1" applyFill="1" applyBorder="1" applyAlignment="1">
      <alignment horizontal="left" wrapText="1"/>
    </xf>
    <xf numFmtId="0" fontId="0" fillId="0" borderId="2" xfId="0"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20" fillId="0" borderId="5" xfId="0" applyFont="1" applyBorder="1" applyAlignment="1">
      <alignment vertical="top" wrapText="1"/>
    </xf>
    <xf numFmtId="0" fontId="20" fillId="0" borderId="4" xfId="0" applyFont="1" applyBorder="1" applyAlignment="1">
      <alignment vertical="top" wrapText="1"/>
    </xf>
    <xf numFmtId="0" fontId="17" fillId="0" borderId="5" xfId="0" applyFont="1" applyFill="1" applyBorder="1" applyAlignment="1">
      <alignment horizontal="left" wrapText="1"/>
    </xf>
    <xf numFmtId="0" fontId="17" fillId="0" borderId="4" xfId="0" applyFont="1" applyFill="1" applyBorder="1" applyAlignment="1">
      <alignment horizontal="left" wrapText="1"/>
    </xf>
    <xf numFmtId="0" fontId="17" fillId="0" borderId="5" xfId="0" applyFont="1" applyBorder="1" applyAlignment="1">
      <alignment horizontal="left" vertical="top"/>
    </xf>
    <xf numFmtId="0" fontId="17" fillId="0" borderId="4" xfId="0" applyFont="1" applyBorder="1" applyAlignment="1">
      <alignment horizontal="left" vertical="top"/>
    </xf>
    <xf numFmtId="0" fontId="17" fillId="0" borderId="1" xfId="0" applyFont="1" applyBorder="1" applyAlignment="1">
      <alignment horizontal="left" wrapText="1"/>
    </xf>
    <xf numFmtId="168" fontId="5" fillId="0" borderId="5" xfId="0" applyNumberFormat="1" applyFont="1" applyBorder="1" applyAlignment="1">
      <alignment horizontal="center" vertical="center"/>
    </xf>
    <xf numFmtId="168" fontId="5" fillId="0" borderId="4" xfId="0" applyNumberFormat="1" applyFont="1" applyBorder="1" applyAlignment="1">
      <alignment horizontal="center" vertical="center"/>
    </xf>
    <xf numFmtId="0" fontId="50" fillId="0" borderId="5" xfId="0" applyFont="1" applyBorder="1" applyAlignment="1">
      <alignment vertical="center" wrapText="1"/>
    </xf>
    <xf numFmtId="0" fontId="50" fillId="0" borderId="8" xfId="0" applyFont="1" applyBorder="1" applyAlignment="1">
      <alignment vertical="center" wrapText="1"/>
    </xf>
    <xf numFmtId="0" fontId="50" fillId="0" borderId="4" xfId="0" applyFont="1" applyBorder="1" applyAlignment="1">
      <alignment vertical="center" wrapText="1"/>
    </xf>
    <xf numFmtId="0" fontId="19" fillId="0" borderId="50" xfId="0" applyFont="1" applyFill="1" applyBorder="1" applyAlignment="1">
      <alignment vertical="center" wrapText="1"/>
    </xf>
    <xf numFmtId="0" fontId="0" fillId="0" borderId="10" xfId="0" applyBorder="1" applyAlignment="1">
      <alignment wrapText="1"/>
    </xf>
    <xf numFmtId="0" fontId="0" fillId="0" borderId="11" xfId="0" applyBorder="1" applyAlignment="1">
      <alignment wrapText="1"/>
    </xf>
    <xf numFmtId="169" fontId="2" fillId="0" borderId="1" xfId="0" applyNumberFormat="1" applyFont="1" applyBorder="1" applyAlignment="1">
      <alignment horizontal="center"/>
    </xf>
    <xf numFmtId="0" fontId="13" fillId="0" borderId="8" xfId="0" applyFont="1" applyBorder="1" applyAlignment="1">
      <alignment vertical="center" wrapText="1"/>
    </xf>
    <xf numFmtId="0" fontId="13" fillId="0" borderId="4" xfId="0" applyFont="1" applyBorder="1" applyAlignment="1">
      <alignment vertical="center" wrapText="1"/>
    </xf>
    <xf numFmtId="0" fontId="18" fillId="0" borderId="5" xfId="0" applyFont="1" applyBorder="1" applyAlignment="1">
      <alignment vertical="top" wrapText="1"/>
    </xf>
    <xf numFmtId="0" fontId="18" fillId="0" borderId="4" xfId="0" applyFont="1" applyBorder="1" applyAlignment="1">
      <alignment vertical="top" wrapText="1"/>
    </xf>
    <xf numFmtId="169" fontId="2" fillId="0" borderId="5" xfId="0" applyNumberFormat="1" applyFont="1" applyBorder="1" applyAlignment="1">
      <alignment horizontal="center"/>
    </xf>
    <xf numFmtId="169" fontId="2" fillId="0" borderId="4" xfId="0" applyNumberFormat="1" applyFont="1" applyBorder="1" applyAlignment="1">
      <alignment horizontal="center"/>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169" fontId="4" fillId="0" borderId="1" xfId="0" applyNumberFormat="1" applyFont="1" applyBorder="1" applyAlignment="1">
      <alignment horizontal="center"/>
    </xf>
    <xf numFmtId="169" fontId="8" fillId="0" borderId="1" xfId="0" applyNumberFormat="1" applyFont="1" applyBorder="1" applyAlignment="1">
      <alignment horizontal="center" vertical="center"/>
    </xf>
    <xf numFmtId="0" fontId="0" fillId="0" borderId="4" xfId="0" applyBorder="1" applyAlignment="1">
      <alignment horizontal="center"/>
    </xf>
    <xf numFmtId="169" fontId="49" fillId="0" borderId="1" xfId="0" applyNumberFormat="1" applyFont="1" applyFill="1" applyBorder="1" applyAlignment="1"/>
    <xf numFmtId="169" fontId="5" fillId="0" borderId="5" xfId="0" applyNumberFormat="1" applyFont="1" applyFill="1" applyBorder="1" applyAlignment="1"/>
    <xf numFmtId="169" fontId="5" fillId="0" borderId="4" xfId="0" applyNumberFormat="1" applyFont="1" applyFill="1" applyBorder="1" applyAlignment="1"/>
    <xf numFmtId="169" fontId="4" fillId="0" borderId="1" xfId="0" applyNumberFormat="1" applyFont="1" applyBorder="1" applyAlignment="1"/>
    <xf numFmtId="169" fontId="5" fillId="0" borderId="1" xfId="0" applyNumberFormat="1" applyFont="1" applyBorder="1" applyAlignment="1"/>
    <xf numFmtId="169" fontId="5" fillId="0" borderId="1" xfId="0" applyNumberFormat="1" applyFont="1" applyFill="1" applyBorder="1" applyAlignment="1"/>
    <xf numFmtId="169" fontId="2" fillId="0" borderId="5" xfId="0" applyNumberFormat="1" applyFont="1" applyBorder="1" applyAlignment="1"/>
    <xf numFmtId="169" fontId="2" fillId="0" borderId="4" xfId="0" applyNumberFormat="1" applyFont="1" applyBorder="1" applyAlignment="1"/>
    <xf numFmtId="169" fontId="4" fillId="0" borderId="1" xfId="0" applyNumberFormat="1" applyFont="1" applyFill="1" applyBorder="1" applyAlignment="1"/>
    <xf numFmtId="0" fontId="5" fillId="0" borderId="5"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left" vertical="top"/>
    </xf>
    <xf numFmtId="0" fontId="4" fillId="0" borderId="4" xfId="0" applyFont="1" applyBorder="1" applyAlignment="1">
      <alignment horizontal="left" vertical="top"/>
    </xf>
    <xf numFmtId="0" fontId="2" fillId="0" borderId="9" xfId="0" applyFont="1" applyBorder="1" applyAlignment="1">
      <alignment horizontal="center"/>
    </xf>
    <xf numFmtId="0" fontId="2" fillId="0" borderId="11" xfId="0" applyFont="1" applyBorder="1" applyAlignment="1">
      <alignment horizontal="center"/>
    </xf>
    <xf numFmtId="0" fontId="11" fillId="0" borderId="5" xfId="0" applyFont="1" applyBorder="1" applyAlignment="1">
      <alignment horizontal="left" vertical="top" wrapText="1"/>
    </xf>
    <xf numFmtId="0" fontId="11" fillId="0" borderId="4" xfId="0" applyFont="1" applyBorder="1" applyAlignment="1">
      <alignment horizontal="left" vertical="top" wrapText="1"/>
    </xf>
    <xf numFmtId="0" fontId="91" fillId="0" borderId="5" xfId="0" applyFont="1" applyFill="1" applyBorder="1" applyAlignment="1">
      <alignment horizontal="justify" vertical="top" wrapText="1"/>
    </xf>
    <xf numFmtId="0" fontId="10" fillId="0" borderId="14" xfId="0" applyFont="1" applyFill="1" applyBorder="1" applyAlignment="1">
      <alignment vertical="top" wrapText="1"/>
    </xf>
    <xf numFmtId="0" fontId="6" fillId="0" borderId="5"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26" fillId="0" borderId="5" xfId="0" applyFont="1" applyBorder="1" applyAlignment="1">
      <alignment horizontal="center" vertical="center"/>
    </xf>
    <xf numFmtId="0" fontId="26" fillId="0" borderId="8" xfId="0" applyFont="1" applyBorder="1" applyAlignment="1">
      <alignment horizontal="center" vertical="center"/>
    </xf>
    <xf numFmtId="0" fontId="26" fillId="0" borderId="4" xfId="0" applyFont="1" applyBorder="1" applyAlignment="1">
      <alignment horizontal="center" vertical="center"/>
    </xf>
    <xf numFmtId="169" fontId="6" fillId="0" borderId="5" xfId="0" applyNumberFormat="1" applyFont="1" applyFill="1" applyBorder="1" applyAlignment="1">
      <alignment horizontal="center" vertical="center"/>
    </xf>
    <xf numFmtId="169" fontId="6" fillId="0" borderId="4" xfId="0" applyNumberFormat="1" applyFont="1" applyFill="1" applyBorder="1" applyAlignment="1">
      <alignment horizontal="center" vertical="center"/>
    </xf>
    <xf numFmtId="171" fontId="14" fillId="0" borderId="43" xfId="0" applyNumberFormat="1"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4" xfId="0" applyFont="1" applyBorder="1" applyAlignment="1">
      <alignment horizontal="left" vertical="center" wrapText="1"/>
    </xf>
    <xf numFmtId="0" fontId="0" fillId="0" borderId="4" xfId="0" applyFont="1" applyBorder="1" applyAlignment="1">
      <alignment horizontal="center"/>
    </xf>
    <xf numFmtId="0" fontId="13" fillId="0" borderId="4" xfId="0" applyFont="1" applyBorder="1" applyAlignment="1">
      <alignment horizontal="center"/>
    </xf>
    <xf numFmtId="171" fontId="23" fillId="0" borderId="43" xfId="0" applyNumberFormat="1" applyFont="1" applyFill="1" applyBorder="1" applyAlignment="1">
      <alignment horizontal="left" vertical="center" wrapText="1"/>
    </xf>
    <xf numFmtId="0" fontId="67" fillId="0" borderId="8" xfId="0" applyFont="1" applyBorder="1" applyAlignment="1">
      <alignment horizontal="left" vertical="center" wrapText="1"/>
    </xf>
    <xf numFmtId="0" fontId="67" fillId="0" borderId="4" xfId="0" applyFont="1" applyBorder="1" applyAlignment="1">
      <alignment horizontal="left" vertical="center" wrapText="1"/>
    </xf>
    <xf numFmtId="0" fontId="6" fillId="0" borderId="5" xfId="0" applyFont="1" applyBorder="1" applyAlignment="1">
      <alignment vertical="center" wrapText="1"/>
    </xf>
    <xf numFmtId="0" fontId="6" fillId="0" borderId="8" xfId="0" applyFont="1" applyBorder="1" applyAlignment="1">
      <alignment vertical="center" wrapText="1"/>
    </xf>
    <xf numFmtId="0" fontId="6" fillId="0" borderId="4" xfId="0" applyFont="1" applyBorder="1" applyAlignment="1">
      <alignment vertical="center" wrapText="1"/>
    </xf>
    <xf numFmtId="0" fontId="51" fillId="0" borderId="1" xfId="0" applyFont="1" applyBorder="1" applyAlignment="1">
      <alignment horizontal="left" vertical="center" wrapText="1"/>
    </xf>
    <xf numFmtId="0" fontId="51" fillId="2" borderId="1" xfId="0" applyFont="1" applyFill="1"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17" fillId="0" borderId="5" xfId="0" applyFont="1" applyBorder="1" applyAlignment="1">
      <alignment horizontal="left"/>
    </xf>
    <xf numFmtId="0" fontId="17" fillId="0" borderId="4" xfId="0" applyFont="1" applyBorder="1" applyAlignment="1">
      <alignment horizontal="left"/>
    </xf>
    <xf numFmtId="0" fontId="80" fillId="0" borderId="5" xfId="0" applyFont="1" applyBorder="1" applyAlignment="1">
      <alignment horizontal="left" wrapText="1"/>
    </xf>
    <xf numFmtId="0" fontId="80" fillId="0" borderId="4" xfId="0" applyFont="1" applyBorder="1" applyAlignment="1">
      <alignment horizontal="left" wrapText="1"/>
    </xf>
    <xf numFmtId="168" fontId="4" fillId="0" borderId="5" xfId="0" applyNumberFormat="1" applyFont="1" applyBorder="1" applyAlignment="1">
      <alignment horizontal="center" wrapText="1"/>
    </xf>
    <xf numFmtId="168" fontId="4" fillId="0" borderId="4" xfId="0" applyNumberFormat="1" applyFont="1" applyBorder="1" applyAlignment="1">
      <alignment horizontal="center" wrapText="1"/>
    </xf>
    <xf numFmtId="168" fontId="2" fillId="0" borderId="5" xfId="0" applyNumberFormat="1" applyFont="1" applyBorder="1" applyAlignment="1">
      <alignment horizontal="center" wrapText="1"/>
    </xf>
    <xf numFmtId="168" fontId="2" fillId="0" borderId="4" xfId="0" applyNumberFormat="1" applyFont="1" applyBorder="1" applyAlignment="1">
      <alignment horizontal="center" wrapText="1"/>
    </xf>
    <xf numFmtId="168" fontId="4" fillId="0" borderId="1" xfId="0" applyNumberFormat="1" applyFont="1" applyBorder="1" applyAlignment="1">
      <alignment horizontal="center" wrapText="1"/>
    </xf>
    <xf numFmtId="168" fontId="2" fillId="0" borderId="1" xfId="0" applyNumberFormat="1" applyFont="1" applyBorder="1" applyAlignment="1">
      <alignment horizontal="center" wrapText="1"/>
    </xf>
    <xf numFmtId="168" fontId="13" fillId="0" borderId="4" xfId="0" applyNumberFormat="1" applyFont="1" applyBorder="1" applyAlignment="1">
      <alignment horizontal="center" vertical="center"/>
    </xf>
    <xf numFmtId="0" fontId="19" fillId="2" borderId="5" xfId="0" applyFont="1" applyFill="1" applyBorder="1" applyAlignment="1">
      <alignment horizontal="left" vertical="center" wrapText="1"/>
    </xf>
    <xf numFmtId="0" fontId="66" fillId="2" borderId="8" xfId="0" applyFont="1" applyFill="1" applyBorder="1" applyAlignment="1">
      <alignment horizontal="left" vertical="center" wrapText="1"/>
    </xf>
    <xf numFmtId="0" fontId="66" fillId="2" borderId="4" xfId="0" applyFont="1" applyFill="1" applyBorder="1" applyAlignment="1">
      <alignment horizontal="left" vertical="center" wrapText="1"/>
    </xf>
    <xf numFmtId="0" fontId="19"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textRotation="90" wrapText="1"/>
    </xf>
    <xf numFmtId="0" fontId="19" fillId="0" borderId="1" xfId="0" applyFont="1" applyBorder="1" applyAlignment="1">
      <alignment horizontal="left" vertical="center" wrapText="1"/>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19" fillId="0" borderId="5" xfId="0" applyFont="1" applyBorder="1" applyAlignment="1">
      <alignment horizontal="center" vertical="center"/>
    </xf>
    <xf numFmtId="0" fontId="19" fillId="0" borderId="4" xfId="0" applyFont="1" applyBorder="1" applyAlignment="1">
      <alignment horizontal="center" vertical="center"/>
    </xf>
    <xf numFmtId="0" fontId="54" fillId="0" borderId="5" xfId="0" applyFont="1" applyBorder="1" applyAlignment="1">
      <alignment horizontal="left" vertical="center" wrapText="1"/>
    </xf>
    <xf numFmtId="0" fontId="54" fillId="0" borderId="8" xfId="0" applyFont="1" applyBorder="1" applyAlignment="1">
      <alignment horizontal="left" vertical="center" wrapText="1"/>
    </xf>
    <xf numFmtId="0" fontId="54" fillId="0" borderId="4" xfId="0" applyFont="1" applyBorder="1" applyAlignment="1">
      <alignment horizontal="left" vertical="center" wrapText="1"/>
    </xf>
    <xf numFmtId="0" fontId="68" fillId="0" borderId="1" xfId="0" applyFont="1" applyBorder="1" applyAlignment="1">
      <alignment horizontal="left" vertical="center"/>
    </xf>
    <xf numFmtId="0" fontId="68" fillId="0" borderId="5" xfId="0" applyFont="1" applyBorder="1" applyAlignment="1">
      <alignment horizontal="left" vertical="center" wrapText="1"/>
    </xf>
    <xf numFmtId="0" fontId="68" fillId="0" borderId="8" xfId="0" applyFont="1" applyBorder="1" applyAlignment="1">
      <alignment horizontal="left" vertical="center" wrapText="1"/>
    </xf>
    <xf numFmtId="0" fontId="68" fillId="0" borderId="4" xfId="0" applyFont="1" applyBorder="1" applyAlignment="1">
      <alignment horizontal="left" vertical="center" wrapText="1"/>
    </xf>
    <xf numFmtId="0" fontId="68" fillId="0" borderId="5" xfId="0" applyFont="1" applyFill="1" applyBorder="1" applyAlignment="1">
      <alignment horizontal="left" vertical="center" wrapText="1"/>
    </xf>
    <xf numFmtId="0" fontId="68" fillId="0" borderId="8" xfId="0" applyFont="1" applyFill="1" applyBorder="1" applyAlignment="1">
      <alignment horizontal="left" vertical="center" wrapText="1"/>
    </xf>
    <xf numFmtId="0" fontId="68" fillId="0" borderId="4" xfId="0" applyFont="1" applyFill="1" applyBorder="1" applyAlignment="1">
      <alignment horizontal="left" vertical="center" wrapText="1"/>
    </xf>
    <xf numFmtId="0" fontId="68" fillId="0" borderId="1" xfId="0" applyFont="1" applyFill="1" applyBorder="1" applyAlignment="1">
      <alignment horizontal="left" vertical="center" wrapText="1"/>
    </xf>
    <xf numFmtId="0" fontId="68" fillId="0" borderId="1" xfId="0" applyFont="1" applyBorder="1" applyAlignment="1">
      <alignment horizontal="left" vertical="center" wrapText="1"/>
    </xf>
    <xf numFmtId="0" fontId="21" fillId="0" borderId="1" xfId="0" applyFont="1" applyFill="1" applyBorder="1" applyAlignment="1">
      <alignment horizontal="center" vertical="center" wrapText="1"/>
    </xf>
    <xf numFmtId="0" fontId="68" fillId="0" borderId="5" xfId="0" applyFont="1" applyBorder="1" applyAlignment="1">
      <alignment horizontal="left" vertical="center"/>
    </xf>
    <xf numFmtId="0" fontId="68" fillId="0" borderId="8" xfId="0" applyFont="1" applyBorder="1" applyAlignment="1">
      <alignment horizontal="left" vertical="center"/>
    </xf>
    <xf numFmtId="0" fontId="68" fillId="0" borderId="4" xfId="0" applyFont="1" applyBorder="1" applyAlignment="1">
      <alignment horizontal="left" vertical="center"/>
    </xf>
    <xf numFmtId="0" fontId="10" fillId="0" borderId="8" xfId="0" applyFont="1" applyBorder="1" applyAlignment="1">
      <alignment horizontal="left" vertical="top" wrapText="1"/>
    </xf>
    <xf numFmtId="0" fontId="76" fillId="0" borderId="5" xfId="0" applyFont="1" applyBorder="1" applyAlignment="1">
      <alignment horizontal="left" wrapText="1"/>
    </xf>
    <xf numFmtId="0" fontId="10" fillId="0" borderId="1" xfId="0" applyFont="1" applyBorder="1" applyAlignment="1">
      <alignment horizontal="center" wrapText="1"/>
    </xf>
    <xf numFmtId="0" fontId="76" fillId="0" borderId="1" xfId="0" applyFont="1" applyBorder="1" applyAlignment="1">
      <alignment horizontal="left" wrapText="1"/>
    </xf>
    <xf numFmtId="0" fontId="10" fillId="0" borderId="1" xfId="0" applyFont="1" applyBorder="1" applyAlignment="1">
      <alignment vertical="center"/>
    </xf>
    <xf numFmtId="0" fontId="52" fillId="0" borderId="1" xfId="0" applyFont="1" applyBorder="1" applyAlignment="1">
      <alignment horizontal="center" vertical="center" textRotation="90" wrapText="1"/>
    </xf>
    <xf numFmtId="0" fontId="61" fillId="2" borderId="33" xfId="0" applyFont="1" applyFill="1" applyBorder="1" applyAlignment="1">
      <alignment horizontal="left" vertical="center" wrapText="1"/>
    </xf>
    <xf numFmtId="0" fontId="61" fillId="2" borderId="34" xfId="0" applyFont="1" applyFill="1" applyBorder="1" applyAlignment="1">
      <alignment horizontal="left" vertical="center" wrapText="1"/>
    </xf>
    <xf numFmtId="0" fontId="61" fillId="2" borderId="35" xfId="0" applyFont="1" applyFill="1" applyBorder="1" applyAlignment="1">
      <alignment horizontal="left" vertical="center" wrapText="1"/>
    </xf>
    <xf numFmtId="0" fontId="75" fillId="0" borderId="1" xfId="0" applyFont="1" applyBorder="1" applyAlignment="1">
      <alignment horizontal="left" vertical="center"/>
    </xf>
    <xf numFmtId="0" fontId="52" fillId="0" borderId="3" xfId="0" applyFont="1" applyBorder="1" applyAlignment="1">
      <alignment horizontal="left" vertical="center"/>
    </xf>
    <xf numFmtId="0" fontId="52" fillId="0" borderId="2" xfId="0" applyFont="1" applyBorder="1" applyAlignment="1">
      <alignment horizontal="left" vertical="center"/>
    </xf>
    <xf numFmtId="0" fontId="52" fillId="0" borderId="1" xfId="0" applyFont="1" applyBorder="1" applyAlignment="1">
      <alignment horizontal="center" vertical="center"/>
    </xf>
    <xf numFmtId="0" fontId="52" fillId="0" borderId="3" xfId="0" applyFont="1" applyBorder="1" applyAlignment="1">
      <alignment horizontal="center" vertical="center"/>
    </xf>
    <xf numFmtId="0" fontId="52" fillId="0" borderId="9" xfId="0" applyFont="1" applyBorder="1" applyAlignment="1">
      <alignment horizontal="center" vertical="center"/>
    </xf>
    <xf numFmtId="0" fontId="52" fillId="0" borderId="10" xfId="0" applyFont="1" applyBorder="1" applyAlignment="1">
      <alignment horizontal="center" vertical="center"/>
    </xf>
    <xf numFmtId="0" fontId="52" fillId="0" borderId="12" xfId="0" applyFont="1" applyBorder="1" applyAlignment="1">
      <alignment horizontal="center" vertical="center"/>
    </xf>
    <xf numFmtId="0" fontId="52" fillId="0" borderId="0" xfId="0" applyFont="1" applyBorder="1" applyAlignment="1">
      <alignment horizontal="center" vertical="center"/>
    </xf>
    <xf numFmtId="0" fontId="52" fillId="0" borderId="1" xfId="0" applyFont="1" applyBorder="1" applyAlignment="1">
      <alignment horizontal="center" vertical="center" wrapText="1"/>
    </xf>
    <xf numFmtId="0" fontId="21" fillId="2" borderId="1" xfId="0" applyFont="1" applyFill="1" applyBorder="1" applyAlignment="1">
      <alignment horizontal="left" vertical="center"/>
    </xf>
    <xf numFmtId="0" fontId="21" fillId="2" borderId="1" xfId="0" applyFont="1" applyFill="1" applyBorder="1" applyAlignment="1">
      <alignment horizontal="left" vertical="center" wrapText="1"/>
    </xf>
    <xf numFmtId="0" fontId="52" fillId="0" borderId="5" xfId="0" applyFont="1" applyBorder="1" applyAlignment="1">
      <alignment horizontal="left" vertical="top"/>
    </xf>
    <xf numFmtId="0" fontId="52" fillId="0" borderId="8" xfId="0" applyFont="1" applyBorder="1" applyAlignment="1">
      <alignment horizontal="left" vertical="top"/>
    </xf>
    <xf numFmtId="0" fontId="52" fillId="0" borderId="4" xfId="0" applyFont="1" applyBorder="1" applyAlignment="1">
      <alignment horizontal="left" vertical="top"/>
    </xf>
    <xf numFmtId="0" fontId="51" fillId="2" borderId="8" xfId="0" applyFont="1" applyFill="1" applyBorder="1" applyAlignment="1">
      <alignment horizontal="left" vertical="top"/>
    </xf>
    <xf numFmtId="0" fontId="51" fillId="2" borderId="4" xfId="0" applyFont="1" applyFill="1" applyBorder="1" applyAlignment="1">
      <alignment horizontal="left" vertical="top"/>
    </xf>
    <xf numFmtId="0" fontId="52" fillId="0" borderId="5" xfId="0" applyFont="1" applyBorder="1" applyAlignment="1">
      <alignment vertical="top" wrapText="1"/>
    </xf>
    <xf numFmtId="0" fontId="52" fillId="0" borderId="8" xfId="0" applyFont="1" applyBorder="1" applyAlignment="1">
      <alignment vertical="top" wrapText="1"/>
    </xf>
    <xf numFmtId="0" fontId="52" fillId="0" borderId="4" xfId="0" applyFont="1" applyBorder="1" applyAlignment="1">
      <alignment vertical="top" wrapText="1"/>
    </xf>
    <xf numFmtId="0" fontId="21" fillId="2" borderId="8" xfId="0" applyFont="1" applyFill="1" applyBorder="1" applyAlignment="1">
      <alignment horizontal="left" vertical="top" wrapText="1"/>
    </xf>
    <xf numFmtId="0" fontId="77" fillId="2" borderId="8" xfId="0" applyFont="1" applyFill="1" applyBorder="1" applyAlignment="1">
      <alignment horizontal="left" vertical="top"/>
    </xf>
    <xf numFmtId="0" fontId="77" fillId="2" borderId="4" xfId="0" applyFont="1" applyFill="1" applyBorder="1" applyAlignment="1">
      <alignment horizontal="left" vertical="top"/>
    </xf>
    <xf numFmtId="0" fontId="52" fillId="0" borderId="8" xfId="0" applyFont="1" applyBorder="1" applyAlignment="1">
      <alignment horizontal="left" vertical="center"/>
    </xf>
    <xf numFmtId="0" fontId="52" fillId="0" borderId="4" xfId="0" applyFont="1" applyBorder="1" applyAlignment="1">
      <alignment horizontal="left" vertical="center"/>
    </xf>
    <xf numFmtId="0" fontId="51" fillId="2" borderId="8" xfId="0" applyFont="1" applyFill="1" applyBorder="1" applyAlignment="1">
      <alignment horizontal="left" vertical="top" wrapText="1"/>
    </xf>
    <xf numFmtId="0" fontId="51" fillId="2" borderId="4" xfId="0" applyFont="1" applyFill="1" applyBorder="1" applyAlignment="1">
      <alignment horizontal="left" vertical="top" wrapText="1"/>
    </xf>
    <xf numFmtId="0" fontId="18" fillId="0" borderId="5" xfId="0" applyFont="1" applyBorder="1" applyAlignment="1">
      <alignment horizontal="left" vertical="center" wrapText="1"/>
    </xf>
    <xf numFmtId="0" fontId="18" fillId="0" borderId="4" xfId="0" applyFont="1" applyBorder="1" applyAlignment="1">
      <alignment horizontal="left" vertical="center" wrapText="1"/>
    </xf>
    <xf numFmtId="49" fontId="17" fillId="0" borderId="5" xfId="0" applyNumberFormat="1" applyFont="1" applyBorder="1" applyAlignment="1">
      <alignment horizontal="left" vertical="top" wrapText="1"/>
    </xf>
    <xf numFmtId="49" fontId="17" fillId="0" borderId="4" xfId="0" applyNumberFormat="1" applyFont="1" applyBorder="1" applyAlignment="1">
      <alignment horizontal="left" vertical="top" wrapText="1"/>
    </xf>
    <xf numFmtId="0" fontId="51" fillId="0" borderId="1" xfId="0" applyFont="1" applyBorder="1" applyAlignment="1">
      <alignment horizontal="left" vertical="top" wrapText="1"/>
    </xf>
    <xf numFmtId="0" fontId="10" fillId="0" borderId="11" xfId="0" applyFont="1" applyBorder="1" applyAlignment="1">
      <alignment horizontal="center" vertical="center" textRotation="90" wrapText="1"/>
    </xf>
    <xf numFmtId="0" fontId="10" fillId="0" borderId="7" xfId="0" applyFont="1" applyBorder="1" applyAlignment="1">
      <alignment horizontal="center" vertical="center" textRotation="90" wrapText="1"/>
    </xf>
    <xf numFmtId="0" fontId="51" fillId="0" borderId="5" xfId="0" applyFont="1" applyBorder="1" applyAlignment="1">
      <alignment horizontal="left" vertical="top" wrapText="1"/>
    </xf>
    <xf numFmtId="0" fontId="51" fillId="0" borderId="8" xfId="0" applyFont="1" applyBorder="1" applyAlignment="1">
      <alignment horizontal="left" vertical="top" wrapText="1"/>
    </xf>
    <xf numFmtId="0" fontId="51" fillId="0" borderId="4" xfId="0" applyFont="1" applyBorder="1" applyAlignment="1">
      <alignment horizontal="left" vertical="top" wrapText="1"/>
    </xf>
    <xf numFmtId="0" fontId="51" fillId="0" borderId="1" xfId="0" applyFont="1" applyBorder="1" applyAlignment="1">
      <alignment horizontal="left" vertical="top"/>
    </xf>
    <xf numFmtId="0" fontId="10" fillId="0" borderId="15" xfId="0" applyFont="1" applyBorder="1" applyAlignment="1">
      <alignment horizontal="center" vertical="center" textRotation="90" wrapText="1"/>
    </xf>
    <xf numFmtId="0" fontId="10" fillId="0" borderId="2" xfId="0" applyFont="1" applyBorder="1" applyAlignment="1">
      <alignment horizontal="center" vertical="center" textRotation="90" wrapText="1"/>
    </xf>
    <xf numFmtId="0" fontId="51" fillId="0" borderId="5" xfId="0" applyFont="1" applyBorder="1" applyAlignment="1">
      <alignment horizontal="left" vertical="top"/>
    </xf>
    <xf numFmtId="0" fontId="51" fillId="0" borderId="8" xfId="0" applyFont="1" applyBorder="1" applyAlignment="1">
      <alignment horizontal="left" vertical="top"/>
    </xf>
    <xf numFmtId="0" fontId="51" fillId="0" borderId="4" xfId="0" applyFont="1" applyBorder="1" applyAlignment="1">
      <alignment horizontal="left" vertical="top"/>
    </xf>
    <xf numFmtId="168" fontId="24" fillId="0" borderId="1" xfId="0" applyNumberFormat="1" applyFont="1" applyBorder="1" applyAlignment="1">
      <alignment horizontal="center" vertical="center"/>
    </xf>
    <xf numFmtId="168" fontId="14" fillId="0" borderId="1" xfId="0" applyNumberFormat="1" applyFont="1" applyBorder="1" applyAlignment="1">
      <alignment horizontal="center"/>
    </xf>
    <xf numFmtId="0" fontId="10" fillId="0" borderId="5" xfId="0" applyFont="1" applyBorder="1" applyAlignment="1">
      <alignment horizontal="left"/>
    </xf>
    <xf numFmtId="0" fontId="54" fillId="0" borderId="40" xfId="0" applyFont="1" applyFill="1" applyBorder="1" applyAlignment="1">
      <alignment horizontal="left" vertical="center" wrapText="1"/>
    </xf>
    <xf numFmtId="0" fontId="54" fillId="0" borderId="41" xfId="0" applyFont="1" applyFill="1" applyBorder="1" applyAlignment="1">
      <alignment horizontal="left" vertical="center" wrapText="1"/>
    </xf>
    <xf numFmtId="0" fontId="54" fillId="0" borderId="42" xfId="0" applyFont="1" applyFill="1" applyBorder="1" applyAlignment="1">
      <alignment horizontal="left" vertical="center" wrapText="1"/>
    </xf>
    <xf numFmtId="0" fontId="54" fillId="0" borderId="1" xfId="0" applyFont="1" applyBorder="1" applyAlignment="1">
      <alignment horizontal="left" vertical="center" wrapText="1"/>
    </xf>
    <xf numFmtId="0" fontId="0" fillId="0" borderId="15" xfId="0" applyBorder="1" applyAlignment="1">
      <alignment horizontal="center" vertical="center"/>
    </xf>
    <xf numFmtId="0" fontId="10" fillId="0" borderId="8" xfId="0" applyFont="1" applyBorder="1" applyAlignment="1">
      <alignment horizontal="left" wrapText="1"/>
    </xf>
    <xf numFmtId="0" fontId="51" fillId="0" borderId="1" xfId="0" applyFont="1" applyFill="1" applyBorder="1" applyAlignment="1">
      <alignment horizontal="center" vertical="center" textRotation="90" wrapText="1"/>
    </xf>
    <xf numFmtId="0" fontId="51" fillId="0" borderId="8" xfId="0" applyFont="1" applyFill="1" applyBorder="1" applyAlignment="1">
      <alignment horizontal="left" wrapText="1"/>
    </xf>
    <xf numFmtId="0" fontId="51" fillId="0" borderId="4" xfId="0" applyFont="1" applyFill="1" applyBorder="1" applyAlignment="1">
      <alignment horizontal="left" wrapText="1"/>
    </xf>
    <xf numFmtId="0" fontId="23" fillId="0" borderId="1" xfId="0" applyFont="1" applyBorder="1" applyAlignment="1">
      <alignment horizontal="left" wrapText="1"/>
    </xf>
    <xf numFmtId="0" fontId="10" fillId="0" borderId="1" xfId="0" applyFont="1" applyBorder="1" applyAlignment="1">
      <alignment horizontal="left" wrapText="1"/>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168" fontId="2" fillId="0" borderId="1"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21" fillId="0" borderId="5" xfId="0" applyFont="1" applyFill="1" applyBorder="1" applyAlignment="1">
      <alignment horizontal="left"/>
    </xf>
    <xf numFmtId="0" fontId="21" fillId="0" borderId="8" xfId="0" applyFont="1" applyFill="1" applyBorder="1" applyAlignment="1">
      <alignment horizontal="left"/>
    </xf>
    <xf numFmtId="0" fontId="21" fillId="0" borderId="4" xfId="0" applyFont="1" applyFill="1" applyBorder="1" applyAlignment="1">
      <alignment horizontal="left"/>
    </xf>
    <xf numFmtId="0" fontId="2" fillId="0" borderId="1" xfId="0" applyFont="1" applyFill="1" applyBorder="1" applyAlignment="1">
      <alignment horizontal="center"/>
    </xf>
    <xf numFmtId="0" fontId="21" fillId="0" borderId="5" xfId="0" applyFont="1" applyFill="1" applyBorder="1" applyAlignment="1">
      <alignment horizontal="left" wrapText="1"/>
    </xf>
    <xf numFmtId="0" fontId="21" fillId="0" borderId="8" xfId="0" applyFont="1" applyFill="1" applyBorder="1" applyAlignment="1">
      <alignment horizontal="left" wrapText="1"/>
    </xf>
    <xf numFmtId="0" fontId="21" fillId="0" borderId="4" xfId="0" applyFont="1" applyFill="1" applyBorder="1" applyAlignment="1">
      <alignment horizontal="left" wrapText="1"/>
    </xf>
    <xf numFmtId="0" fontId="21" fillId="0" borderId="1" xfId="0" applyFont="1" applyFill="1" applyBorder="1" applyAlignment="1">
      <alignment horizontal="left" wrapText="1"/>
    </xf>
    <xf numFmtId="0" fontId="21" fillId="0" borderId="6"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5" xfId="0" applyFont="1" applyFill="1" applyBorder="1" applyAlignment="1">
      <alignment horizontal="left" vertical="center"/>
    </xf>
    <xf numFmtId="0" fontId="21" fillId="0" borderId="8" xfId="0" applyFont="1" applyFill="1" applyBorder="1" applyAlignment="1">
      <alignment horizontal="left" vertical="center"/>
    </xf>
    <xf numFmtId="0" fontId="21" fillId="0" borderId="4" xfId="0" applyFont="1" applyFill="1" applyBorder="1" applyAlignment="1">
      <alignment horizontal="left" vertical="center"/>
    </xf>
    <xf numFmtId="0" fontId="21" fillId="0" borderId="5" xfId="0" applyFont="1" applyFill="1" applyBorder="1" applyAlignment="1">
      <alignment vertical="center"/>
    </xf>
    <xf numFmtId="0" fontId="21" fillId="0" borderId="8" xfId="0" applyFont="1" applyFill="1" applyBorder="1" applyAlignment="1">
      <alignment horizontal="left" vertical="top"/>
    </xf>
    <xf numFmtId="0" fontId="21" fillId="0" borderId="4" xfId="0" applyFont="1" applyFill="1" applyBorder="1" applyAlignment="1">
      <alignment horizontal="left" vertical="top"/>
    </xf>
    <xf numFmtId="0" fontId="21" fillId="0" borderId="5" xfId="0" applyFont="1" applyFill="1" applyBorder="1" applyAlignment="1">
      <alignment horizontal="justify" vertical="top" wrapText="1"/>
    </xf>
    <xf numFmtId="0" fontId="21" fillId="0" borderId="8" xfId="0" applyFont="1" applyFill="1" applyBorder="1" applyAlignment="1">
      <alignment horizontal="justify" vertical="top" wrapText="1"/>
    </xf>
    <xf numFmtId="0" fontId="21" fillId="0" borderId="4" xfId="0" applyFont="1" applyFill="1" applyBorder="1" applyAlignment="1">
      <alignment horizontal="justify" vertical="top" wrapText="1"/>
    </xf>
    <xf numFmtId="0" fontId="51" fillId="0" borderId="3" xfId="0" applyFont="1" applyFill="1" applyBorder="1" applyAlignment="1">
      <alignment horizontal="left" vertical="center" wrapText="1"/>
    </xf>
    <xf numFmtId="0" fontId="51" fillId="0" borderId="5" xfId="44" applyFont="1" applyFill="1" applyBorder="1" applyAlignment="1">
      <alignment vertical="center" wrapText="1"/>
    </xf>
    <xf numFmtId="0" fontId="51" fillId="0" borderId="8" xfId="44" applyFont="1" applyFill="1" applyBorder="1" applyAlignment="1">
      <alignment vertical="center" wrapText="1"/>
    </xf>
    <xf numFmtId="0" fontId="51" fillId="0" borderId="4" xfId="44" applyFont="1" applyFill="1" applyBorder="1" applyAlignment="1">
      <alignment vertical="center" wrapText="1"/>
    </xf>
    <xf numFmtId="0" fontId="51" fillId="0" borderId="5" xfId="44" applyFont="1" applyFill="1" applyBorder="1" applyAlignment="1">
      <alignment horizontal="left" vertical="center" wrapText="1"/>
    </xf>
    <xf numFmtId="0" fontId="51" fillId="0" borderId="8" xfId="44" applyFont="1" applyFill="1" applyBorder="1" applyAlignment="1">
      <alignment horizontal="left" vertical="center" wrapText="1"/>
    </xf>
    <xf numFmtId="0" fontId="51" fillId="0" borderId="4" xfId="44" applyFont="1" applyFill="1" applyBorder="1" applyAlignment="1">
      <alignment horizontal="left" vertical="center" wrapText="1"/>
    </xf>
    <xf numFmtId="0" fontId="51" fillId="0" borderId="5" xfId="44" applyFont="1" applyFill="1" applyBorder="1" applyAlignment="1">
      <alignment horizontal="left" vertical="top" wrapText="1"/>
    </xf>
    <xf numFmtId="0" fontId="51" fillId="0" borderId="8" xfId="44" applyFont="1" applyFill="1" applyBorder="1" applyAlignment="1">
      <alignment horizontal="left" vertical="top" wrapText="1"/>
    </xf>
    <xf numFmtId="0" fontId="51" fillId="0" borderId="4" xfId="44" applyFont="1" applyFill="1" applyBorder="1" applyAlignment="1">
      <alignment horizontal="left" vertical="top" wrapTex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19" fillId="0" borderId="5" xfId="0" applyFont="1" applyBorder="1" applyAlignment="1">
      <alignment vertical="center" wrapText="1"/>
    </xf>
    <xf numFmtId="0" fontId="19" fillId="0" borderId="8" xfId="0" applyFont="1" applyBorder="1" applyAlignment="1">
      <alignment vertical="center" wrapText="1"/>
    </xf>
    <xf numFmtId="0" fontId="19" fillId="0" borderId="4" xfId="0" applyFont="1" applyBorder="1" applyAlignment="1">
      <alignment vertical="center" wrapText="1"/>
    </xf>
    <xf numFmtId="0" fontId="0" fillId="0" borderId="1" xfId="0" applyBorder="1" applyAlignment="1">
      <alignment horizontal="left" vertical="center" wrapText="1"/>
    </xf>
    <xf numFmtId="0" fontId="51" fillId="0" borderId="1" xfId="0" applyFont="1" applyFill="1" applyBorder="1" applyAlignment="1">
      <alignment horizontal="left" vertical="center"/>
    </xf>
    <xf numFmtId="0" fontId="51" fillId="0" borderId="1" xfId="0" applyFont="1" applyFill="1" applyBorder="1" applyAlignment="1">
      <alignment wrapText="1"/>
    </xf>
    <xf numFmtId="0" fontId="0" fillId="0" borderId="1" xfId="0" applyFont="1" applyFill="1" applyBorder="1" applyAlignment="1">
      <alignment wrapText="1"/>
    </xf>
    <xf numFmtId="0" fontId="78" fillId="0" borderId="5" xfId="0" applyFont="1" applyFill="1" applyBorder="1" applyAlignment="1">
      <alignment horizontal="left" vertical="top" wrapText="1"/>
    </xf>
    <xf numFmtId="0" fontId="78" fillId="0" borderId="8" xfId="0" applyFont="1" applyFill="1" applyBorder="1" applyAlignment="1">
      <alignment horizontal="left" vertical="top" wrapText="1"/>
    </xf>
    <xf numFmtId="0" fontId="78" fillId="0" borderId="4" xfId="0" applyFont="1" applyFill="1" applyBorder="1" applyAlignment="1">
      <alignment horizontal="left" vertical="top" wrapText="1"/>
    </xf>
    <xf numFmtId="0" fontId="71" fillId="0" borderId="5" xfId="1" applyFont="1" applyFill="1" applyBorder="1" applyAlignment="1" applyProtection="1">
      <alignment vertical="top" wrapText="1"/>
      <protection locked="0"/>
    </xf>
    <xf numFmtId="0" fontId="71" fillId="0" borderId="8" xfId="0" applyFont="1" applyFill="1" applyBorder="1" applyAlignment="1">
      <alignment vertical="top" wrapText="1"/>
    </xf>
    <xf numFmtId="0" fontId="71" fillId="0" borderId="4" xfId="0" applyFont="1" applyFill="1" applyBorder="1" applyAlignment="1">
      <alignment vertical="top"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2" fillId="0" borderId="8" xfId="0" applyFont="1" applyFill="1" applyBorder="1" applyAlignment="1">
      <alignment horizontal="left"/>
    </xf>
    <xf numFmtId="0" fontId="2" fillId="0" borderId="4" xfId="0" applyFont="1" applyFill="1" applyBorder="1" applyAlignment="1">
      <alignment horizontal="left"/>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90"/>
    </xf>
    <xf numFmtId="0" fontId="2" fillId="0" borderId="1" xfId="0" applyFont="1" applyFill="1" applyBorder="1" applyAlignment="1">
      <alignment vertical="center"/>
    </xf>
    <xf numFmtId="0" fontId="4" fillId="0" borderId="5" xfId="0" applyFont="1" applyFill="1" applyBorder="1" applyAlignment="1">
      <alignment vertical="center"/>
    </xf>
    <xf numFmtId="0" fontId="4" fillId="0" borderId="1" xfId="0" applyFont="1" applyFill="1" applyBorder="1" applyAlignment="1">
      <alignment vertical="center"/>
    </xf>
    <xf numFmtId="0" fontId="2" fillId="0" borderId="1" xfId="0" applyFont="1" applyFill="1" applyBorder="1" applyAlignment="1">
      <alignment vertical="center"/>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5" fillId="0" borderId="5" xfId="0" applyFont="1" applyFill="1" applyBorder="1" applyAlignment="1">
      <alignment vertical="center"/>
    </xf>
    <xf numFmtId="0" fontId="5" fillId="0" borderId="1"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49" fontId="2" fillId="0" borderId="1" xfId="0" applyNumberFormat="1" applyFont="1" applyFill="1" applyBorder="1" applyAlignment="1">
      <alignment horizontal="center"/>
    </xf>
    <xf numFmtId="0" fontId="2" fillId="0" borderId="1" xfId="0" applyFont="1" applyFill="1" applyBorder="1" applyAlignment="1">
      <alignment horizontal="left" vertical="center" wrapText="1"/>
    </xf>
    <xf numFmtId="0" fontId="2" fillId="0" borderId="5" xfId="0" applyFont="1" applyFill="1" applyBorder="1" applyAlignment="1">
      <alignment vertical="top" wrapText="1"/>
    </xf>
    <xf numFmtId="0" fontId="2" fillId="0" borderId="8" xfId="0" applyFont="1" applyFill="1" applyBorder="1" applyAlignment="1">
      <alignment vertical="top" wrapText="1"/>
    </xf>
    <xf numFmtId="0" fontId="2" fillId="0" borderId="4" xfId="0" applyFont="1" applyFill="1" applyBorder="1" applyAlignment="1">
      <alignment vertical="top" wrapText="1"/>
    </xf>
    <xf numFmtId="0" fontId="8" fillId="0" borderId="8" xfId="0" applyFont="1" applyFill="1" applyBorder="1" applyAlignment="1">
      <alignment horizontal="left" vertical="top" wrapText="1"/>
    </xf>
    <xf numFmtId="0" fontId="26" fillId="0" borderId="8" xfId="0" applyFont="1" applyFill="1" applyBorder="1" applyAlignment="1">
      <alignment horizontal="left" vertical="top"/>
    </xf>
    <xf numFmtId="0" fontId="26" fillId="0" borderId="4" xfId="0" applyFont="1" applyFill="1" applyBorder="1" applyAlignment="1">
      <alignment horizontal="left" vertical="top"/>
    </xf>
    <xf numFmtId="0" fontId="10" fillId="0" borderId="4" xfId="0" applyFont="1" applyFill="1" applyBorder="1" applyAlignment="1">
      <alignment horizontal="left" vertical="top" wrapText="1"/>
    </xf>
    <xf numFmtId="0" fontId="2" fillId="0" borderId="3" xfId="0" applyFont="1" applyFill="1" applyBorder="1" applyAlignment="1">
      <alignment horizontal="left"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textRotation="90"/>
    </xf>
    <xf numFmtId="0" fontId="2" fillId="0" borderId="3" xfId="0" applyFont="1" applyFill="1" applyBorder="1" applyAlignment="1">
      <alignment horizontal="center" vertical="center" textRotation="90" wrapText="1"/>
    </xf>
    <xf numFmtId="0" fontId="10" fillId="0" borderId="1" xfId="0" applyFont="1" applyFill="1" applyBorder="1" applyAlignment="1">
      <alignment horizontal="left" vertical="center"/>
    </xf>
    <xf numFmtId="0" fontId="10" fillId="0" borderId="3" xfId="0" applyFont="1" applyFill="1" applyBorder="1" applyAlignment="1">
      <alignment horizontal="center" vertical="center"/>
    </xf>
    <xf numFmtId="168" fontId="8" fillId="0" borderId="3" xfId="0" applyNumberFormat="1" applyFont="1" applyFill="1" applyBorder="1" applyAlignment="1">
      <alignment horizontal="center" vertical="center"/>
    </xf>
    <xf numFmtId="0" fontId="2" fillId="0" borderId="15" xfId="0" applyFont="1" applyFill="1" applyBorder="1" applyAlignment="1">
      <alignment horizontal="center" vertical="center" textRotation="90" wrapText="1"/>
    </xf>
    <xf numFmtId="0" fontId="53" fillId="0" borderId="29" xfId="0" applyFont="1" applyFill="1" applyBorder="1" applyAlignment="1">
      <alignment horizontal="left" vertical="center" wrapText="1"/>
    </xf>
    <xf numFmtId="0" fontId="2" fillId="0" borderId="2" xfId="0" applyFont="1" applyFill="1" applyBorder="1" applyAlignment="1">
      <alignment horizontal="center" vertical="center" textRotation="90" wrapText="1"/>
    </xf>
    <xf numFmtId="0" fontId="53" fillId="0" borderId="28" xfId="0" applyFont="1" applyFill="1" applyBorder="1" applyAlignment="1">
      <alignment horizontal="left" vertical="center" wrapText="1"/>
    </xf>
    <xf numFmtId="0" fontId="2" fillId="0" borderId="1" xfId="0" applyFont="1" applyFill="1" applyBorder="1" applyAlignment="1">
      <alignment horizontal="center" vertical="center" textRotation="90" wrapText="1"/>
    </xf>
    <xf numFmtId="0" fontId="53" fillId="0" borderId="25" xfId="0" applyFont="1" applyFill="1" applyBorder="1" applyAlignment="1">
      <alignment horizontal="left" vertical="center" wrapText="1"/>
    </xf>
    <xf numFmtId="0" fontId="53" fillId="0" borderId="26" xfId="0" applyFont="1" applyFill="1" applyBorder="1" applyAlignment="1">
      <alignment horizontal="left" vertical="center" wrapText="1"/>
    </xf>
    <xf numFmtId="0" fontId="53" fillId="0" borderId="27" xfId="0" applyFont="1" applyFill="1" applyBorder="1" applyAlignment="1">
      <alignment horizontal="left" vertical="center" wrapText="1"/>
    </xf>
    <xf numFmtId="0" fontId="2" fillId="0" borderId="1" xfId="0" applyFont="1" applyFill="1" applyBorder="1" applyAlignment="1">
      <alignment horizontal="center" vertical="center" textRotation="90" wrapText="1"/>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168" fontId="4" fillId="0" borderId="1" xfId="0" applyNumberFormat="1" applyFont="1" applyFill="1" applyBorder="1" applyAlignment="1">
      <alignment horizontal="center" vertical="center"/>
    </xf>
    <xf numFmtId="168" fontId="4" fillId="0" borderId="1" xfId="0" applyNumberFormat="1" applyFont="1" applyFill="1" applyBorder="1" applyAlignment="1">
      <alignment horizontal="center" vertical="center"/>
    </xf>
    <xf numFmtId="0" fontId="2" fillId="0" borderId="1" xfId="0" applyFont="1" applyFill="1" applyBorder="1" applyAlignment="1">
      <alignment horizontal="center" textRotation="90" wrapText="1"/>
    </xf>
    <xf numFmtId="0" fontId="2" fillId="0" borderId="1" xfId="0" applyFont="1" applyFill="1" applyBorder="1" applyAlignment="1">
      <alignment textRotation="90" wrapText="1"/>
    </xf>
    <xf numFmtId="0" fontId="10" fillId="0" borderId="10" xfId="0" applyFont="1" applyFill="1" applyBorder="1" applyAlignment="1">
      <alignment horizontal="left" vertical="center"/>
    </xf>
  </cellXfs>
  <cellStyles count="6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xfId="27"/>
    <cellStyle name="Calculation" xfId="28"/>
    <cellStyle name="Check Cell" xfId="29"/>
    <cellStyle name="Comma 2" xfId="30"/>
    <cellStyle name="Explanatory Text" xfId="31"/>
    <cellStyle name="Good" xfId="32"/>
    <cellStyle name="Heading 1" xfId="33"/>
    <cellStyle name="Heading 2" xfId="34"/>
    <cellStyle name="Heading 3" xfId="35"/>
    <cellStyle name="Heading 4" xfId="36"/>
    <cellStyle name="Input" xfId="37"/>
    <cellStyle name="Linked Cell" xfId="38"/>
    <cellStyle name="Monedă 2" xfId="39"/>
    <cellStyle name="Neutral" xfId="40"/>
    <cellStyle name="Normal" xfId="0" builtinId="0"/>
    <cellStyle name="Normal 2" xfId="1"/>
    <cellStyle name="Normal 2 2" xfId="41"/>
    <cellStyle name="Normal 3" xfId="42"/>
    <cellStyle name="Normal 3 2" xfId="43"/>
    <cellStyle name="Normal 4" xfId="44"/>
    <cellStyle name="Normal 5" xfId="45"/>
    <cellStyle name="Normal 6" xfId="46"/>
    <cellStyle name="Normal 7" xfId="59"/>
    <cellStyle name="Normal_Sheet1" xfId="56"/>
    <cellStyle name="Note" xfId="47"/>
    <cellStyle name="Output" xfId="48"/>
    <cellStyle name="Percent" xfId="57" builtinId="5"/>
    <cellStyle name="Title" xfId="49"/>
    <cellStyle name="Total 2" xfId="50"/>
    <cellStyle name="Virgulă 2" xfId="51"/>
    <cellStyle name="Virgulă 2 2" xfId="58"/>
    <cellStyle name="Warning Text" xfId="52"/>
    <cellStyle name="Денежный 2" xfId="2"/>
    <cellStyle name="Обычный 2" xfId="53"/>
    <cellStyle name="Обычный 3" xfId="54"/>
    <cellStyle name="Финансовый 2" xfId="5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P139"/>
  <sheetViews>
    <sheetView topLeftCell="A49" zoomScaleNormal="100" workbookViewId="0">
      <selection activeCell="S83" sqref="S83"/>
    </sheetView>
  </sheetViews>
  <sheetFormatPr defaultColWidth="8.85546875" defaultRowHeight="15.75" x14ac:dyDescent="0.25"/>
  <cols>
    <col min="1" max="1" width="10.140625" style="69" customWidth="1"/>
    <col min="2" max="2" width="12.28515625" style="69" customWidth="1"/>
    <col min="3" max="3" width="8.28515625" style="69" customWidth="1"/>
    <col min="4" max="4" width="8.7109375" style="69" customWidth="1"/>
    <col min="5" max="5" width="8.28515625" style="69" customWidth="1"/>
    <col min="6" max="6" width="8" style="69" customWidth="1"/>
    <col min="7" max="7" width="7.140625" style="69" customWidth="1"/>
    <col min="8" max="8" width="6.28515625" style="69" customWidth="1"/>
    <col min="9" max="9" width="11.5703125" style="69" customWidth="1"/>
    <col min="10" max="10" width="11.42578125" style="69" customWidth="1"/>
    <col min="11" max="11" width="10.28515625" style="69" customWidth="1"/>
    <col min="12" max="12" width="8.140625" style="69" customWidth="1"/>
    <col min="13" max="13" width="9.28515625" style="69" customWidth="1"/>
    <col min="14" max="14" width="9.7109375" style="69" customWidth="1"/>
    <col min="15" max="15" width="8.28515625" style="69" customWidth="1"/>
    <col min="16" max="16" width="9.42578125" style="69" customWidth="1"/>
    <col min="17" max="16384" width="8.85546875" style="69"/>
  </cols>
  <sheetData>
    <row r="1" spans="1:16" x14ac:dyDescent="0.25">
      <c r="N1" s="1230" t="s">
        <v>701</v>
      </c>
      <c r="O1" s="1230"/>
      <c r="P1" s="1230"/>
    </row>
    <row r="2" spans="1:16" ht="18.75" x14ac:dyDescent="0.25">
      <c r="E2" s="1231" t="s">
        <v>1</v>
      </c>
      <c r="F2" s="1231"/>
      <c r="G2" s="1231"/>
      <c r="H2" s="1231"/>
      <c r="I2" s="1231"/>
      <c r="J2" s="1231"/>
    </row>
    <row r="3" spans="1:16" ht="18.75" x14ac:dyDescent="0.25">
      <c r="D3" s="1231" t="s">
        <v>702</v>
      </c>
      <c r="E3" s="1231"/>
      <c r="F3" s="1231"/>
      <c r="G3" s="1231"/>
      <c r="H3" s="1231"/>
      <c r="I3" s="1231"/>
      <c r="J3" s="1231"/>
      <c r="K3" s="1231"/>
      <c r="L3" s="1231"/>
    </row>
    <row r="4" spans="1:16" ht="6" customHeight="1" x14ac:dyDescent="0.25">
      <c r="D4" s="393"/>
      <c r="E4" s="393"/>
      <c r="F4" s="393"/>
      <c r="G4" s="393"/>
      <c r="H4" s="393"/>
      <c r="I4" s="393"/>
      <c r="J4" s="393"/>
      <c r="K4" s="393"/>
      <c r="L4" s="393"/>
    </row>
    <row r="5" spans="1:16" x14ac:dyDescent="0.25">
      <c r="P5" s="392" t="s">
        <v>2</v>
      </c>
    </row>
    <row r="6" spans="1:16" ht="23.45" customHeight="1" x14ac:dyDescent="0.25">
      <c r="A6" s="1207" t="s">
        <v>3</v>
      </c>
      <c r="B6" s="1207"/>
      <c r="C6" s="1207"/>
      <c r="D6" s="1207" t="s">
        <v>178</v>
      </c>
      <c r="E6" s="1207"/>
      <c r="F6" s="1207"/>
      <c r="G6" s="1207"/>
      <c r="H6" s="1207"/>
      <c r="I6" s="1207"/>
      <c r="J6" s="1207"/>
      <c r="K6" s="1207"/>
      <c r="L6" s="1207"/>
      <c r="M6" s="1207"/>
      <c r="N6" s="1207"/>
      <c r="O6" s="1207"/>
      <c r="P6" s="386">
        <v>1</v>
      </c>
    </row>
    <row r="7" spans="1:16" ht="23.45" customHeight="1" x14ac:dyDescent="0.25">
      <c r="A7" s="1207" t="s">
        <v>4</v>
      </c>
      <c r="B7" s="1207"/>
      <c r="C7" s="1207"/>
      <c r="D7" s="1207" t="s">
        <v>371</v>
      </c>
      <c r="E7" s="1207"/>
      <c r="F7" s="1207"/>
      <c r="G7" s="1207"/>
      <c r="H7" s="1207"/>
      <c r="I7" s="1207"/>
      <c r="J7" s="1207"/>
      <c r="K7" s="1207"/>
      <c r="L7" s="1207"/>
      <c r="M7" s="1207"/>
      <c r="N7" s="1207"/>
      <c r="O7" s="1207"/>
      <c r="P7" s="133" t="s">
        <v>335</v>
      </c>
    </row>
    <row r="8" spans="1:16" ht="23.45" customHeight="1" x14ac:dyDescent="0.25">
      <c r="A8" s="1207" t="s">
        <v>5</v>
      </c>
      <c r="B8" s="1207"/>
      <c r="C8" s="1207"/>
      <c r="D8" s="1145"/>
      <c r="E8" s="1145"/>
      <c r="F8" s="1145"/>
      <c r="G8" s="1145"/>
      <c r="H8" s="1145"/>
      <c r="I8" s="1145"/>
      <c r="J8" s="1145"/>
      <c r="K8" s="1145"/>
      <c r="L8" s="1145"/>
      <c r="M8" s="1145"/>
      <c r="N8" s="1145"/>
      <c r="O8" s="1145"/>
      <c r="P8" s="133"/>
    </row>
    <row r="10" spans="1:16" x14ac:dyDescent="0.25">
      <c r="A10" s="1208" t="s">
        <v>179</v>
      </c>
      <c r="B10" s="1209"/>
      <c r="C10" s="1209"/>
      <c r="D10" s="1209"/>
      <c r="E10" s="1209"/>
      <c r="F10" s="1209"/>
      <c r="G10" s="1209"/>
      <c r="H10" s="1209"/>
      <c r="I10" s="1209"/>
      <c r="J10" s="1209"/>
      <c r="K10" s="1209"/>
      <c r="L10" s="1209"/>
      <c r="M10" s="1209"/>
      <c r="N10" s="1209"/>
      <c r="O10" s="1209"/>
      <c r="P10" s="1210"/>
    </row>
    <row r="11" spans="1:16" x14ac:dyDescent="0.25">
      <c r="A11" s="385"/>
      <c r="B11" s="385"/>
      <c r="C11" s="385"/>
      <c r="D11" s="385"/>
      <c r="E11" s="385"/>
      <c r="F11" s="385"/>
      <c r="G11" s="385"/>
      <c r="H11" s="385"/>
      <c r="I11" s="385"/>
      <c r="J11" s="385"/>
      <c r="K11" s="385"/>
      <c r="L11" s="385"/>
      <c r="M11" s="385"/>
      <c r="N11" s="385"/>
      <c r="O11" s="385"/>
      <c r="P11" s="385"/>
    </row>
    <row r="12" spans="1:16" ht="21.6" customHeight="1" x14ac:dyDescent="0.25">
      <c r="A12" s="1173" t="s">
        <v>7</v>
      </c>
      <c r="B12" s="1174"/>
      <c r="C12" s="1174"/>
      <c r="D12" s="1175"/>
      <c r="E12" s="1133" t="s">
        <v>2</v>
      </c>
      <c r="F12" s="1135"/>
      <c r="G12" s="1145">
        <v>2017</v>
      </c>
      <c r="H12" s="1145"/>
      <c r="I12" s="386">
        <v>2018</v>
      </c>
      <c r="J12" s="386">
        <v>2019</v>
      </c>
      <c r="K12" s="1179">
        <v>2020</v>
      </c>
      <c r="L12" s="1179"/>
      <c r="M12" s="1179">
        <v>2021</v>
      </c>
      <c r="N12" s="1179"/>
      <c r="O12" s="1179">
        <v>2022</v>
      </c>
      <c r="P12" s="1179"/>
    </row>
    <row r="13" spans="1:16" ht="31.5" x14ac:dyDescent="0.25">
      <c r="A13" s="1176"/>
      <c r="B13" s="1177"/>
      <c r="C13" s="1177"/>
      <c r="D13" s="1178"/>
      <c r="E13" s="386" t="s">
        <v>8</v>
      </c>
      <c r="F13" s="390" t="s">
        <v>9</v>
      </c>
      <c r="G13" s="1151" t="s">
        <v>10</v>
      </c>
      <c r="H13" s="1152"/>
      <c r="I13" s="727" t="s">
        <v>10</v>
      </c>
      <c r="J13" s="727" t="s">
        <v>11</v>
      </c>
      <c r="K13" s="1151" t="s">
        <v>12</v>
      </c>
      <c r="L13" s="1152"/>
      <c r="M13" s="1151" t="s">
        <v>13</v>
      </c>
      <c r="N13" s="1152"/>
      <c r="O13" s="1151" t="s">
        <v>13</v>
      </c>
      <c r="P13" s="1152"/>
    </row>
    <row r="14" spans="1:16" ht="23.45" customHeight="1" x14ac:dyDescent="0.25">
      <c r="A14" s="1128" t="s">
        <v>14</v>
      </c>
      <c r="B14" s="1128"/>
      <c r="C14" s="1128"/>
      <c r="D14" s="1128"/>
      <c r="E14" s="386">
        <v>4</v>
      </c>
      <c r="F14" s="386"/>
      <c r="G14" s="1161">
        <v>94455.3</v>
      </c>
      <c r="H14" s="1162"/>
      <c r="I14" s="728">
        <v>159822</v>
      </c>
      <c r="J14" s="728">
        <v>38828.9</v>
      </c>
      <c r="K14" s="1161">
        <v>37405.4</v>
      </c>
      <c r="L14" s="1162"/>
      <c r="M14" s="1161">
        <v>38828.9</v>
      </c>
      <c r="N14" s="1162"/>
      <c r="O14" s="1161">
        <v>38828.9</v>
      </c>
      <c r="P14" s="1162"/>
    </row>
    <row r="15" spans="1:16" ht="21.6" customHeight="1" x14ac:dyDescent="0.25">
      <c r="A15" s="1207" t="s">
        <v>79</v>
      </c>
      <c r="B15" s="1207"/>
      <c r="C15" s="1207"/>
      <c r="D15" s="1207"/>
      <c r="E15" s="386"/>
      <c r="F15" s="386">
        <v>21</v>
      </c>
      <c r="G15" s="1151">
        <v>20037.7</v>
      </c>
      <c r="H15" s="1152"/>
      <c r="I15" s="727">
        <v>29383.5</v>
      </c>
      <c r="J15" s="727">
        <v>29337.7</v>
      </c>
      <c r="K15" s="1151">
        <v>27914.2</v>
      </c>
      <c r="L15" s="1152"/>
      <c r="M15" s="1150">
        <v>29337.7</v>
      </c>
      <c r="N15" s="1150"/>
      <c r="O15" s="1150">
        <v>29337.7</v>
      </c>
      <c r="P15" s="1150"/>
    </row>
    <row r="16" spans="1:16" ht="21" customHeight="1" x14ac:dyDescent="0.25">
      <c r="A16" s="1207" t="s">
        <v>83</v>
      </c>
      <c r="B16" s="1207"/>
      <c r="C16" s="1207"/>
      <c r="D16" s="1207"/>
      <c r="E16" s="386"/>
      <c r="F16" s="386">
        <v>22</v>
      </c>
      <c r="G16" s="1150">
        <v>2707.1</v>
      </c>
      <c r="H16" s="1150"/>
      <c r="I16" s="727">
        <v>7607.9</v>
      </c>
      <c r="J16" s="727">
        <v>5108.8</v>
      </c>
      <c r="K16" s="1150">
        <v>6232.2</v>
      </c>
      <c r="L16" s="1150"/>
      <c r="M16" s="1150">
        <v>6232.2</v>
      </c>
      <c r="N16" s="1150"/>
      <c r="O16" s="1150">
        <v>6232.2</v>
      </c>
      <c r="P16" s="1150"/>
    </row>
    <row r="17" spans="1:16" ht="21" customHeight="1" x14ac:dyDescent="0.25">
      <c r="A17" s="1207" t="s">
        <v>106</v>
      </c>
      <c r="B17" s="1207"/>
      <c r="C17" s="1207"/>
      <c r="D17" s="1207"/>
      <c r="E17" s="386"/>
      <c r="F17" s="386">
        <v>25</v>
      </c>
      <c r="G17" s="1150">
        <v>68908.800000000003</v>
      </c>
      <c r="H17" s="1150"/>
      <c r="I17" s="727">
        <v>117908.1</v>
      </c>
      <c r="J17" s="727"/>
      <c r="K17" s="1150"/>
      <c r="L17" s="1150"/>
      <c r="M17" s="1150"/>
      <c r="N17" s="1150"/>
      <c r="O17" s="1150"/>
      <c r="P17" s="1150"/>
    </row>
    <row r="18" spans="1:16" ht="21" customHeight="1" x14ac:dyDescent="0.25">
      <c r="A18" s="1207" t="s">
        <v>180</v>
      </c>
      <c r="B18" s="1207"/>
      <c r="C18" s="1207"/>
      <c r="D18" s="1207"/>
      <c r="E18" s="386"/>
      <c r="F18" s="386">
        <v>27</v>
      </c>
      <c r="G18" s="1150">
        <v>1409.4</v>
      </c>
      <c r="H18" s="1150"/>
      <c r="I18" s="727">
        <v>985.4</v>
      </c>
      <c r="J18" s="727">
        <v>133.9</v>
      </c>
      <c r="K18" s="1150">
        <v>151</v>
      </c>
      <c r="L18" s="1150"/>
      <c r="M18" s="1150">
        <v>151</v>
      </c>
      <c r="N18" s="1150"/>
      <c r="O18" s="1150">
        <v>151</v>
      </c>
      <c r="P18" s="1150"/>
    </row>
    <row r="19" spans="1:16" ht="21" customHeight="1" x14ac:dyDescent="0.25">
      <c r="A19" s="1207" t="s">
        <v>163</v>
      </c>
      <c r="B19" s="1207"/>
      <c r="C19" s="1207"/>
      <c r="D19" s="1207"/>
      <c r="E19" s="386"/>
      <c r="F19" s="386">
        <v>28</v>
      </c>
      <c r="G19" s="1150">
        <v>163.30000000000001</v>
      </c>
      <c r="H19" s="1150"/>
      <c r="I19" s="727">
        <v>2734.4</v>
      </c>
      <c r="J19" s="727">
        <v>3200</v>
      </c>
      <c r="K19" s="1150">
        <v>2200</v>
      </c>
      <c r="L19" s="1150"/>
      <c r="M19" s="1150">
        <v>2200</v>
      </c>
      <c r="N19" s="1150"/>
      <c r="O19" s="1150">
        <v>2200</v>
      </c>
      <c r="P19" s="1150"/>
    </row>
    <row r="20" spans="1:16" ht="21" customHeight="1" x14ac:dyDescent="0.25">
      <c r="A20" s="1207" t="s">
        <v>98</v>
      </c>
      <c r="B20" s="1207"/>
      <c r="C20" s="1207"/>
      <c r="D20" s="1207"/>
      <c r="E20" s="386"/>
      <c r="F20" s="386">
        <v>31</v>
      </c>
      <c r="G20" s="1150">
        <v>839.9</v>
      </c>
      <c r="H20" s="1150"/>
      <c r="I20" s="727">
        <v>774.5</v>
      </c>
      <c r="J20" s="727">
        <v>730</v>
      </c>
      <c r="K20" s="1150">
        <v>550</v>
      </c>
      <c r="L20" s="1150"/>
      <c r="M20" s="1150">
        <v>550</v>
      </c>
      <c r="N20" s="1150"/>
      <c r="O20" s="1150">
        <v>550</v>
      </c>
      <c r="P20" s="1150"/>
    </row>
    <row r="21" spans="1:16" ht="19.149999999999999" customHeight="1" x14ac:dyDescent="0.25">
      <c r="A21" s="1229" t="s">
        <v>101</v>
      </c>
      <c r="B21" s="1229"/>
      <c r="C21" s="1229"/>
      <c r="D21" s="1229"/>
      <c r="E21" s="386"/>
      <c r="F21" s="386">
        <v>33</v>
      </c>
      <c r="G21" s="1150">
        <v>389.1</v>
      </c>
      <c r="H21" s="1150"/>
      <c r="I21" s="727">
        <v>428.2</v>
      </c>
      <c r="J21" s="727">
        <v>318.5</v>
      </c>
      <c r="K21" s="1150">
        <v>358</v>
      </c>
      <c r="L21" s="1150"/>
      <c r="M21" s="1150">
        <v>358</v>
      </c>
      <c r="N21" s="1150"/>
      <c r="O21" s="1150">
        <v>358</v>
      </c>
      <c r="P21" s="1150"/>
    </row>
    <row r="22" spans="1:16" ht="14.45" customHeight="1" x14ac:dyDescent="0.25"/>
    <row r="23" spans="1:16" ht="18.600000000000001" customHeight="1" x14ac:dyDescent="0.25">
      <c r="A23" s="1173" t="s">
        <v>7</v>
      </c>
      <c r="B23" s="1175"/>
      <c r="C23" s="1179" t="s">
        <v>2</v>
      </c>
      <c r="D23" s="1179"/>
      <c r="E23" s="1179"/>
      <c r="F23" s="1179"/>
      <c r="G23" s="1145">
        <v>2017</v>
      </c>
      <c r="H23" s="1145"/>
      <c r="I23" s="386">
        <v>2018</v>
      </c>
      <c r="J23" s="386">
        <v>2019</v>
      </c>
      <c r="K23" s="1179">
        <v>2020</v>
      </c>
      <c r="L23" s="1179"/>
      <c r="M23" s="1179">
        <v>2021</v>
      </c>
      <c r="N23" s="1179"/>
      <c r="O23" s="1179">
        <v>2022</v>
      </c>
      <c r="P23" s="1179"/>
    </row>
    <row r="24" spans="1:16" ht="35.450000000000003" customHeight="1" x14ac:dyDescent="0.25">
      <c r="A24" s="1176"/>
      <c r="B24" s="1178"/>
      <c r="C24" s="386" t="s">
        <v>16</v>
      </c>
      <c r="D24" s="386" t="s">
        <v>17</v>
      </c>
      <c r="E24" s="386" t="s">
        <v>8</v>
      </c>
      <c r="F24" s="390" t="s">
        <v>9</v>
      </c>
      <c r="G24" s="1133" t="s">
        <v>10</v>
      </c>
      <c r="H24" s="1135"/>
      <c r="I24" s="386" t="s">
        <v>10</v>
      </c>
      <c r="J24" s="386" t="s">
        <v>11</v>
      </c>
      <c r="K24" s="1133" t="s">
        <v>12</v>
      </c>
      <c r="L24" s="1135"/>
      <c r="M24" s="1133" t="s">
        <v>13</v>
      </c>
      <c r="N24" s="1135"/>
      <c r="O24" s="1133" t="s">
        <v>13</v>
      </c>
      <c r="P24" s="1135"/>
    </row>
    <row r="25" spans="1:16" ht="37.5" customHeight="1" x14ac:dyDescent="0.25">
      <c r="A25" s="1226" t="s">
        <v>18</v>
      </c>
      <c r="B25" s="1227"/>
      <c r="C25" s="66"/>
      <c r="D25" s="66"/>
      <c r="E25" s="66"/>
      <c r="F25" s="66"/>
      <c r="G25" s="1228">
        <v>94455.3</v>
      </c>
      <c r="H25" s="1228"/>
      <c r="I25" s="394">
        <v>159822</v>
      </c>
      <c r="J25" s="65">
        <v>104828.1</v>
      </c>
      <c r="K25" s="1214">
        <v>37405.4</v>
      </c>
      <c r="L25" s="1215"/>
      <c r="M25" s="1214">
        <v>38828.9</v>
      </c>
      <c r="N25" s="1215"/>
      <c r="O25" s="1214">
        <v>38828.9</v>
      </c>
      <c r="P25" s="1215"/>
    </row>
    <row r="26" spans="1:16" ht="32.450000000000003" customHeight="1" x14ac:dyDescent="0.25">
      <c r="A26" s="1224" t="s">
        <v>19</v>
      </c>
      <c r="B26" s="1225"/>
      <c r="C26" s="88">
        <v>112</v>
      </c>
      <c r="D26" s="66"/>
      <c r="E26" s="66"/>
      <c r="F26" s="66"/>
      <c r="G26" s="1179"/>
      <c r="H26" s="1179"/>
      <c r="I26" s="387"/>
      <c r="J26" s="66"/>
      <c r="K26" s="1179"/>
      <c r="L26" s="1179"/>
      <c r="M26" s="1179"/>
      <c r="N26" s="1179"/>
      <c r="O26" s="1179"/>
      <c r="P26" s="1179"/>
    </row>
    <row r="27" spans="1:16" ht="12" customHeight="1" x14ac:dyDescent="0.25">
      <c r="A27" s="1179"/>
      <c r="B27" s="1179"/>
      <c r="C27" s="66"/>
      <c r="D27" s="66"/>
      <c r="E27" s="66"/>
      <c r="F27" s="66"/>
      <c r="G27" s="1179"/>
      <c r="H27" s="1179"/>
      <c r="I27" s="387"/>
      <c r="J27" s="66"/>
      <c r="K27" s="1179"/>
      <c r="L27" s="1179"/>
      <c r="M27" s="1179"/>
      <c r="N27" s="1179"/>
      <c r="O27" s="1179"/>
      <c r="P27" s="1179"/>
    </row>
    <row r="28" spans="1:16" ht="10.5" customHeight="1" x14ac:dyDescent="0.25">
      <c r="A28" s="1179"/>
      <c r="B28" s="1179"/>
      <c r="C28" s="66"/>
      <c r="D28" s="66"/>
      <c r="E28" s="66"/>
      <c r="F28" s="66"/>
      <c r="G28" s="1179"/>
      <c r="H28" s="1179"/>
      <c r="I28" s="387"/>
      <c r="J28" s="66"/>
      <c r="K28" s="1179"/>
      <c r="L28" s="1179"/>
      <c r="M28" s="1179"/>
      <c r="N28" s="1179"/>
      <c r="O28" s="1179"/>
      <c r="P28" s="1179"/>
    </row>
    <row r="29" spans="1:16" ht="32.450000000000003" customHeight="1" x14ac:dyDescent="0.25">
      <c r="A29" s="1224" t="s">
        <v>20</v>
      </c>
      <c r="B29" s="1225"/>
      <c r="C29" s="88">
        <v>112</v>
      </c>
      <c r="D29" s="66"/>
      <c r="E29" s="66"/>
      <c r="F29" s="66"/>
      <c r="G29" s="1179"/>
      <c r="H29" s="1179"/>
      <c r="I29" s="387"/>
      <c r="J29" s="66"/>
      <c r="K29" s="1179"/>
      <c r="L29" s="1179"/>
      <c r="M29" s="1179"/>
      <c r="N29" s="1179"/>
      <c r="O29" s="1179"/>
      <c r="P29" s="1179"/>
    </row>
    <row r="30" spans="1:16" ht="9" customHeight="1" x14ac:dyDescent="0.25">
      <c r="A30" s="1179"/>
      <c r="B30" s="1179"/>
      <c r="C30" s="66"/>
      <c r="D30" s="66"/>
      <c r="E30" s="66"/>
      <c r="F30" s="66"/>
      <c r="G30" s="1179"/>
      <c r="H30" s="1179"/>
      <c r="I30" s="387"/>
      <c r="J30" s="66"/>
      <c r="K30" s="1179"/>
      <c r="L30" s="1179"/>
      <c r="M30" s="1179"/>
      <c r="N30" s="1179"/>
      <c r="O30" s="1179"/>
      <c r="P30" s="1179"/>
    </row>
    <row r="31" spans="1:16" ht="9.75" customHeight="1" x14ac:dyDescent="0.25">
      <c r="A31" s="1136"/>
      <c r="B31" s="1138"/>
      <c r="C31" s="66"/>
      <c r="D31" s="66"/>
      <c r="E31" s="66"/>
      <c r="F31" s="66"/>
      <c r="G31" s="1136"/>
      <c r="H31" s="1138"/>
      <c r="I31" s="387"/>
      <c r="J31" s="66"/>
      <c r="K31" s="1136"/>
      <c r="L31" s="1138"/>
      <c r="M31" s="1136"/>
      <c r="N31" s="1138"/>
      <c r="O31" s="1136"/>
      <c r="P31" s="1138"/>
    </row>
    <row r="32" spans="1:16" ht="54.75" customHeight="1" x14ac:dyDescent="0.25">
      <c r="A32" s="1224" t="s">
        <v>21</v>
      </c>
      <c r="B32" s="1225"/>
      <c r="C32" s="88">
        <v>111</v>
      </c>
      <c r="D32" s="66"/>
      <c r="E32" s="66">
        <v>4</v>
      </c>
      <c r="F32" s="66">
        <v>1</v>
      </c>
      <c r="G32" s="1136">
        <v>94455.3</v>
      </c>
      <c r="H32" s="1138"/>
      <c r="I32" s="387">
        <v>159822</v>
      </c>
      <c r="J32" s="66">
        <v>104828.1</v>
      </c>
      <c r="K32" s="1136">
        <v>37405.4</v>
      </c>
      <c r="L32" s="1138"/>
      <c r="M32" s="1136">
        <v>38828.9</v>
      </c>
      <c r="N32" s="1138"/>
      <c r="O32" s="1136">
        <v>38828.9</v>
      </c>
      <c r="P32" s="1138"/>
    </row>
    <row r="33" spans="1:16" ht="6.75" customHeight="1" x14ac:dyDescent="0.25">
      <c r="A33" s="1136"/>
      <c r="B33" s="1138"/>
      <c r="C33" s="66"/>
      <c r="D33" s="66"/>
      <c r="E33" s="66"/>
      <c r="F33" s="66"/>
      <c r="G33" s="1133"/>
      <c r="H33" s="1135"/>
      <c r="I33" s="386"/>
      <c r="J33" s="66"/>
      <c r="K33" s="1136"/>
      <c r="L33" s="1138"/>
      <c r="M33" s="1136"/>
      <c r="N33" s="1138"/>
      <c r="O33" s="1136"/>
      <c r="P33" s="1138"/>
    </row>
    <row r="34" spans="1:16" ht="14.45" customHeight="1" x14ac:dyDescent="0.25"/>
    <row r="35" spans="1:16" ht="14.45" customHeight="1" x14ac:dyDescent="0.25">
      <c r="A35" s="1221" t="s">
        <v>181</v>
      </c>
      <c r="B35" s="1222"/>
      <c r="C35" s="1222"/>
      <c r="D35" s="1222"/>
      <c r="E35" s="1222"/>
      <c r="F35" s="1222"/>
      <c r="G35" s="1222"/>
      <c r="H35" s="1222"/>
      <c r="I35" s="1222"/>
      <c r="J35" s="1222"/>
      <c r="K35" s="1222"/>
      <c r="L35" s="1222"/>
      <c r="M35" s="1222"/>
      <c r="N35" s="1222"/>
      <c r="O35" s="1222"/>
      <c r="P35" s="1223"/>
    </row>
    <row r="36" spans="1:16" ht="25.15" customHeight="1" x14ac:dyDescent="0.25">
      <c r="A36" s="1145" t="s">
        <v>7</v>
      </c>
      <c r="B36" s="1145"/>
      <c r="C36" s="1145"/>
      <c r="D36" s="1145" t="s">
        <v>2</v>
      </c>
      <c r="E36" s="1145"/>
      <c r="F36" s="1145"/>
      <c r="G36" s="1145" t="s">
        <v>551</v>
      </c>
      <c r="H36" s="1145"/>
      <c r="I36" s="1145"/>
      <c r="J36" s="1145"/>
      <c r="K36" s="1145" t="s">
        <v>462</v>
      </c>
      <c r="L36" s="1145"/>
      <c r="M36" s="1145"/>
      <c r="N36" s="1145" t="s">
        <v>703</v>
      </c>
      <c r="O36" s="1145"/>
      <c r="P36" s="1145"/>
    </row>
    <row r="37" spans="1:16" ht="64.150000000000006" customHeight="1" x14ac:dyDescent="0.25">
      <c r="A37" s="1145"/>
      <c r="B37" s="1145"/>
      <c r="C37" s="1145"/>
      <c r="D37" s="386" t="s">
        <v>8</v>
      </c>
      <c r="E37" s="1219" t="s">
        <v>23</v>
      </c>
      <c r="F37" s="1219"/>
      <c r="G37" s="1220" t="s">
        <v>24</v>
      </c>
      <c r="H37" s="1220"/>
      <c r="I37" s="391" t="s">
        <v>25</v>
      </c>
      <c r="J37" s="391" t="s">
        <v>26</v>
      </c>
      <c r="K37" s="391" t="s">
        <v>24</v>
      </c>
      <c r="L37" s="391" t="s">
        <v>25</v>
      </c>
      <c r="M37" s="391" t="s">
        <v>26</v>
      </c>
      <c r="N37" s="391" t="s">
        <v>24</v>
      </c>
      <c r="O37" s="391" t="s">
        <v>25</v>
      </c>
      <c r="P37" s="391" t="s">
        <v>26</v>
      </c>
    </row>
    <row r="38" spans="1:16" ht="20.45" customHeight="1" x14ac:dyDescent="0.25">
      <c r="A38" s="1207" t="s">
        <v>27</v>
      </c>
      <c r="B38" s="1207"/>
      <c r="C38" s="1207"/>
      <c r="D38" s="66"/>
      <c r="E38" s="1145"/>
      <c r="F38" s="1145"/>
      <c r="G38" s="1218">
        <v>37405.4</v>
      </c>
      <c r="H38" s="1218"/>
      <c r="I38" s="388"/>
      <c r="J38" s="388"/>
      <c r="K38" s="388">
        <v>38828.9</v>
      </c>
      <c r="L38" s="388"/>
      <c r="M38" s="388"/>
      <c r="N38" s="377">
        <v>38828.9</v>
      </c>
      <c r="O38" s="386"/>
      <c r="P38" s="386"/>
    </row>
    <row r="39" spans="1:16" s="89" customFormat="1" ht="20.45" customHeight="1" x14ac:dyDescent="0.25">
      <c r="A39" s="1216" t="s">
        <v>129</v>
      </c>
      <c r="B39" s="1216"/>
      <c r="C39" s="1216"/>
      <c r="D39" s="389" t="s">
        <v>28</v>
      </c>
      <c r="E39" s="1217">
        <v>3</v>
      </c>
      <c r="F39" s="1217"/>
      <c r="G39" s="1217">
        <v>37405.4</v>
      </c>
      <c r="H39" s="1217"/>
      <c r="I39" s="389"/>
      <c r="J39" s="389"/>
      <c r="K39" s="389">
        <v>38828.9</v>
      </c>
      <c r="L39" s="389"/>
      <c r="M39" s="389"/>
      <c r="N39" s="396">
        <v>38828.9</v>
      </c>
      <c r="O39" s="389"/>
      <c r="P39" s="389"/>
    </row>
    <row r="40" spans="1:16" s="89" customFormat="1" ht="20.45" customHeight="1" x14ac:dyDescent="0.25">
      <c r="A40" s="1216" t="s">
        <v>29</v>
      </c>
      <c r="B40" s="1216"/>
      <c r="C40" s="1216"/>
      <c r="D40" s="389" t="s">
        <v>30</v>
      </c>
      <c r="E40" s="1217"/>
      <c r="F40" s="1217"/>
      <c r="G40" s="1217"/>
      <c r="H40" s="1217"/>
      <c r="I40" s="389"/>
      <c r="J40" s="389"/>
      <c r="K40" s="389"/>
      <c r="L40" s="389"/>
      <c r="M40" s="389"/>
      <c r="N40" s="396"/>
      <c r="O40" s="389"/>
      <c r="P40" s="389"/>
    </row>
    <row r="41" spans="1:16" ht="8.25" customHeight="1" x14ac:dyDescent="0.25">
      <c r="A41" s="1207"/>
      <c r="B41" s="1207"/>
      <c r="C41" s="1207"/>
      <c r="D41" s="66"/>
      <c r="E41" s="1145"/>
      <c r="F41" s="1145"/>
      <c r="G41" s="1145"/>
      <c r="H41" s="1145"/>
      <c r="I41" s="386"/>
      <c r="J41" s="386"/>
      <c r="K41" s="386"/>
      <c r="L41" s="386"/>
      <c r="M41" s="386"/>
      <c r="N41" s="395"/>
      <c r="O41" s="386"/>
      <c r="P41" s="386"/>
    </row>
    <row r="42" spans="1:16" ht="20.45" customHeight="1" x14ac:dyDescent="0.25">
      <c r="A42" s="1207" t="s">
        <v>27</v>
      </c>
      <c r="B42" s="1207"/>
      <c r="C42" s="1207"/>
      <c r="D42" s="66"/>
      <c r="E42" s="1145"/>
      <c r="F42" s="1145"/>
      <c r="G42" s="1145">
        <v>37405.4</v>
      </c>
      <c r="H42" s="1145"/>
      <c r="I42" s="386"/>
      <c r="J42" s="386"/>
      <c r="K42" s="386">
        <v>38828.9</v>
      </c>
      <c r="L42" s="386"/>
      <c r="M42" s="386"/>
      <c r="N42" s="395">
        <v>38828.9</v>
      </c>
      <c r="O42" s="386"/>
      <c r="P42" s="386"/>
    </row>
    <row r="43" spans="1:16" s="89" customFormat="1" ht="20.45" customHeight="1" x14ac:dyDescent="0.25">
      <c r="A43" s="1216" t="s">
        <v>31</v>
      </c>
      <c r="B43" s="1216"/>
      <c r="C43" s="1216"/>
      <c r="D43" s="90"/>
      <c r="E43" s="1217"/>
      <c r="F43" s="1217"/>
      <c r="G43" s="1217"/>
      <c r="H43" s="1217"/>
      <c r="I43" s="389"/>
      <c r="J43" s="389"/>
      <c r="K43" s="389"/>
      <c r="L43" s="389"/>
      <c r="M43" s="389"/>
      <c r="N43" s="396"/>
      <c r="O43" s="389"/>
      <c r="P43" s="389"/>
    </row>
    <row r="44" spans="1:16" s="89" customFormat="1" ht="20.45" customHeight="1" x14ac:dyDescent="0.25">
      <c r="A44" s="1216" t="s">
        <v>32</v>
      </c>
      <c r="B44" s="1216"/>
      <c r="C44" s="1216"/>
      <c r="D44" s="90"/>
      <c r="E44" s="1217">
        <v>1</v>
      </c>
      <c r="F44" s="1217"/>
      <c r="G44" s="1217">
        <v>37405.4</v>
      </c>
      <c r="H44" s="1217"/>
      <c r="I44" s="389"/>
      <c r="J44" s="389"/>
      <c r="K44" s="91">
        <v>38828.9</v>
      </c>
      <c r="L44" s="396"/>
      <c r="M44" s="91"/>
      <c r="N44" s="396">
        <v>38828.9</v>
      </c>
      <c r="O44" s="389"/>
      <c r="P44" s="389"/>
    </row>
    <row r="45" spans="1:16" ht="7.5" customHeight="1" x14ac:dyDescent="0.25">
      <c r="A45" s="1207"/>
      <c r="B45" s="1207"/>
      <c r="C45" s="1207"/>
      <c r="D45" s="66"/>
      <c r="E45" s="1145"/>
      <c r="F45" s="1145"/>
      <c r="G45" s="1145"/>
      <c r="H45" s="1145"/>
      <c r="I45" s="386"/>
      <c r="J45" s="386"/>
      <c r="K45" s="386"/>
      <c r="L45" s="386"/>
      <c r="M45" s="386"/>
      <c r="N45" s="386"/>
      <c r="O45" s="386"/>
      <c r="P45" s="386"/>
    </row>
    <row r="46" spans="1:16" ht="19.149999999999999" customHeight="1" x14ac:dyDescent="0.25"/>
    <row r="47" spans="1:16" x14ac:dyDescent="0.25">
      <c r="A47" s="1128" t="s">
        <v>182</v>
      </c>
      <c r="B47" s="1128"/>
      <c r="C47" s="1128"/>
      <c r="D47" s="1128"/>
      <c r="E47" s="1128"/>
      <c r="F47" s="1128"/>
      <c r="G47" s="1128"/>
      <c r="H47" s="1128"/>
      <c r="I47" s="1128"/>
      <c r="J47" s="1128"/>
      <c r="K47" s="1128"/>
      <c r="L47" s="1128"/>
      <c r="M47" s="1128"/>
      <c r="N47" s="1128"/>
      <c r="O47" s="1128"/>
      <c r="P47" s="1128"/>
    </row>
    <row r="48" spans="1:16" x14ac:dyDescent="0.25">
      <c r="A48" s="1145" t="s">
        <v>7</v>
      </c>
      <c r="B48" s="1145"/>
      <c r="C48" s="1145" t="s">
        <v>2</v>
      </c>
      <c r="D48" s="1145"/>
      <c r="E48" s="1145"/>
      <c r="F48" s="1145"/>
      <c r="G48" s="1145"/>
      <c r="H48" s="1145"/>
      <c r="I48" s="1173" t="s">
        <v>34</v>
      </c>
      <c r="J48" s="1175"/>
      <c r="K48" s="386">
        <v>2017</v>
      </c>
      <c r="L48" s="386">
        <v>2018</v>
      </c>
      <c r="M48" s="386">
        <v>2019</v>
      </c>
      <c r="N48" s="386">
        <v>2020</v>
      </c>
      <c r="O48" s="386">
        <v>2021</v>
      </c>
      <c r="P48" s="386">
        <v>2022</v>
      </c>
    </row>
    <row r="49" spans="1:16" ht="51.6" customHeight="1" x14ac:dyDescent="0.25">
      <c r="A49" s="1145"/>
      <c r="B49" s="1145"/>
      <c r="C49" s="390" t="s">
        <v>35</v>
      </c>
      <c r="D49" s="390" t="s">
        <v>36</v>
      </c>
      <c r="E49" s="390" t="s">
        <v>37</v>
      </c>
      <c r="F49" s="390" t="s">
        <v>38</v>
      </c>
      <c r="G49" s="390" t="s">
        <v>39</v>
      </c>
      <c r="H49" s="390" t="s">
        <v>40</v>
      </c>
      <c r="I49" s="1176"/>
      <c r="J49" s="1178"/>
      <c r="K49" s="391" t="s">
        <v>10</v>
      </c>
      <c r="L49" s="391" t="s">
        <v>10</v>
      </c>
      <c r="M49" s="391" t="s">
        <v>11</v>
      </c>
      <c r="N49" s="391" t="s">
        <v>12</v>
      </c>
      <c r="O49" s="391" t="s">
        <v>13</v>
      </c>
      <c r="P49" s="391" t="s">
        <v>13</v>
      </c>
    </row>
    <row r="50" spans="1:16" x14ac:dyDescent="0.25">
      <c r="A50" s="1170" t="s">
        <v>27</v>
      </c>
      <c r="B50" s="1172"/>
      <c r="C50" s="65"/>
      <c r="D50" s="65"/>
      <c r="E50" s="65"/>
      <c r="F50" s="65"/>
      <c r="G50" s="65"/>
      <c r="H50" s="65"/>
      <c r="I50" s="1214"/>
      <c r="J50" s="1215"/>
      <c r="K50" s="388"/>
      <c r="L50" s="388"/>
      <c r="M50" s="65"/>
      <c r="N50" s="65"/>
      <c r="O50" s="65"/>
      <c r="P50" s="65"/>
    </row>
    <row r="51" spans="1:16" ht="7.5" customHeight="1" x14ac:dyDescent="0.25">
      <c r="A51" s="1208"/>
      <c r="B51" s="1210"/>
      <c r="C51" s="66"/>
      <c r="D51" s="66"/>
      <c r="E51" s="66"/>
      <c r="F51" s="66"/>
      <c r="G51" s="66"/>
      <c r="H51" s="66"/>
      <c r="I51" s="1136"/>
      <c r="J51" s="1138"/>
      <c r="K51" s="386"/>
      <c r="L51" s="386"/>
      <c r="M51" s="66"/>
      <c r="N51" s="66"/>
      <c r="O51" s="66"/>
      <c r="P51" s="66"/>
    </row>
    <row r="52" spans="1:16" ht="11.25" customHeight="1" x14ac:dyDescent="0.25">
      <c r="A52" s="1136"/>
      <c r="B52" s="1138"/>
      <c r="C52" s="66"/>
      <c r="D52" s="66"/>
      <c r="E52" s="66"/>
      <c r="F52" s="66"/>
      <c r="G52" s="66"/>
      <c r="H52" s="66"/>
      <c r="I52" s="1136"/>
      <c r="J52" s="1138"/>
      <c r="K52" s="386"/>
      <c r="L52" s="386"/>
      <c r="M52" s="66"/>
      <c r="N52" s="66"/>
      <c r="O52" s="66"/>
      <c r="P52" s="66"/>
    </row>
    <row r="53" spans="1:16" ht="11.25" customHeight="1" x14ac:dyDescent="0.25">
      <c r="A53" s="1136"/>
      <c r="B53" s="1138"/>
      <c r="C53" s="66"/>
      <c r="D53" s="66"/>
      <c r="E53" s="66"/>
      <c r="F53" s="66"/>
      <c r="G53" s="66"/>
      <c r="H53" s="66"/>
      <c r="I53" s="1136"/>
      <c r="J53" s="1138"/>
      <c r="K53" s="386"/>
      <c r="L53" s="386"/>
      <c r="M53" s="66"/>
      <c r="N53" s="66"/>
      <c r="O53" s="66"/>
      <c r="P53" s="66"/>
    </row>
    <row r="54" spans="1:16" ht="12.75" customHeight="1" x14ac:dyDescent="0.25">
      <c r="A54" s="1136"/>
      <c r="B54" s="1138"/>
      <c r="C54" s="66"/>
      <c r="D54" s="66"/>
      <c r="E54" s="66"/>
      <c r="F54" s="66"/>
      <c r="G54" s="66"/>
      <c r="H54" s="66"/>
      <c r="I54" s="1136"/>
      <c r="J54" s="1138"/>
      <c r="K54" s="386"/>
      <c r="L54" s="386"/>
      <c r="M54" s="66"/>
      <c r="N54" s="66"/>
      <c r="O54" s="66"/>
      <c r="P54" s="66"/>
    </row>
    <row r="55" spans="1:16" ht="10.5" customHeight="1" x14ac:dyDescent="0.25">
      <c r="A55" s="1136"/>
      <c r="B55" s="1138"/>
      <c r="C55" s="66"/>
      <c r="D55" s="66"/>
      <c r="E55" s="66"/>
      <c r="F55" s="66"/>
      <c r="G55" s="66"/>
      <c r="H55" s="66"/>
      <c r="I55" s="1136"/>
      <c r="J55" s="1138"/>
      <c r="K55" s="386"/>
      <c r="L55" s="386"/>
      <c r="M55" s="66"/>
      <c r="N55" s="66"/>
      <c r="O55" s="66"/>
      <c r="P55" s="66"/>
    </row>
    <row r="56" spans="1:16" x14ac:dyDescent="0.25">
      <c r="A56" s="1136"/>
      <c r="B56" s="1137"/>
    </row>
    <row r="57" spans="1:16" x14ac:dyDescent="0.25">
      <c r="A57" s="1212" t="s">
        <v>41</v>
      </c>
      <c r="B57" s="1212"/>
      <c r="C57" s="1212"/>
      <c r="D57" s="1212"/>
      <c r="E57" s="1212"/>
      <c r="F57" s="1212"/>
      <c r="G57" s="1212"/>
      <c r="H57" s="1212"/>
      <c r="I57" s="1212"/>
      <c r="J57" s="1212"/>
      <c r="K57" s="1212"/>
      <c r="L57" s="1212"/>
      <c r="M57" s="1212"/>
      <c r="N57" s="1212"/>
      <c r="O57" s="1212"/>
      <c r="P57" s="1213"/>
    </row>
    <row r="58" spans="1:16" ht="21.6" customHeight="1" x14ac:dyDescent="0.25">
      <c r="A58" s="1208"/>
      <c r="B58" s="1210"/>
      <c r="C58" s="1208"/>
      <c r="D58" s="1209"/>
      <c r="E58" s="1209"/>
      <c r="F58" s="1209"/>
      <c r="G58" s="1209"/>
      <c r="H58" s="1209"/>
      <c r="I58" s="1209"/>
      <c r="J58" s="1209"/>
      <c r="K58" s="1209"/>
      <c r="L58" s="1209"/>
      <c r="M58" s="1209"/>
      <c r="N58" s="1210"/>
      <c r="O58" s="1179" t="s">
        <v>2</v>
      </c>
      <c r="P58" s="1179"/>
    </row>
    <row r="59" spans="1:16" ht="21.6" customHeight="1" x14ac:dyDescent="0.25">
      <c r="A59" s="1207" t="s">
        <v>42</v>
      </c>
      <c r="B59" s="1207"/>
      <c r="C59" s="1208" t="s">
        <v>183</v>
      </c>
      <c r="D59" s="1209"/>
      <c r="E59" s="1209"/>
      <c r="F59" s="1209"/>
      <c r="G59" s="1209"/>
      <c r="H59" s="1209"/>
      <c r="I59" s="1209"/>
      <c r="J59" s="1209"/>
      <c r="K59" s="1209"/>
      <c r="L59" s="1209"/>
      <c r="M59" s="1209"/>
      <c r="N59" s="1210"/>
      <c r="O59" s="1179">
        <v>419</v>
      </c>
      <c r="P59" s="1179"/>
    </row>
    <row r="60" spans="1:16" ht="21.6" customHeight="1" x14ac:dyDescent="0.25">
      <c r="A60" s="1207" t="s">
        <v>43</v>
      </c>
      <c r="B60" s="1207"/>
      <c r="C60" s="1208" t="s">
        <v>184</v>
      </c>
      <c r="D60" s="1209"/>
      <c r="E60" s="1209"/>
      <c r="F60" s="1209"/>
      <c r="G60" s="1209"/>
      <c r="H60" s="1209"/>
      <c r="I60" s="1209"/>
      <c r="J60" s="1209"/>
      <c r="K60" s="1209"/>
      <c r="L60" s="1209"/>
      <c r="M60" s="1209"/>
      <c r="N60" s="1210"/>
      <c r="O60" s="1179">
        <v>50</v>
      </c>
      <c r="P60" s="1179"/>
    </row>
    <row r="61" spans="1:16" ht="21.6" customHeight="1" x14ac:dyDescent="0.25">
      <c r="A61" s="1207" t="s">
        <v>45</v>
      </c>
      <c r="B61" s="1207"/>
      <c r="C61" s="1208" t="s">
        <v>185</v>
      </c>
      <c r="D61" s="1209"/>
      <c r="E61" s="1209"/>
      <c r="F61" s="1209"/>
      <c r="G61" s="1209"/>
      <c r="H61" s="1209"/>
      <c r="I61" s="1209"/>
      <c r="J61" s="1209"/>
      <c r="K61" s="1209"/>
      <c r="L61" s="1209"/>
      <c r="M61" s="1209"/>
      <c r="N61" s="1210"/>
      <c r="O61" s="1211" t="s">
        <v>78</v>
      </c>
      <c r="P61" s="1211"/>
    </row>
    <row r="63" spans="1:16" ht="27" customHeight="1" x14ac:dyDescent="0.25">
      <c r="A63" s="1153" t="s">
        <v>186</v>
      </c>
      <c r="B63" s="1153"/>
      <c r="C63" s="1153"/>
      <c r="D63" s="1153"/>
      <c r="E63" s="1153"/>
      <c r="F63" s="1153"/>
      <c r="G63" s="1153"/>
      <c r="H63" s="1153"/>
      <c r="I63" s="1153"/>
      <c r="J63" s="1153"/>
      <c r="K63" s="1153"/>
      <c r="L63" s="1153"/>
      <c r="M63" s="1153"/>
      <c r="N63" s="1153"/>
      <c r="O63" s="1153"/>
      <c r="P63" s="1153"/>
    </row>
    <row r="64" spans="1:16" ht="18.75" customHeight="1" x14ac:dyDescent="0.25">
      <c r="A64" s="1192" t="s">
        <v>47</v>
      </c>
      <c r="B64" s="1193"/>
      <c r="C64" s="1194"/>
      <c r="D64" s="1195" t="s">
        <v>398</v>
      </c>
      <c r="E64" s="1195"/>
      <c r="F64" s="1195"/>
      <c r="G64" s="1195"/>
      <c r="H64" s="1195"/>
      <c r="I64" s="1195"/>
      <c r="J64" s="1195"/>
      <c r="K64" s="1195"/>
      <c r="L64" s="1195"/>
      <c r="M64" s="1195"/>
      <c r="N64" s="1195"/>
      <c r="O64" s="1195"/>
      <c r="P64" s="1196"/>
    </row>
    <row r="65" spans="1:16" ht="83.25" customHeight="1" x14ac:dyDescent="0.25">
      <c r="A65" s="1197" t="s">
        <v>187</v>
      </c>
      <c r="B65" s="1198"/>
      <c r="C65" s="1199"/>
      <c r="D65" s="1200" t="s">
        <v>1008</v>
      </c>
      <c r="E65" s="1201"/>
      <c r="F65" s="1201"/>
      <c r="G65" s="1201"/>
      <c r="H65" s="1201"/>
      <c r="I65" s="1201"/>
      <c r="J65" s="1201"/>
      <c r="K65" s="1201"/>
      <c r="L65" s="1201"/>
      <c r="M65" s="1201"/>
      <c r="N65" s="1201"/>
      <c r="O65" s="1201"/>
      <c r="P65" s="1202"/>
    </row>
    <row r="66" spans="1:16" ht="67.5" customHeight="1" x14ac:dyDescent="0.25">
      <c r="A66" s="1203" t="s">
        <v>49</v>
      </c>
      <c r="B66" s="1204"/>
      <c r="C66" s="1205"/>
      <c r="D66" s="1200" t="s">
        <v>895</v>
      </c>
      <c r="E66" s="1200"/>
      <c r="F66" s="1200"/>
      <c r="G66" s="1200"/>
      <c r="H66" s="1200"/>
      <c r="I66" s="1200"/>
      <c r="J66" s="1200"/>
      <c r="K66" s="1200"/>
      <c r="L66" s="1200"/>
      <c r="M66" s="1200"/>
      <c r="N66" s="1200"/>
      <c r="O66" s="1200"/>
      <c r="P66" s="1206"/>
    </row>
    <row r="68" spans="1:16" x14ac:dyDescent="0.25">
      <c r="A68" s="1128" t="s">
        <v>50</v>
      </c>
      <c r="B68" s="1128"/>
      <c r="C68" s="1128"/>
      <c r="D68" s="1128"/>
      <c r="E68" s="1128"/>
      <c r="F68" s="1128"/>
      <c r="G68" s="1128"/>
      <c r="H68" s="1128"/>
      <c r="I68" s="1128"/>
      <c r="J68" s="1128"/>
      <c r="K68" s="1128"/>
      <c r="L68" s="1128"/>
      <c r="M68" s="1128"/>
      <c r="N68" s="1128"/>
      <c r="O68" s="1128"/>
      <c r="P68" s="1128"/>
    </row>
    <row r="69" spans="1:16" ht="24" customHeight="1" x14ac:dyDescent="0.25">
      <c r="A69" s="1185" t="s">
        <v>51</v>
      </c>
      <c r="B69" s="1185" t="s">
        <v>2</v>
      </c>
      <c r="C69" s="1186" t="s">
        <v>7</v>
      </c>
      <c r="D69" s="1187"/>
      <c r="E69" s="1187"/>
      <c r="F69" s="1187"/>
      <c r="G69" s="1187"/>
      <c r="H69" s="1187"/>
      <c r="I69" s="1187"/>
      <c r="J69" s="1190" t="s">
        <v>52</v>
      </c>
      <c r="K69" s="594">
        <v>2017</v>
      </c>
      <c r="L69" s="594">
        <v>2018</v>
      </c>
      <c r="M69" s="594">
        <v>2019</v>
      </c>
      <c r="N69" s="594">
        <v>2020</v>
      </c>
      <c r="O69" s="594">
        <v>2021</v>
      </c>
      <c r="P69" s="594">
        <v>2022</v>
      </c>
    </row>
    <row r="70" spans="1:16" ht="55.15" customHeight="1" x14ac:dyDescent="0.25">
      <c r="A70" s="1185"/>
      <c r="B70" s="1185"/>
      <c r="C70" s="1188"/>
      <c r="D70" s="1189"/>
      <c r="E70" s="1189"/>
      <c r="F70" s="1189"/>
      <c r="G70" s="1189"/>
      <c r="H70" s="1189"/>
      <c r="I70" s="1189"/>
      <c r="J70" s="1190"/>
      <c r="K70" s="595" t="s">
        <v>10</v>
      </c>
      <c r="L70" s="595" t="s">
        <v>10</v>
      </c>
      <c r="M70" s="595" t="s">
        <v>11</v>
      </c>
      <c r="N70" s="595" t="s">
        <v>12</v>
      </c>
      <c r="O70" s="595" t="s">
        <v>13</v>
      </c>
      <c r="P70" s="595" t="s">
        <v>13</v>
      </c>
    </row>
    <row r="71" spans="1:16" ht="33.75" customHeight="1" x14ac:dyDescent="0.25">
      <c r="A71" s="1191" t="s">
        <v>53</v>
      </c>
      <c r="B71" s="575" t="s">
        <v>138</v>
      </c>
      <c r="C71" s="1180" t="s">
        <v>399</v>
      </c>
      <c r="D71" s="1181"/>
      <c r="E71" s="1181"/>
      <c r="F71" s="1181"/>
      <c r="G71" s="1181"/>
      <c r="H71" s="1181"/>
      <c r="I71" s="1182"/>
      <c r="J71" s="575" t="s">
        <v>111</v>
      </c>
      <c r="K71" s="575" t="s">
        <v>15</v>
      </c>
      <c r="L71" s="596">
        <v>70</v>
      </c>
      <c r="M71" s="154">
        <v>90</v>
      </c>
      <c r="N71" s="154">
        <v>90</v>
      </c>
      <c r="O71" s="154">
        <v>90</v>
      </c>
      <c r="P71" s="154">
        <v>90</v>
      </c>
    </row>
    <row r="72" spans="1:16" ht="35.25" customHeight="1" x14ac:dyDescent="0.25">
      <c r="A72" s="1191"/>
      <c r="B72" s="575" t="s">
        <v>329</v>
      </c>
      <c r="C72" s="1180" t="s">
        <v>997</v>
      </c>
      <c r="D72" s="1181"/>
      <c r="E72" s="1181"/>
      <c r="F72" s="1181"/>
      <c r="G72" s="1181"/>
      <c r="H72" s="1181"/>
      <c r="I72" s="1182"/>
      <c r="J72" s="575" t="s">
        <v>111</v>
      </c>
      <c r="K72" s="575" t="s">
        <v>15</v>
      </c>
      <c r="L72" s="596">
        <v>79.5</v>
      </c>
      <c r="M72" s="154">
        <v>95</v>
      </c>
      <c r="N72" s="154">
        <v>80</v>
      </c>
      <c r="O72" s="154">
        <v>80</v>
      </c>
      <c r="P72" s="154">
        <v>80</v>
      </c>
    </row>
    <row r="73" spans="1:16" ht="30.75" customHeight="1" x14ac:dyDescent="0.25">
      <c r="A73" s="1165" t="s">
        <v>54</v>
      </c>
      <c r="B73" s="575" t="s">
        <v>140</v>
      </c>
      <c r="C73" s="1180" t="s">
        <v>627</v>
      </c>
      <c r="D73" s="1181"/>
      <c r="E73" s="1181"/>
      <c r="F73" s="1181"/>
      <c r="G73" s="1181"/>
      <c r="H73" s="1181"/>
      <c r="I73" s="1182"/>
      <c r="J73" s="575" t="s">
        <v>331</v>
      </c>
      <c r="K73" s="575" t="s">
        <v>15</v>
      </c>
      <c r="L73" s="596">
        <v>24</v>
      </c>
      <c r="M73" s="154">
        <v>24</v>
      </c>
      <c r="N73" s="154">
        <v>24</v>
      </c>
      <c r="O73" s="154">
        <v>24</v>
      </c>
      <c r="P73" s="154">
        <v>24</v>
      </c>
    </row>
    <row r="74" spans="1:16" ht="24" customHeight="1" x14ac:dyDescent="0.25">
      <c r="A74" s="1165"/>
      <c r="B74" s="1081" t="s">
        <v>210</v>
      </c>
      <c r="C74" s="1183" t="s">
        <v>1006</v>
      </c>
      <c r="D74" s="1183"/>
      <c r="E74" s="1183"/>
      <c r="F74" s="1183"/>
      <c r="G74" s="1183"/>
      <c r="H74" s="1183"/>
      <c r="I74" s="1183"/>
      <c r="J74" s="1081" t="s">
        <v>331</v>
      </c>
      <c r="K74" s="1081" t="s">
        <v>15</v>
      </c>
      <c r="L74" s="1081" t="s">
        <v>15</v>
      </c>
      <c r="M74" s="1081" t="s">
        <v>15</v>
      </c>
      <c r="N74" s="1125">
        <v>100</v>
      </c>
      <c r="O74" s="1125">
        <v>100</v>
      </c>
      <c r="P74" s="1125">
        <v>100</v>
      </c>
    </row>
    <row r="75" spans="1:16" ht="20.45" customHeight="1" x14ac:dyDescent="0.25">
      <c r="A75" s="1165"/>
      <c r="B75" s="575" t="s">
        <v>141</v>
      </c>
      <c r="C75" s="1180" t="s">
        <v>996</v>
      </c>
      <c r="D75" s="1181"/>
      <c r="E75" s="1181"/>
      <c r="F75" s="1181"/>
      <c r="G75" s="1181"/>
      <c r="H75" s="1181"/>
      <c r="I75" s="1182"/>
      <c r="J75" s="575" t="s">
        <v>331</v>
      </c>
      <c r="K75" s="575" t="s">
        <v>15</v>
      </c>
      <c r="L75" s="596">
        <v>183</v>
      </c>
      <c r="M75" s="154">
        <v>120</v>
      </c>
      <c r="N75" s="154">
        <v>120</v>
      </c>
      <c r="O75" s="154">
        <v>120</v>
      </c>
      <c r="P75" s="154">
        <v>120</v>
      </c>
    </row>
    <row r="76" spans="1:16" ht="33" customHeight="1" x14ac:dyDescent="0.25">
      <c r="A76" s="1165"/>
      <c r="B76" s="575" t="s">
        <v>142</v>
      </c>
      <c r="C76" s="1183" t="s">
        <v>400</v>
      </c>
      <c r="D76" s="1183"/>
      <c r="E76" s="1183"/>
      <c r="F76" s="1183"/>
      <c r="G76" s="1183"/>
      <c r="H76" s="1183"/>
      <c r="I76" s="1183"/>
      <c r="J76" s="575" t="s">
        <v>331</v>
      </c>
      <c r="K76" s="575" t="s">
        <v>15</v>
      </c>
      <c r="L76" s="575">
        <v>4</v>
      </c>
      <c r="M76" s="575">
        <v>16</v>
      </c>
      <c r="N76" s="154">
        <v>8</v>
      </c>
      <c r="O76" s="154">
        <v>8</v>
      </c>
      <c r="P76" s="154">
        <v>8</v>
      </c>
    </row>
    <row r="77" spans="1:16" ht="47.45" customHeight="1" x14ac:dyDescent="0.25">
      <c r="A77" s="1165"/>
      <c r="B77" s="575" t="s">
        <v>161</v>
      </c>
      <c r="C77" s="1184" t="s">
        <v>189</v>
      </c>
      <c r="D77" s="1184"/>
      <c r="E77" s="1184"/>
      <c r="F77" s="1184"/>
      <c r="G77" s="1184"/>
      <c r="H77" s="1184"/>
      <c r="I77" s="1184"/>
      <c r="J77" s="575" t="s">
        <v>331</v>
      </c>
      <c r="K77" s="575" t="s">
        <v>15</v>
      </c>
      <c r="L77" s="596">
        <v>5</v>
      </c>
      <c r="M77" s="154">
        <v>24</v>
      </c>
      <c r="N77" s="1097">
        <v>7</v>
      </c>
      <c r="O77" s="1097">
        <v>7</v>
      </c>
      <c r="P77" s="1097">
        <v>7</v>
      </c>
    </row>
    <row r="78" spans="1:16" ht="25.5" customHeight="1" x14ac:dyDescent="0.25">
      <c r="A78" s="1165"/>
      <c r="B78" s="1081" t="s">
        <v>190</v>
      </c>
      <c r="C78" s="1183" t="s">
        <v>593</v>
      </c>
      <c r="D78" s="1183"/>
      <c r="E78" s="1183"/>
      <c r="F78" s="1183"/>
      <c r="G78" s="1183"/>
      <c r="H78" s="1183"/>
      <c r="I78" s="1183"/>
      <c r="J78" s="1081" t="s">
        <v>331</v>
      </c>
      <c r="K78" s="1081" t="s">
        <v>15</v>
      </c>
      <c r="L78" s="596">
        <v>0</v>
      </c>
      <c r="M78" s="154">
        <v>24</v>
      </c>
      <c r="N78" s="1081">
        <v>7</v>
      </c>
      <c r="O78" s="1081">
        <v>7</v>
      </c>
      <c r="P78" s="1081">
        <v>7</v>
      </c>
    </row>
    <row r="79" spans="1:16" ht="25.5" customHeight="1" x14ac:dyDescent="0.25">
      <c r="A79" s="1165"/>
      <c r="B79" s="1081" t="s">
        <v>162</v>
      </c>
      <c r="C79" s="1183" t="s">
        <v>592</v>
      </c>
      <c r="D79" s="1183"/>
      <c r="E79" s="1183"/>
      <c r="F79" s="1183"/>
      <c r="G79" s="1183"/>
      <c r="H79" s="1183"/>
      <c r="I79" s="1183"/>
      <c r="J79" s="1081" t="s">
        <v>331</v>
      </c>
      <c r="K79" s="1081" t="s">
        <v>15</v>
      </c>
      <c r="L79" s="596">
        <v>245</v>
      </c>
      <c r="M79" s="154">
        <v>70</v>
      </c>
      <c r="N79" s="154">
        <v>80</v>
      </c>
      <c r="O79" s="154">
        <v>80</v>
      </c>
      <c r="P79" s="154">
        <v>80</v>
      </c>
    </row>
    <row r="80" spans="1:16" ht="32.25" customHeight="1" x14ac:dyDescent="0.25">
      <c r="A80" s="1165" t="s">
        <v>59</v>
      </c>
      <c r="B80" s="575" t="s">
        <v>143</v>
      </c>
      <c r="C80" s="1166" t="s">
        <v>401</v>
      </c>
      <c r="D80" s="1166"/>
      <c r="E80" s="1166"/>
      <c r="F80" s="1166"/>
      <c r="G80" s="1166"/>
      <c r="H80" s="1166"/>
      <c r="I80" s="1166"/>
      <c r="J80" s="560" t="s">
        <v>629</v>
      </c>
      <c r="K80" s="575" t="s">
        <v>15</v>
      </c>
      <c r="L80" s="154">
        <v>15696</v>
      </c>
      <c r="M80" s="154">
        <v>15672</v>
      </c>
      <c r="N80" s="154">
        <v>14911.4</v>
      </c>
      <c r="O80" s="154">
        <v>15672</v>
      </c>
      <c r="P80" s="154">
        <v>15672</v>
      </c>
    </row>
    <row r="81" spans="1:16" ht="36.75" customHeight="1" x14ac:dyDescent="0.25">
      <c r="A81" s="1165" t="s">
        <v>59</v>
      </c>
      <c r="B81" s="575" t="s">
        <v>171</v>
      </c>
      <c r="C81" s="1167" t="s">
        <v>628</v>
      </c>
      <c r="D81" s="1168"/>
      <c r="E81" s="1168"/>
      <c r="F81" s="1168"/>
      <c r="G81" s="1168"/>
      <c r="H81" s="1168"/>
      <c r="I81" s="1169"/>
      <c r="J81" s="560" t="s">
        <v>403</v>
      </c>
      <c r="K81" s="575" t="s">
        <v>15</v>
      </c>
      <c r="L81" s="985">
        <v>1.8</v>
      </c>
      <c r="M81" s="575">
        <v>1.2</v>
      </c>
      <c r="N81" s="154">
        <f>N75/101</f>
        <v>1.1881188118811881</v>
      </c>
      <c r="O81" s="154">
        <f>O75/101</f>
        <v>1.1881188118811881</v>
      </c>
      <c r="P81" s="154">
        <f>P75/101</f>
        <v>1.1881188118811881</v>
      </c>
    </row>
    <row r="82" spans="1:16" ht="19.899999999999999" customHeight="1" x14ac:dyDescent="0.25"/>
    <row r="83" spans="1:16" x14ac:dyDescent="0.25">
      <c r="A83" s="1170" t="s">
        <v>191</v>
      </c>
      <c r="B83" s="1171"/>
      <c r="C83" s="1171"/>
      <c r="D83" s="1171"/>
      <c r="E83" s="1171"/>
      <c r="F83" s="1171"/>
      <c r="G83" s="1171"/>
      <c r="H83" s="1171"/>
      <c r="I83" s="1171"/>
      <c r="J83" s="1171"/>
      <c r="K83" s="1171"/>
      <c r="L83" s="1171"/>
      <c r="M83" s="1171"/>
      <c r="N83" s="1171"/>
      <c r="O83" s="1171"/>
      <c r="P83" s="1172"/>
    </row>
    <row r="84" spans="1:16" x14ac:dyDescent="0.25">
      <c r="A84" s="1173" t="s">
        <v>7</v>
      </c>
      <c r="B84" s="1174"/>
      <c r="C84" s="1174"/>
      <c r="D84" s="1175"/>
      <c r="E84" s="1133" t="s">
        <v>2</v>
      </c>
      <c r="F84" s="1135"/>
      <c r="G84" s="1145">
        <v>2017</v>
      </c>
      <c r="H84" s="1145"/>
      <c r="I84" s="386">
        <v>2018</v>
      </c>
      <c r="J84" s="386">
        <v>2019</v>
      </c>
      <c r="K84" s="1179">
        <v>2020</v>
      </c>
      <c r="L84" s="1179"/>
      <c r="M84" s="1179">
        <v>2021</v>
      </c>
      <c r="N84" s="1179"/>
      <c r="O84" s="1179">
        <v>2022</v>
      </c>
      <c r="P84" s="1179"/>
    </row>
    <row r="85" spans="1:16" ht="31.5" x14ac:dyDescent="0.25">
      <c r="A85" s="1176"/>
      <c r="B85" s="1177"/>
      <c r="C85" s="1177"/>
      <c r="D85" s="1178"/>
      <c r="E85" s="386" t="s">
        <v>61</v>
      </c>
      <c r="F85" s="390" t="s">
        <v>62</v>
      </c>
      <c r="G85" s="1133" t="s">
        <v>10</v>
      </c>
      <c r="H85" s="1135"/>
      <c r="I85" s="386" t="s">
        <v>10</v>
      </c>
      <c r="J85" s="386" t="s">
        <v>11</v>
      </c>
      <c r="K85" s="1133" t="s">
        <v>12</v>
      </c>
      <c r="L85" s="1135"/>
      <c r="M85" s="1133" t="s">
        <v>13</v>
      </c>
      <c r="N85" s="1135"/>
      <c r="O85" s="1133" t="s">
        <v>13</v>
      </c>
      <c r="P85" s="1135"/>
    </row>
    <row r="86" spans="1:16" ht="24" customHeight="1" x14ac:dyDescent="0.25">
      <c r="A86" s="1128" t="s">
        <v>14</v>
      </c>
      <c r="B86" s="1128"/>
      <c r="C86" s="1128"/>
      <c r="D86" s="1128"/>
      <c r="E86" s="386"/>
      <c r="F86" s="390"/>
      <c r="G86" s="1161">
        <f>G87+G124</f>
        <v>94455.3</v>
      </c>
      <c r="H86" s="1162"/>
      <c r="I86" s="733">
        <f>I87+I124</f>
        <v>159822</v>
      </c>
      <c r="J86" s="733">
        <f>J87+J124</f>
        <v>38828.9</v>
      </c>
      <c r="K86" s="1163">
        <f>K87</f>
        <v>37405.4</v>
      </c>
      <c r="L86" s="1164"/>
      <c r="M86" s="1163">
        <f>M87</f>
        <v>38828.9</v>
      </c>
      <c r="N86" s="1164"/>
      <c r="O86" s="1163">
        <f>O87</f>
        <v>38828.9</v>
      </c>
      <c r="P86" s="1164"/>
    </row>
    <row r="87" spans="1:16" ht="33.75" customHeight="1" x14ac:dyDescent="0.25">
      <c r="A87" s="1154" t="s">
        <v>192</v>
      </c>
      <c r="B87" s="1154"/>
      <c r="C87" s="1154"/>
      <c r="D87" s="1154"/>
      <c r="E87" s="92" t="s">
        <v>193</v>
      </c>
      <c r="F87" s="93"/>
      <c r="G87" s="1161">
        <f>G88+G89+G92+G106+G109+G113+G117</f>
        <v>25546.499999999996</v>
      </c>
      <c r="H87" s="1162"/>
      <c r="I87" s="728">
        <f>I88+I89+I92+I106+I109+I113+I117</f>
        <v>41913.9</v>
      </c>
      <c r="J87" s="728">
        <f>J88+J89+J92+J106+J109+J113+J117</f>
        <v>38828.9</v>
      </c>
      <c r="K87" s="1161">
        <f>K88+K89+K92+K106+K109+K113+K117</f>
        <v>37405.4</v>
      </c>
      <c r="L87" s="1162"/>
      <c r="M87" s="1161">
        <f>M88+M89+M92+M106+M109+M113+M117</f>
        <v>38828.9</v>
      </c>
      <c r="N87" s="1162"/>
      <c r="O87" s="1161">
        <f>O88+O89+O92+O106+O109+O113+O117</f>
        <v>38828.9</v>
      </c>
      <c r="P87" s="1162"/>
    </row>
    <row r="88" spans="1:16" ht="27" customHeight="1" x14ac:dyDescent="0.25">
      <c r="A88" s="1154" t="s">
        <v>390</v>
      </c>
      <c r="B88" s="1154"/>
      <c r="C88" s="1154"/>
      <c r="D88" s="1154"/>
      <c r="E88" s="388"/>
      <c r="F88" s="93">
        <v>211180</v>
      </c>
      <c r="G88" s="1161">
        <v>15670.8</v>
      </c>
      <c r="H88" s="1162"/>
      <c r="I88" s="728" t="s">
        <v>704</v>
      </c>
      <c r="J88" s="728">
        <v>23184.2</v>
      </c>
      <c r="K88" s="1155">
        <v>21914.2</v>
      </c>
      <c r="L88" s="1155"/>
      <c r="M88" s="1155">
        <v>23184.2</v>
      </c>
      <c r="N88" s="1155"/>
      <c r="O88" s="1155">
        <v>23184.2</v>
      </c>
      <c r="P88" s="1155"/>
    </row>
    <row r="89" spans="1:16" ht="33" customHeight="1" x14ac:dyDescent="0.25">
      <c r="A89" s="1154" t="s">
        <v>80</v>
      </c>
      <c r="B89" s="1154"/>
      <c r="C89" s="1154"/>
      <c r="D89" s="1154"/>
      <c r="E89" s="388"/>
      <c r="F89" s="93">
        <v>212000</v>
      </c>
      <c r="G89" s="1161">
        <v>4366.8999999999996</v>
      </c>
      <c r="H89" s="1162"/>
      <c r="I89" s="728">
        <v>6170</v>
      </c>
      <c r="J89" s="728">
        <f>J90+J91</f>
        <v>6153.5</v>
      </c>
      <c r="K89" s="1161">
        <f t="shared" ref="K89:O89" si="0">K90+K91</f>
        <v>6000</v>
      </c>
      <c r="L89" s="1162"/>
      <c r="M89" s="1161">
        <f t="shared" si="0"/>
        <v>6153.5</v>
      </c>
      <c r="N89" s="1162"/>
      <c r="O89" s="1161">
        <f t="shared" si="0"/>
        <v>6153.5</v>
      </c>
      <c r="P89" s="1162"/>
    </row>
    <row r="90" spans="1:16" ht="32.450000000000003" customHeight="1" x14ac:dyDescent="0.25">
      <c r="A90" s="1153" t="s">
        <v>194</v>
      </c>
      <c r="B90" s="1153"/>
      <c r="C90" s="1153"/>
      <c r="D90" s="1153"/>
      <c r="E90" s="386"/>
      <c r="F90" s="390">
        <v>212100</v>
      </c>
      <c r="G90" s="1151">
        <v>3657.8</v>
      </c>
      <c r="H90" s="1152"/>
      <c r="I90" s="727" t="s">
        <v>706</v>
      </c>
      <c r="J90" s="727">
        <v>5110.2</v>
      </c>
      <c r="K90" s="1150">
        <v>5018.1000000000004</v>
      </c>
      <c r="L90" s="1150"/>
      <c r="M90" s="1150">
        <v>5110.2</v>
      </c>
      <c r="N90" s="1150"/>
      <c r="O90" s="1150">
        <v>5110.2</v>
      </c>
      <c r="P90" s="1150"/>
    </row>
    <row r="91" spans="1:16" ht="48" customHeight="1" x14ac:dyDescent="0.25">
      <c r="A91" s="1153" t="s">
        <v>195</v>
      </c>
      <c r="B91" s="1153"/>
      <c r="C91" s="1153"/>
      <c r="D91" s="1153"/>
      <c r="E91" s="386"/>
      <c r="F91" s="390">
        <v>212210</v>
      </c>
      <c r="G91" s="1151">
        <v>709.1</v>
      </c>
      <c r="H91" s="1152"/>
      <c r="I91" s="727" t="s">
        <v>705</v>
      </c>
      <c r="J91" s="727">
        <v>1043.3</v>
      </c>
      <c r="K91" s="1150">
        <v>981.9</v>
      </c>
      <c r="L91" s="1150"/>
      <c r="M91" s="1150">
        <v>1043.3</v>
      </c>
      <c r="N91" s="1150"/>
      <c r="O91" s="1150">
        <v>1043.3</v>
      </c>
      <c r="P91" s="1150"/>
    </row>
    <row r="92" spans="1:16" ht="20.25" customHeight="1" x14ac:dyDescent="0.25">
      <c r="A92" s="1154" t="s">
        <v>83</v>
      </c>
      <c r="B92" s="1154"/>
      <c r="C92" s="1154"/>
      <c r="D92" s="1154"/>
      <c r="E92" s="388"/>
      <c r="F92" s="93">
        <v>220000</v>
      </c>
      <c r="G92" s="1157">
        <v>2707.1</v>
      </c>
      <c r="H92" s="1158"/>
      <c r="I92" s="1098">
        <f>I93+I94+I95+I96+I97+I98+I99+I100+I101+I102+I103+I104+I105</f>
        <v>7607.9000000000005</v>
      </c>
      <c r="J92" s="728">
        <f>J93+J94+J95+J96+J97+J98+J99+J100+J101+J102+J103+J104+J105</f>
        <v>5108.8</v>
      </c>
      <c r="K92" s="1161">
        <f>K93+K94+K95+K96+K97+K98+K99+K100+K101+K102+K103+K104+K105</f>
        <v>6232.2</v>
      </c>
      <c r="L92" s="1162"/>
      <c r="M92" s="1161">
        <f t="shared" ref="M92" si="1">M93+M94+M95+M96+M97+M98+M99+M100+M101+M102+M103+M104+M105</f>
        <v>6232.2</v>
      </c>
      <c r="N92" s="1162"/>
      <c r="O92" s="1161">
        <f t="shared" ref="O92" si="2">O93+O94+O95+O96+O97+O98+O99+O100+O101+O102+O103+O104+O105</f>
        <v>6232.2</v>
      </c>
      <c r="P92" s="1162"/>
    </row>
    <row r="93" spans="1:16" ht="16.899999999999999" customHeight="1" x14ac:dyDescent="0.25">
      <c r="A93" s="1153" t="s">
        <v>196</v>
      </c>
      <c r="B93" s="1153"/>
      <c r="C93" s="1153"/>
      <c r="D93" s="1153"/>
      <c r="E93" s="386"/>
      <c r="F93" s="390">
        <v>222210</v>
      </c>
      <c r="G93" s="1159">
        <v>84.4</v>
      </c>
      <c r="H93" s="1160"/>
      <c r="I93" s="727" t="s">
        <v>707</v>
      </c>
      <c r="J93" s="727">
        <v>65</v>
      </c>
      <c r="K93" s="1150">
        <v>130</v>
      </c>
      <c r="L93" s="1150"/>
      <c r="M93" s="1150">
        <v>130</v>
      </c>
      <c r="N93" s="1150"/>
      <c r="O93" s="1150">
        <v>130</v>
      </c>
      <c r="P93" s="1150"/>
    </row>
    <row r="94" spans="1:16" ht="16.149999999999999" customHeight="1" x14ac:dyDescent="0.25">
      <c r="A94" s="1153" t="s">
        <v>85</v>
      </c>
      <c r="B94" s="1153"/>
      <c r="C94" s="1153"/>
      <c r="D94" s="1153"/>
      <c r="E94" s="386"/>
      <c r="F94" s="390">
        <v>222220</v>
      </c>
      <c r="G94" s="1159">
        <v>62.7</v>
      </c>
      <c r="H94" s="1160"/>
      <c r="I94" s="727" t="s">
        <v>708</v>
      </c>
      <c r="J94" s="727">
        <v>105</v>
      </c>
      <c r="K94" s="1150">
        <v>130</v>
      </c>
      <c r="L94" s="1150"/>
      <c r="M94" s="1150">
        <v>130</v>
      </c>
      <c r="N94" s="1150"/>
      <c r="O94" s="1150">
        <v>130</v>
      </c>
      <c r="P94" s="1150"/>
    </row>
    <row r="95" spans="1:16" ht="15" customHeight="1" x14ac:dyDescent="0.25">
      <c r="A95" s="1153" t="s">
        <v>86</v>
      </c>
      <c r="B95" s="1153"/>
      <c r="C95" s="1153"/>
      <c r="D95" s="1153"/>
      <c r="E95" s="386"/>
      <c r="F95" s="390">
        <v>222300</v>
      </c>
      <c r="G95" s="1159">
        <v>376</v>
      </c>
      <c r="H95" s="1160"/>
      <c r="I95" s="727" t="s">
        <v>710</v>
      </c>
      <c r="J95" s="727">
        <v>235</v>
      </c>
      <c r="K95" s="1150">
        <v>325.5</v>
      </c>
      <c r="L95" s="1150"/>
      <c r="M95" s="1150">
        <v>325.5</v>
      </c>
      <c r="N95" s="1150"/>
      <c r="O95" s="1150">
        <v>325.5</v>
      </c>
      <c r="P95" s="1150"/>
    </row>
    <row r="96" spans="1:16" ht="16.899999999999999" customHeight="1" x14ac:dyDescent="0.25">
      <c r="A96" s="1153" t="s">
        <v>87</v>
      </c>
      <c r="B96" s="1153"/>
      <c r="C96" s="1153"/>
      <c r="D96" s="1153"/>
      <c r="E96" s="386"/>
      <c r="F96" s="390">
        <v>222400</v>
      </c>
      <c r="G96" s="1159">
        <v>85.1</v>
      </c>
      <c r="H96" s="1160"/>
      <c r="I96" s="727" t="s">
        <v>709</v>
      </c>
      <c r="J96" s="727"/>
      <c r="K96" s="1150">
        <v>50</v>
      </c>
      <c r="L96" s="1150"/>
      <c r="M96" s="1150">
        <v>50</v>
      </c>
      <c r="N96" s="1150"/>
      <c r="O96" s="1150">
        <v>50</v>
      </c>
      <c r="P96" s="1150"/>
    </row>
    <row r="97" spans="1:16" ht="16.899999999999999" customHeight="1" x14ac:dyDescent="0.25">
      <c r="A97" s="1153" t="s">
        <v>88</v>
      </c>
      <c r="B97" s="1153"/>
      <c r="C97" s="1153"/>
      <c r="D97" s="1153"/>
      <c r="E97" s="386"/>
      <c r="F97" s="390">
        <v>222500</v>
      </c>
      <c r="G97" s="1159">
        <v>59</v>
      </c>
      <c r="H97" s="1160"/>
      <c r="I97" s="727" t="s">
        <v>711</v>
      </c>
      <c r="J97" s="727">
        <v>255</v>
      </c>
      <c r="K97" s="1150">
        <v>255</v>
      </c>
      <c r="L97" s="1150"/>
      <c r="M97" s="1150">
        <v>255</v>
      </c>
      <c r="N97" s="1150"/>
      <c r="O97" s="1150">
        <v>255</v>
      </c>
      <c r="P97" s="1150"/>
    </row>
    <row r="98" spans="1:16" ht="16.149999999999999" customHeight="1" x14ac:dyDescent="0.25">
      <c r="A98" s="1153" t="s">
        <v>89</v>
      </c>
      <c r="B98" s="1153"/>
      <c r="C98" s="1153"/>
      <c r="D98" s="1153"/>
      <c r="E98" s="386"/>
      <c r="F98" s="390">
        <v>222600</v>
      </c>
      <c r="G98" s="1159">
        <v>130.1</v>
      </c>
      <c r="H98" s="1160"/>
      <c r="I98" s="727" t="s">
        <v>712</v>
      </c>
      <c r="J98" s="727">
        <v>300</v>
      </c>
      <c r="K98" s="1150">
        <v>300</v>
      </c>
      <c r="L98" s="1150"/>
      <c r="M98" s="1150">
        <v>300</v>
      </c>
      <c r="N98" s="1150"/>
      <c r="O98" s="1150">
        <v>300</v>
      </c>
      <c r="P98" s="1150"/>
    </row>
    <row r="99" spans="1:16" ht="16.899999999999999" customHeight="1" x14ac:dyDescent="0.25">
      <c r="A99" s="1153" t="s">
        <v>197</v>
      </c>
      <c r="B99" s="1153"/>
      <c r="C99" s="1153"/>
      <c r="D99" s="1153"/>
      <c r="E99" s="386"/>
      <c r="F99" s="390">
        <v>222710</v>
      </c>
      <c r="G99" s="1159"/>
      <c r="H99" s="1160"/>
      <c r="I99" s="727"/>
      <c r="J99" s="727">
        <v>5</v>
      </c>
      <c r="K99" s="1150">
        <v>5</v>
      </c>
      <c r="L99" s="1150"/>
      <c r="M99" s="1150">
        <v>5</v>
      </c>
      <c r="N99" s="1150"/>
      <c r="O99" s="1150">
        <v>5</v>
      </c>
      <c r="P99" s="1150"/>
    </row>
    <row r="100" spans="1:16" ht="16.149999999999999" customHeight="1" x14ac:dyDescent="0.25">
      <c r="A100" s="1153" t="s">
        <v>198</v>
      </c>
      <c r="B100" s="1153"/>
      <c r="C100" s="1153"/>
      <c r="D100" s="1153"/>
      <c r="E100" s="386"/>
      <c r="F100" s="390">
        <v>222720</v>
      </c>
      <c r="G100" s="1159">
        <v>1544.7</v>
      </c>
      <c r="H100" s="1160"/>
      <c r="I100" s="727" t="s">
        <v>734</v>
      </c>
      <c r="J100" s="727">
        <v>3312.8</v>
      </c>
      <c r="K100" s="1150">
        <v>3911.5</v>
      </c>
      <c r="L100" s="1150"/>
      <c r="M100" s="1150">
        <v>3911.5</v>
      </c>
      <c r="N100" s="1150"/>
      <c r="O100" s="1150">
        <v>3911.5</v>
      </c>
      <c r="P100" s="1150"/>
    </row>
    <row r="101" spans="1:16" ht="15" customHeight="1" x14ac:dyDescent="0.25">
      <c r="A101" s="1153" t="s">
        <v>173</v>
      </c>
      <c r="B101" s="1153"/>
      <c r="C101" s="1153"/>
      <c r="D101" s="1153"/>
      <c r="E101" s="386"/>
      <c r="F101" s="390">
        <v>222910</v>
      </c>
      <c r="G101" s="1159"/>
      <c r="H101" s="1160"/>
      <c r="I101" s="727"/>
      <c r="J101" s="727">
        <v>24</v>
      </c>
      <c r="K101" s="1150">
        <v>30</v>
      </c>
      <c r="L101" s="1150"/>
      <c r="M101" s="1150">
        <v>30</v>
      </c>
      <c r="N101" s="1150"/>
      <c r="O101" s="1150">
        <v>30</v>
      </c>
      <c r="P101" s="1150"/>
    </row>
    <row r="102" spans="1:16" ht="17.45" customHeight="1" x14ac:dyDescent="0.25">
      <c r="A102" s="1153" t="s">
        <v>199</v>
      </c>
      <c r="B102" s="1153"/>
      <c r="C102" s="1153"/>
      <c r="D102" s="1153"/>
      <c r="E102" s="386"/>
      <c r="F102" s="390">
        <v>222920</v>
      </c>
      <c r="G102" s="1159">
        <v>196.1</v>
      </c>
      <c r="H102" s="1160"/>
      <c r="I102" s="727" t="s">
        <v>731</v>
      </c>
      <c r="J102" s="727">
        <v>612</v>
      </c>
      <c r="K102" s="1150">
        <v>900.2</v>
      </c>
      <c r="L102" s="1150"/>
      <c r="M102" s="1150">
        <v>900.2</v>
      </c>
      <c r="N102" s="1150"/>
      <c r="O102" s="1150">
        <v>900.2</v>
      </c>
      <c r="P102" s="1150"/>
    </row>
    <row r="103" spans="1:16" ht="17.45" customHeight="1" x14ac:dyDescent="0.25">
      <c r="A103" s="1153" t="s">
        <v>303</v>
      </c>
      <c r="B103" s="1153"/>
      <c r="C103" s="1153"/>
      <c r="D103" s="1153"/>
      <c r="E103" s="715"/>
      <c r="F103" s="717">
        <v>222950</v>
      </c>
      <c r="G103" s="1159"/>
      <c r="H103" s="1160"/>
      <c r="I103" s="727" t="s">
        <v>715</v>
      </c>
      <c r="J103" s="727"/>
      <c r="K103" s="1150"/>
      <c r="L103" s="1150"/>
      <c r="M103" s="1150"/>
      <c r="N103" s="1150"/>
      <c r="O103" s="1150"/>
      <c r="P103" s="1150"/>
    </row>
    <row r="104" spans="1:16" ht="16.149999999999999" customHeight="1" x14ac:dyDescent="0.25">
      <c r="A104" s="1153" t="s">
        <v>93</v>
      </c>
      <c r="B104" s="1153"/>
      <c r="C104" s="1153"/>
      <c r="D104" s="1153"/>
      <c r="E104" s="386"/>
      <c r="F104" s="390">
        <v>222980</v>
      </c>
      <c r="G104" s="1159">
        <v>44.9</v>
      </c>
      <c r="H104" s="1160"/>
      <c r="I104" s="727" t="s">
        <v>713</v>
      </c>
      <c r="J104" s="727">
        <v>55</v>
      </c>
      <c r="K104" s="1150">
        <v>55</v>
      </c>
      <c r="L104" s="1150"/>
      <c r="M104" s="1150">
        <v>55</v>
      </c>
      <c r="N104" s="1150"/>
      <c r="O104" s="1150">
        <v>55</v>
      </c>
      <c r="P104" s="1150"/>
    </row>
    <row r="105" spans="1:16" ht="17.45" customHeight="1" x14ac:dyDescent="0.25">
      <c r="A105" s="1153" t="s">
        <v>94</v>
      </c>
      <c r="B105" s="1153"/>
      <c r="C105" s="1153"/>
      <c r="D105" s="1153"/>
      <c r="E105" s="386"/>
      <c r="F105" s="390">
        <v>222990</v>
      </c>
      <c r="G105" s="1159">
        <v>124.1</v>
      </c>
      <c r="H105" s="1160"/>
      <c r="I105" s="727" t="s">
        <v>714</v>
      </c>
      <c r="J105" s="727">
        <v>140</v>
      </c>
      <c r="K105" s="1150">
        <v>140</v>
      </c>
      <c r="L105" s="1150"/>
      <c r="M105" s="1150">
        <v>140</v>
      </c>
      <c r="N105" s="1150"/>
      <c r="O105" s="1150">
        <v>140</v>
      </c>
      <c r="P105" s="1150"/>
    </row>
    <row r="106" spans="1:16" ht="20.45" customHeight="1" x14ac:dyDescent="0.25">
      <c r="A106" s="1154" t="s">
        <v>200</v>
      </c>
      <c r="B106" s="1154"/>
      <c r="C106" s="1154"/>
      <c r="D106" s="1154"/>
      <c r="E106" s="388"/>
      <c r="F106" s="93">
        <v>273000</v>
      </c>
      <c r="G106" s="1157">
        <v>1409.4</v>
      </c>
      <c r="H106" s="1158"/>
      <c r="I106" s="1098">
        <f>I107+I108</f>
        <v>985.4</v>
      </c>
      <c r="J106" s="728">
        <f>J107+J108</f>
        <v>133.9</v>
      </c>
      <c r="K106" s="1161">
        <f t="shared" ref="K106:O106" si="3">K107+K108</f>
        <v>151</v>
      </c>
      <c r="L106" s="1162"/>
      <c r="M106" s="1161">
        <f t="shared" si="3"/>
        <v>151</v>
      </c>
      <c r="N106" s="1162"/>
      <c r="O106" s="1161">
        <f t="shared" si="3"/>
        <v>151</v>
      </c>
      <c r="P106" s="1162"/>
    </row>
    <row r="107" spans="1:16" ht="30.6" customHeight="1" x14ac:dyDescent="0.25">
      <c r="A107" s="1153" t="s">
        <v>201</v>
      </c>
      <c r="B107" s="1153"/>
      <c r="C107" s="1153"/>
      <c r="D107" s="1153"/>
      <c r="E107" s="386"/>
      <c r="F107" s="390">
        <v>273200</v>
      </c>
      <c r="G107" s="1159">
        <v>1341.8</v>
      </c>
      <c r="H107" s="1160"/>
      <c r="I107" s="727" t="s">
        <v>717</v>
      </c>
      <c r="J107" s="727">
        <v>48.9</v>
      </c>
      <c r="K107" s="1150">
        <v>41</v>
      </c>
      <c r="L107" s="1150"/>
      <c r="M107" s="1150">
        <v>41</v>
      </c>
      <c r="N107" s="1150"/>
      <c r="O107" s="1150">
        <v>41</v>
      </c>
      <c r="P107" s="1150"/>
    </row>
    <row r="108" spans="1:16" ht="47.25" customHeight="1" x14ac:dyDescent="0.25">
      <c r="A108" s="1153" t="s">
        <v>202</v>
      </c>
      <c r="B108" s="1153"/>
      <c r="C108" s="1153"/>
      <c r="D108" s="1153"/>
      <c r="E108" s="386"/>
      <c r="F108" s="390">
        <v>273500</v>
      </c>
      <c r="G108" s="1159">
        <v>67.599999999999994</v>
      </c>
      <c r="H108" s="1160"/>
      <c r="I108" s="727" t="s">
        <v>716</v>
      </c>
      <c r="J108" s="727">
        <v>85</v>
      </c>
      <c r="K108" s="1150">
        <v>110</v>
      </c>
      <c r="L108" s="1150"/>
      <c r="M108" s="1150">
        <v>110</v>
      </c>
      <c r="N108" s="1150"/>
      <c r="O108" s="1150">
        <v>110</v>
      </c>
      <c r="P108" s="1150"/>
    </row>
    <row r="109" spans="1:16" ht="21.6" customHeight="1" x14ac:dyDescent="0.25">
      <c r="A109" s="1154" t="s">
        <v>163</v>
      </c>
      <c r="B109" s="1154"/>
      <c r="C109" s="1154"/>
      <c r="D109" s="1154"/>
      <c r="E109" s="388"/>
      <c r="F109" s="93">
        <v>280000</v>
      </c>
      <c r="G109" s="1157">
        <v>163.30000000000001</v>
      </c>
      <c r="H109" s="1158"/>
      <c r="I109" s="728" t="s">
        <v>721</v>
      </c>
      <c r="J109" s="728">
        <v>3200</v>
      </c>
      <c r="K109" s="1155">
        <f>K110</f>
        <v>2200</v>
      </c>
      <c r="L109" s="1155"/>
      <c r="M109" s="1155">
        <f t="shared" ref="M109" si="4">M110</f>
        <v>2200</v>
      </c>
      <c r="N109" s="1155"/>
      <c r="O109" s="1155">
        <f t="shared" ref="O109" si="5">O110</f>
        <v>2200</v>
      </c>
      <c r="P109" s="1155"/>
    </row>
    <row r="110" spans="1:16" ht="19.899999999999999" customHeight="1" x14ac:dyDescent="0.25">
      <c r="A110" s="1153" t="s">
        <v>174</v>
      </c>
      <c r="B110" s="1153"/>
      <c r="C110" s="1153"/>
      <c r="D110" s="1153"/>
      <c r="E110" s="388"/>
      <c r="F110" s="390">
        <v>281110</v>
      </c>
      <c r="G110" s="1159">
        <v>163.30000000000001</v>
      </c>
      <c r="H110" s="1160"/>
      <c r="I110" s="727" t="s">
        <v>720</v>
      </c>
      <c r="J110" s="727">
        <v>3200</v>
      </c>
      <c r="K110" s="1150">
        <v>2200</v>
      </c>
      <c r="L110" s="1150"/>
      <c r="M110" s="1150">
        <v>2200</v>
      </c>
      <c r="N110" s="1150"/>
      <c r="O110" s="1150">
        <v>2200</v>
      </c>
      <c r="P110" s="1150"/>
    </row>
    <row r="111" spans="1:16" ht="19.899999999999999" customHeight="1" x14ac:dyDescent="0.25">
      <c r="A111" s="1153" t="s">
        <v>724</v>
      </c>
      <c r="B111" s="1153"/>
      <c r="C111" s="1153"/>
      <c r="D111" s="1153"/>
      <c r="E111" s="716"/>
      <c r="F111" s="717">
        <v>281400</v>
      </c>
      <c r="G111" s="1157"/>
      <c r="H111" s="1158"/>
      <c r="I111" s="727" t="s">
        <v>719</v>
      </c>
      <c r="J111" s="727"/>
      <c r="K111" s="1150"/>
      <c r="L111" s="1150"/>
      <c r="M111" s="1150"/>
      <c r="N111" s="1150"/>
      <c r="O111" s="1150"/>
      <c r="P111" s="1150"/>
    </row>
    <row r="112" spans="1:16" ht="19.899999999999999" customHeight="1" x14ac:dyDescent="0.25">
      <c r="A112" s="1153" t="s">
        <v>513</v>
      </c>
      <c r="B112" s="1153"/>
      <c r="C112" s="1153"/>
      <c r="D112" s="1153"/>
      <c r="E112" s="716"/>
      <c r="F112" s="717">
        <v>281900</v>
      </c>
      <c r="G112" s="1157"/>
      <c r="H112" s="1158"/>
      <c r="I112" s="727" t="s">
        <v>718</v>
      </c>
      <c r="J112" s="727"/>
      <c r="K112" s="1150"/>
      <c r="L112" s="1150"/>
      <c r="M112" s="1150"/>
      <c r="N112" s="1150"/>
      <c r="O112" s="1150"/>
      <c r="P112" s="1150"/>
    </row>
    <row r="113" spans="1:16" ht="21" customHeight="1" x14ac:dyDescent="0.25">
      <c r="A113" s="1154" t="s">
        <v>98</v>
      </c>
      <c r="B113" s="1154"/>
      <c r="C113" s="1154"/>
      <c r="D113" s="1154"/>
      <c r="E113" s="388"/>
      <c r="F113" s="93">
        <v>310000</v>
      </c>
      <c r="G113" s="1157">
        <v>839.9</v>
      </c>
      <c r="H113" s="1158"/>
      <c r="I113" s="728" t="s">
        <v>730</v>
      </c>
      <c r="J113" s="728">
        <v>730</v>
      </c>
      <c r="K113" s="1155">
        <f>K114+K115</f>
        <v>550</v>
      </c>
      <c r="L113" s="1155"/>
      <c r="M113" s="1155">
        <f t="shared" ref="M113" si="6">M114+M115</f>
        <v>550</v>
      </c>
      <c r="N113" s="1155"/>
      <c r="O113" s="1155">
        <f t="shared" ref="O113" si="7">O114+O115</f>
        <v>550</v>
      </c>
      <c r="P113" s="1155"/>
    </row>
    <row r="114" spans="1:16" ht="21" customHeight="1" x14ac:dyDescent="0.25">
      <c r="A114" s="1153" t="s">
        <v>203</v>
      </c>
      <c r="B114" s="1153"/>
      <c r="C114" s="1153"/>
      <c r="D114" s="1153"/>
      <c r="E114" s="386"/>
      <c r="F114" s="386">
        <v>314110</v>
      </c>
      <c r="G114" s="1159">
        <v>416.4</v>
      </c>
      <c r="H114" s="1160"/>
      <c r="I114" s="727" t="s">
        <v>722</v>
      </c>
      <c r="J114" s="727">
        <v>300</v>
      </c>
      <c r="K114" s="1150">
        <v>300</v>
      </c>
      <c r="L114" s="1150"/>
      <c r="M114" s="1150">
        <v>300</v>
      </c>
      <c r="N114" s="1150"/>
      <c r="O114" s="1150">
        <v>300</v>
      </c>
      <c r="P114" s="1150"/>
    </row>
    <row r="115" spans="1:16" ht="30" customHeight="1" x14ac:dyDescent="0.25">
      <c r="A115" s="1153" t="s">
        <v>204</v>
      </c>
      <c r="B115" s="1153"/>
      <c r="C115" s="1153"/>
      <c r="D115" s="1153"/>
      <c r="E115" s="386"/>
      <c r="F115" s="386">
        <v>316110</v>
      </c>
      <c r="G115" s="1159">
        <v>423.5</v>
      </c>
      <c r="H115" s="1160"/>
      <c r="I115" s="727" t="s">
        <v>728</v>
      </c>
      <c r="J115" s="727">
        <v>430</v>
      </c>
      <c r="K115" s="1150">
        <v>250</v>
      </c>
      <c r="L115" s="1150"/>
      <c r="M115" s="1150">
        <v>250</v>
      </c>
      <c r="N115" s="1150"/>
      <c r="O115" s="1150">
        <v>250</v>
      </c>
      <c r="P115" s="1150"/>
    </row>
    <row r="116" spans="1:16" ht="27" customHeight="1" x14ac:dyDescent="0.25">
      <c r="A116" s="1153" t="s">
        <v>214</v>
      </c>
      <c r="B116" s="1153"/>
      <c r="C116" s="1153"/>
      <c r="D116" s="1153"/>
      <c r="E116" s="715"/>
      <c r="F116" s="715">
        <v>317110</v>
      </c>
      <c r="G116" s="1159"/>
      <c r="H116" s="1160"/>
      <c r="I116" s="727" t="s">
        <v>723</v>
      </c>
      <c r="J116" s="727"/>
      <c r="K116" s="1150"/>
      <c r="L116" s="1150"/>
      <c r="M116" s="1150"/>
      <c r="N116" s="1150"/>
      <c r="O116" s="1150"/>
      <c r="P116" s="1150"/>
    </row>
    <row r="117" spans="1:16" ht="19.149999999999999" customHeight="1" x14ac:dyDescent="0.25">
      <c r="A117" s="1154" t="s">
        <v>101</v>
      </c>
      <c r="B117" s="1154"/>
      <c r="C117" s="1154"/>
      <c r="D117" s="1154"/>
      <c r="E117" s="388"/>
      <c r="F117" s="388">
        <v>330000</v>
      </c>
      <c r="G117" s="1157">
        <v>389.1</v>
      </c>
      <c r="H117" s="1158"/>
      <c r="I117" s="728" t="s">
        <v>733</v>
      </c>
      <c r="J117" s="728">
        <v>318.5</v>
      </c>
      <c r="K117" s="1155">
        <f>K119+K120+K121+K122+K123</f>
        <v>358</v>
      </c>
      <c r="L117" s="1155"/>
      <c r="M117" s="1155">
        <f>M119+M120+M121+M122+M123</f>
        <v>358</v>
      </c>
      <c r="N117" s="1155"/>
      <c r="O117" s="1155">
        <f>O119+O120+O121+O122+O123</f>
        <v>358</v>
      </c>
      <c r="P117" s="1155"/>
    </row>
    <row r="118" spans="1:16" ht="32.25" customHeight="1" x14ac:dyDescent="0.25">
      <c r="A118" s="1153" t="s">
        <v>742</v>
      </c>
      <c r="B118" s="1153"/>
      <c r="C118" s="1153"/>
      <c r="D118" s="1153"/>
      <c r="E118" s="723"/>
      <c r="F118" s="722">
        <v>331110</v>
      </c>
      <c r="G118" s="1156">
        <v>93.1</v>
      </c>
      <c r="H118" s="1156"/>
      <c r="I118" s="727"/>
      <c r="J118" s="727"/>
      <c r="K118" s="1150"/>
      <c r="L118" s="1150"/>
      <c r="M118" s="1150"/>
      <c r="N118" s="1150"/>
      <c r="O118" s="1150"/>
      <c r="P118" s="1150"/>
    </row>
    <row r="119" spans="1:16" ht="20.45" customHeight="1" x14ac:dyDescent="0.25">
      <c r="A119" s="1153" t="s">
        <v>205</v>
      </c>
      <c r="B119" s="1153"/>
      <c r="C119" s="1153"/>
      <c r="D119" s="1153"/>
      <c r="E119" s="386"/>
      <c r="F119" s="386">
        <v>332110</v>
      </c>
      <c r="G119" s="1156"/>
      <c r="H119" s="1156"/>
      <c r="I119" s="727" t="s">
        <v>725</v>
      </c>
      <c r="J119" s="727">
        <v>25</v>
      </c>
      <c r="K119" s="1150">
        <v>25</v>
      </c>
      <c r="L119" s="1150"/>
      <c r="M119" s="1150">
        <v>25</v>
      </c>
      <c r="N119" s="1150"/>
      <c r="O119" s="1150">
        <v>25</v>
      </c>
      <c r="P119" s="1150"/>
    </row>
    <row r="120" spans="1:16" ht="20.45" customHeight="1" x14ac:dyDescent="0.25">
      <c r="A120" s="1153" t="s">
        <v>296</v>
      </c>
      <c r="B120" s="1153"/>
      <c r="C120" s="1153"/>
      <c r="D120" s="1153"/>
      <c r="E120" s="386"/>
      <c r="F120" s="386">
        <v>333110</v>
      </c>
      <c r="G120" s="1156">
        <v>3.7</v>
      </c>
      <c r="H120" s="1156"/>
      <c r="I120" s="727" t="s">
        <v>732</v>
      </c>
      <c r="J120" s="727">
        <v>40</v>
      </c>
      <c r="K120" s="1150">
        <v>80</v>
      </c>
      <c r="L120" s="1150"/>
      <c r="M120" s="1150">
        <v>80</v>
      </c>
      <c r="N120" s="1150"/>
      <c r="O120" s="1150">
        <v>80</v>
      </c>
      <c r="P120" s="1150"/>
    </row>
    <row r="121" spans="1:16" ht="28.9" customHeight="1" x14ac:dyDescent="0.25">
      <c r="A121" s="1153" t="s">
        <v>206</v>
      </c>
      <c r="B121" s="1153"/>
      <c r="C121" s="1153"/>
      <c r="D121" s="1153"/>
      <c r="E121" s="386"/>
      <c r="F121" s="386">
        <v>334110</v>
      </c>
      <c r="G121" s="1156">
        <v>2.6</v>
      </c>
      <c r="H121" s="1156"/>
      <c r="I121" s="727"/>
      <c r="J121" s="727">
        <v>5</v>
      </c>
      <c r="K121" s="1150"/>
      <c r="L121" s="1150"/>
      <c r="M121" s="1150"/>
      <c r="N121" s="1150"/>
      <c r="O121" s="1150"/>
      <c r="P121" s="1150"/>
    </row>
    <row r="122" spans="1:16" ht="31.9" customHeight="1" x14ac:dyDescent="0.25">
      <c r="A122" s="1153" t="s">
        <v>207</v>
      </c>
      <c r="B122" s="1153"/>
      <c r="C122" s="1153"/>
      <c r="D122" s="1153"/>
      <c r="E122" s="386"/>
      <c r="F122" s="386">
        <v>336110</v>
      </c>
      <c r="G122" s="1156">
        <v>175.9</v>
      </c>
      <c r="H122" s="1156"/>
      <c r="I122" s="727" t="s">
        <v>726</v>
      </c>
      <c r="J122" s="727">
        <v>148.30000000000001</v>
      </c>
      <c r="K122" s="1150">
        <v>148.30000000000001</v>
      </c>
      <c r="L122" s="1150"/>
      <c r="M122" s="1150">
        <v>148.30000000000001</v>
      </c>
      <c r="N122" s="1150"/>
      <c r="O122" s="1150">
        <v>148.30000000000001</v>
      </c>
      <c r="P122" s="1150"/>
    </row>
    <row r="123" spans="1:16" ht="18.600000000000001" customHeight="1" x14ac:dyDescent="0.25">
      <c r="A123" s="1153" t="s">
        <v>104</v>
      </c>
      <c r="B123" s="1153"/>
      <c r="C123" s="1153"/>
      <c r="D123" s="1153"/>
      <c r="E123" s="386"/>
      <c r="F123" s="386">
        <v>339110</v>
      </c>
      <c r="G123" s="1150">
        <v>113.8</v>
      </c>
      <c r="H123" s="1150"/>
      <c r="I123" s="727" t="s">
        <v>727</v>
      </c>
      <c r="J123" s="727">
        <v>100.2</v>
      </c>
      <c r="K123" s="1150">
        <v>104.7</v>
      </c>
      <c r="L123" s="1150"/>
      <c r="M123" s="1150">
        <v>104.7</v>
      </c>
      <c r="N123" s="1150"/>
      <c r="O123" s="1150">
        <v>104.7</v>
      </c>
      <c r="P123" s="1150"/>
    </row>
    <row r="124" spans="1:16" ht="35.25" customHeight="1" x14ac:dyDescent="0.25">
      <c r="A124" s="1154" t="s">
        <v>372</v>
      </c>
      <c r="B124" s="1154"/>
      <c r="C124" s="1154"/>
      <c r="D124" s="1154"/>
      <c r="E124" s="92" t="s">
        <v>373</v>
      </c>
      <c r="F124" s="386"/>
      <c r="G124" s="1155">
        <v>68908.800000000003</v>
      </c>
      <c r="H124" s="1155"/>
      <c r="I124" s="728" t="s">
        <v>729</v>
      </c>
      <c r="J124" s="728">
        <f>J125</f>
        <v>0</v>
      </c>
      <c r="K124" s="1155">
        <f>K125</f>
        <v>0</v>
      </c>
      <c r="L124" s="1155"/>
      <c r="M124" s="1155">
        <f t="shared" ref="M124" si="8">M125</f>
        <v>0</v>
      </c>
      <c r="N124" s="1155"/>
      <c r="O124" s="1155">
        <f t="shared" ref="O124" si="9">O125</f>
        <v>0</v>
      </c>
      <c r="P124" s="1155"/>
    </row>
    <row r="125" spans="1:16" ht="35.25" customHeight="1" x14ac:dyDescent="0.25">
      <c r="A125" s="1147" t="s">
        <v>275</v>
      </c>
      <c r="B125" s="1148"/>
      <c r="C125" s="1148"/>
      <c r="D125" s="1149"/>
      <c r="E125" s="386"/>
      <c r="F125" s="386">
        <v>254000</v>
      </c>
      <c r="G125" s="1150">
        <v>68908.800000000003</v>
      </c>
      <c r="H125" s="1150"/>
      <c r="I125" s="727" t="s">
        <v>729</v>
      </c>
      <c r="J125" s="727"/>
      <c r="K125" s="1151"/>
      <c r="L125" s="1152"/>
      <c r="M125" s="1150"/>
      <c r="N125" s="1150"/>
      <c r="O125" s="1150"/>
      <c r="P125" s="1150"/>
    </row>
    <row r="126" spans="1:16" ht="20.45" customHeight="1" x14ac:dyDescent="0.25"/>
    <row r="127" spans="1:16" ht="22.15" customHeight="1" x14ac:dyDescent="0.25">
      <c r="A127" s="1128" t="s">
        <v>208</v>
      </c>
      <c r="B127" s="1128"/>
      <c r="C127" s="1128"/>
      <c r="D127" s="1128"/>
      <c r="E127" s="1128"/>
      <c r="F127" s="1128"/>
      <c r="G127" s="1128"/>
      <c r="H127" s="1128"/>
      <c r="I127" s="1128"/>
      <c r="J127" s="1128"/>
      <c r="K127" s="1128"/>
      <c r="L127" s="1128"/>
      <c r="M127" s="1128"/>
      <c r="N127" s="1128"/>
      <c r="O127" s="1128"/>
      <c r="P127" s="1128"/>
    </row>
    <row r="128" spans="1:16" ht="19.899999999999999" customHeight="1" x14ac:dyDescent="0.25">
      <c r="A128" s="1145" t="s">
        <v>7</v>
      </c>
      <c r="B128" s="1145"/>
      <c r="C128" s="1145"/>
      <c r="D128" s="1145"/>
      <c r="E128" s="1145" t="s">
        <v>2</v>
      </c>
      <c r="F128" s="1145"/>
      <c r="G128" s="1145"/>
      <c r="H128" s="1145"/>
      <c r="I128" s="1146" t="s">
        <v>64</v>
      </c>
      <c r="J128" s="1146" t="s">
        <v>65</v>
      </c>
      <c r="K128" s="1146" t="s">
        <v>477</v>
      </c>
      <c r="L128" s="387">
        <v>2019</v>
      </c>
      <c r="M128" s="1146" t="s">
        <v>345</v>
      </c>
      <c r="N128" s="386">
        <v>2020</v>
      </c>
      <c r="O128" s="386">
        <v>2021</v>
      </c>
      <c r="P128" s="386">
        <v>2022</v>
      </c>
    </row>
    <row r="129" spans="1:16" ht="63" customHeight="1" x14ac:dyDescent="0.25">
      <c r="A129" s="1145"/>
      <c r="B129" s="1145"/>
      <c r="C129" s="1145"/>
      <c r="D129" s="1145"/>
      <c r="E129" s="386" t="s">
        <v>66</v>
      </c>
      <c r="F129" s="386" t="s">
        <v>61</v>
      </c>
      <c r="G129" s="391" t="s">
        <v>12</v>
      </c>
      <c r="H129" s="390" t="s">
        <v>62</v>
      </c>
      <c r="I129" s="1146"/>
      <c r="J129" s="1146"/>
      <c r="K129" s="1146"/>
      <c r="L129" s="94" t="s">
        <v>67</v>
      </c>
      <c r="M129" s="1146"/>
      <c r="N129" s="95" t="s">
        <v>12</v>
      </c>
      <c r="O129" s="391" t="s">
        <v>13</v>
      </c>
      <c r="P129" s="391" t="s">
        <v>13</v>
      </c>
    </row>
    <row r="130" spans="1:16" x14ac:dyDescent="0.25">
      <c r="A130" s="1133">
        <v>1</v>
      </c>
      <c r="B130" s="1134"/>
      <c r="C130" s="1134"/>
      <c r="D130" s="1135"/>
      <c r="E130" s="386">
        <v>2</v>
      </c>
      <c r="F130" s="386">
        <v>3</v>
      </c>
      <c r="G130" s="386">
        <v>4</v>
      </c>
      <c r="H130" s="386">
        <v>5</v>
      </c>
      <c r="I130" s="386">
        <v>6</v>
      </c>
      <c r="J130" s="386">
        <v>7</v>
      </c>
      <c r="K130" s="386">
        <v>8</v>
      </c>
      <c r="L130" s="386">
        <v>9</v>
      </c>
      <c r="M130" s="386" t="s">
        <v>68</v>
      </c>
      <c r="N130" s="386">
        <v>11</v>
      </c>
      <c r="O130" s="386">
        <v>12</v>
      </c>
      <c r="P130" s="386">
        <v>13</v>
      </c>
    </row>
    <row r="131" spans="1:16" ht="22.9" customHeight="1" x14ac:dyDescent="0.25">
      <c r="A131" s="1136"/>
      <c r="B131" s="1137"/>
      <c r="C131" s="1137"/>
      <c r="D131" s="1138"/>
      <c r="E131" s="66"/>
      <c r="F131" s="66"/>
      <c r="G131" s="66"/>
      <c r="H131" s="66"/>
      <c r="I131" s="66"/>
      <c r="J131" s="66"/>
      <c r="K131" s="66"/>
      <c r="L131" s="66"/>
      <c r="M131" s="66"/>
      <c r="N131" s="66"/>
      <c r="O131" s="66"/>
      <c r="P131" s="66"/>
    </row>
    <row r="132" spans="1:16" ht="22.9" customHeight="1" x14ac:dyDescent="0.25">
      <c r="A132" s="1136"/>
      <c r="B132" s="1137"/>
      <c r="C132" s="1137"/>
      <c r="D132" s="1138"/>
      <c r="E132" s="66"/>
      <c r="F132" s="66"/>
      <c r="G132" s="66"/>
      <c r="H132" s="66"/>
      <c r="I132" s="66"/>
      <c r="J132" s="66"/>
      <c r="K132" s="66"/>
      <c r="L132" s="66"/>
      <c r="M132" s="66"/>
      <c r="N132" s="66"/>
      <c r="O132" s="66"/>
      <c r="P132" s="66"/>
    </row>
    <row r="133" spans="1:16" ht="23.45" customHeight="1" x14ac:dyDescent="0.25"/>
    <row r="134" spans="1:16" s="96" customFormat="1" ht="24.6" customHeight="1" x14ac:dyDescent="0.25">
      <c r="A134" s="1139" t="s">
        <v>69</v>
      </c>
      <c r="B134" s="1140"/>
      <c r="C134" s="1140"/>
      <c r="D134" s="1140"/>
      <c r="E134" s="1140"/>
      <c r="F134" s="1140"/>
      <c r="G134" s="1140"/>
      <c r="H134" s="1140"/>
      <c r="I134" s="1140"/>
      <c r="J134" s="1140"/>
      <c r="K134" s="1140"/>
      <c r="L134" s="1140"/>
      <c r="M134" s="1140"/>
      <c r="N134" s="1140"/>
      <c r="O134" s="1140"/>
      <c r="P134" s="1141"/>
    </row>
    <row r="135" spans="1:16" s="96" customFormat="1" ht="24.6" customHeight="1" x14ac:dyDescent="0.25">
      <c r="A135" s="1142" t="s">
        <v>70</v>
      </c>
      <c r="B135" s="1143"/>
      <c r="C135" s="1143"/>
      <c r="D135" s="1143"/>
      <c r="E135" s="1143"/>
      <c r="F135" s="1143"/>
      <c r="G135" s="1143"/>
      <c r="H135" s="1143"/>
      <c r="I135" s="1143"/>
      <c r="J135" s="1143"/>
      <c r="K135" s="1143"/>
      <c r="L135" s="1143"/>
      <c r="M135" s="1143"/>
      <c r="N135" s="1143"/>
      <c r="O135" s="1143"/>
      <c r="P135" s="1144"/>
    </row>
    <row r="136" spans="1:16" s="96" customFormat="1" ht="24.6" customHeight="1" x14ac:dyDescent="0.25">
      <c r="A136" s="1142" t="s">
        <v>71</v>
      </c>
      <c r="B136" s="1143"/>
      <c r="C136" s="1143"/>
      <c r="D136" s="1143"/>
      <c r="E136" s="1143"/>
      <c r="F136" s="1143"/>
      <c r="G136" s="1143"/>
      <c r="H136" s="1143"/>
      <c r="I136" s="1143"/>
      <c r="J136" s="1143"/>
      <c r="K136" s="1143"/>
      <c r="L136" s="1143"/>
      <c r="M136" s="1143"/>
      <c r="N136" s="1143"/>
      <c r="O136" s="1143"/>
      <c r="P136" s="1144"/>
    </row>
    <row r="137" spans="1:16" s="96" customFormat="1" ht="24.6" customHeight="1" x14ac:dyDescent="0.25">
      <c r="A137" s="1129" t="s">
        <v>72</v>
      </c>
      <c r="B137" s="1130"/>
      <c r="C137" s="1130"/>
      <c r="D137" s="1130"/>
      <c r="E137" s="1130"/>
      <c r="F137" s="1130"/>
      <c r="G137" s="1130"/>
      <c r="H137" s="1130"/>
      <c r="I137" s="1130"/>
      <c r="J137" s="1130"/>
      <c r="K137" s="1130"/>
      <c r="L137" s="1130"/>
      <c r="M137" s="1130"/>
      <c r="N137" s="1130"/>
      <c r="O137" s="1130"/>
      <c r="P137" s="1131"/>
    </row>
    <row r="139" spans="1:16" ht="38.450000000000003" customHeight="1" x14ac:dyDescent="0.25">
      <c r="A139" s="1132" t="s">
        <v>209</v>
      </c>
      <c r="B139" s="1132"/>
      <c r="C139" s="1132"/>
      <c r="D139" s="1132"/>
      <c r="E139" s="1132"/>
      <c r="F139" s="1132"/>
      <c r="G139" s="1132"/>
      <c r="H139" s="1132"/>
      <c r="I139" s="1132"/>
      <c r="J139" s="1132"/>
      <c r="K139" s="1132"/>
      <c r="L139" s="1132"/>
      <c r="M139" s="1132"/>
      <c r="N139" s="1132"/>
      <c r="O139" s="1132"/>
      <c r="P139" s="1132"/>
    </row>
  </sheetData>
  <mergeCells count="429">
    <mergeCell ref="G118:H118"/>
    <mergeCell ref="K118:L118"/>
    <mergeCell ref="M118:N118"/>
    <mergeCell ref="O118:P118"/>
    <mergeCell ref="A118:D118"/>
    <mergeCell ref="A107:D107"/>
    <mergeCell ref="G107:H107"/>
    <mergeCell ref="K107:L107"/>
    <mergeCell ref="M107:N107"/>
    <mergeCell ref="O107:P107"/>
    <mergeCell ref="A108:D108"/>
    <mergeCell ref="G108:H108"/>
    <mergeCell ref="K108:L108"/>
    <mergeCell ref="M108:N108"/>
    <mergeCell ref="O108:P108"/>
    <mergeCell ref="M113:N113"/>
    <mergeCell ref="O113:P113"/>
    <mergeCell ref="A113:D113"/>
    <mergeCell ref="G113:H113"/>
    <mergeCell ref="K113:L113"/>
    <mergeCell ref="A109:D109"/>
    <mergeCell ref="G109:H109"/>
    <mergeCell ref="K109:L109"/>
    <mergeCell ref="M109:N109"/>
    <mergeCell ref="A106:D106"/>
    <mergeCell ref="G106:H106"/>
    <mergeCell ref="K106:L106"/>
    <mergeCell ref="M106:N106"/>
    <mergeCell ref="O106:P106"/>
    <mergeCell ref="A105:D105"/>
    <mergeCell ref="G105:H105"/>
    <mergeCell ref="K105:L105"/>
    <mergeCell ref="M105:N105"/>
    <mergeCell ref="O105:P105"/>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A15:D15"/>
    <mergeCell ref="G15:H15"/>
    <mergeCell ref="K15:L15"/>
    <mergeCell ref="M15:N15"/>
    <mergeCell ref="O15:P15"/>
    <mergeCell ref="A16:D16"/>
    <mergeCell ref="G16:H16"/>
    <mergeCell ref="K16:L16"/>
    <mergeCell ref="M16:N16"/>
    <mergeCell ref="O16:P16"/>
    <mergeCell ref="A17:D17"/>
    <mergeCell ref="G17:H17"/>
    <mergeCell ref="K17:L17"/>
    <mergeCell ref="M17:N17"/>
    <mergeCell ref="O17:P17"/>
    <mergeCell ref="A18:D18"/>
    <mergeCell ref="G18:H18"/>
    <mergeCell ref="K18:L18"/>
    <mergeCell ref="M18:N18"/>
    <mergeCell ref="O18:P18"/>
    <mergeCell ref="A19:D19"/>
    <mergeCell ref="G19:H19"/>
    <mergeCell ref="K19:L19"/>
    <mergeCell ref="M19:N19"/>
    <mergeCell ref="O19:P19"/>
    <mergeCell ref="A20:D20"/>
    <mergeCell ref="G20:H20"/>
    <mergeCell ref="K20:L20"/>
    <mergeCell ref="M20:N20"/>
    <mergeCell ref="O20:P20"/>
    <mergeCell ref="A21:D21"/>
    <mergeCell ref="G21:H21"/>
    <mergeCell ref="K21:L21"/>
    <mergeCell ref="M21:N21"/>
    <mergeCell ref="O21:P21"/>
    <mergeCell ref="A23:B24"/>
    <mergeCell ref="C23:F23"/>
    <mergeCell ref="G23:H23"/>
    <mergeCell ref="K23:L23"/>
    <mergeCell ref="M23:N23"/>
    <mergeCell ref="O23:P23"/>
    <mergeCell ref="G24:H24"/>
    <mergeCell ref="K24:L24"/>
    <mergeCell ref="M24:N24"/>
    <mergeCell ref="O24:P24"/>
    <mergeCell ref="A25:B25"/>
    <mergeCell ref="G25:H25"/>
    <mergeCell ref="K25:L25"/>
    <mergeCell ref="M25:N25"/>
    <mergeCell ref="O25:P25"/>
    <mergeCell ref="A26:B26"/>
    <mergeCell ref="G26:H26"/>
    <mergeCell ref="K26:L26"/>
    <mergeCell ref="M26:N26"/>
    <mergeCell ref="O26:P26"/>
    <mergeCell ref="A27:B27"/>
    <mergeCell ref="G27:H27"/>
    <mergeCell ref="K27:L27"/>
    <mergeCell ref="M27:N27"/>
    <mergeCell ref="O27:P27"/>
    <mergeCell ref="A28:B28"/>
    <mergeCell ref="G28:H28"/>
    <mergeCell ref="K28:L28"/>
    <mergeCell ref="M28:N28"/>
    <mergeCell ref="O28:P28"/>
    <mergeCell ref="A29:B29"/>
    <mergeCell ref="G29:H29"/>
    <mergeCell ref="K29:L29"/>
    <mergeCell ref="M29:N29"/>
    <mergeCell ref="O29:P29"/>
    <mergeCell ref="A30:B30"/>
    <mergeCell ref="G30:H30"/>
    <mergeCell ref="K30:L30"/>
    <mergeCell ref="M30:N30"/>
    <mergeCell ref="O30:P30"/>
    <mergeCell ref="A31:B31"/>
    <mergeCell ref="G31:H31"/>
    <mergeCell ref="K31:L31"/>
    <mergeCell ref="M31:N31"/>
    <mergeCell ref="O31:P31"/>
    <mergeCell ref="A32:B32"/>
    <mergeCell ref="G32:H32"/>
    <mergeCell ref="K32:L32"/>
    <mergeCell ref="M32:N32"/>
    <mergeCell ref="O32:P32"/>
    <mergeCell ref="A36:C37"/>
    <mergeCell ref="D36:F36"/>
    <mergeCell ref="G36:J36"/>
    <mergeCell ref="K36:M36"/>
    <mergeCell ref="N36:P36"/>
    <mergeCell ref="E37:F37"/>
    <mergeCell ref="G37:H37"/>
    <mergeCell ref="A33:B33"/>
    <mergeCell ref="G33:H33"/>
    <mergeCell ref="K33:L33"/>
    <mergeCell ref="M33:N33"/>
    <mergeCell ref="O33:P33"/>
    <mergeCell ref="A35:P35"/>
    <mergeCell ref="A40:C40"/>
    <mergeCell ref="E40:F40"/>
    <mergeCell ref="G40:H40"/>
    <mergeCell ref="A41:C41"/>
    <mergeCell ref="E41:F41"/>
    <mergeCell ref="G41:H41"/>
    <mergeCell ref="A38:C38"/>
    <mergeCell ref="E38:F38"/>
    <mergeCell ref="G38:H38"/>
    <mergeCell ref="A39:C39"/>
    <mergeCell ref="E39:F39"/>
    <mergeCell ref="G39:H39"/>
    <mergeCell ref="A44:C44"/>
    <mergeCell ref="E44:F44"/>
    <mergeCell ref="G44:H44"/>
    <mergeCell ref="A45:C45"/>
    <mergeCell ref="E45:F45"/>
    <mergeCell ref="G45:H45"/>
    <mergeCell ref="A42:C42"/>
    <mergeCell ref="E42:F42"/>
    <mergeCell ref="G42:H42"/>
    <mergeCell ref="A43:C43"/>
    <mergeCell ref="E43:F43"/>
    <mergeCell ref="G43:H43"/>
    <mergeCell ref="A51:B51"/>
    <mergeCell ref="I51:J51"/>
    <mergeCell ref="A52:B52"/>
    <mergeCell ref="I52:J52"/>
    <mergeCell ref="A53:B53"/>
    <mergeCell ref="I53:J53"/>
    <mergeCell ref="A47:P47"/>
    <mergeCell ref="A48:B49"/>
    <mergeCell ref="C48:H48"/>
    <mergeCell ref="I48:J49"/>
    <mergeCell ref="A50:B50"/>
    <mergeCell ref="I50:J50"/>
    <mergeCell ref="A58:B58"/>
    <mergeCell ref="C58:N58"/>
    <mergeCell ref="O58:P58"/>
    <mergeCell ref="A59:B59"/>
    <mergeCell ref="C59:N59"/>
    <mergeCell ref="O59:P59"/>
    <mergeCell ref="A54:B54"/>
    <mergeCell ref="I54:J54"/>
    <mergeCell ref="A55:B55"/>
    <mergeCell ref="I55:J55"/>
    <mergeCell ref="A56:B56"/>
    <mergeCell ref="A57:P57"/>
    <mergeCell ref="A63:P63"/>
    <mergeCell ref="A64:C64"/>
    <mergeCell ref="D64:P64"/>
    <mergeCell ref="A65:C65"/>
    <mergeCell ref="D65:P65"/>
    <mergeCell ref="A66:C66"/>
    <mergeCell ref="D66:P66"/>
    <mergeCell ref="A60:B60"/>
    <mergeCell ref="C60:N60"/>
    <mergeCell ref="O60:P60"/>
    <mergeCell ref="A61:B61"/>
    <mergeCell ref="C61:N61"/>
    <mergeCell ref="O61:P61"/>
    <mergeCell ref="A73:A79"/>
    <mergeCell ref="C73:I73"/>
    <mergeCell ref="C75:I75"/>
    <mergeCell ref="C76:I76"/>
    <mergeCell ref="C77:I77"/>
    <mergeCell ref="C79:I79"/>
    <mergeCell ref="A68:P68"/>
    <mergeCell ref="A69:A70"/>
    <mergeCell ref="B69:B70"/>
    <mergeCell ref="C69:I70"/>
    <mergeCell ref="J69:J70"/>
    <mergeCell ref="A71:A72"/>
    <mergeCell ref="C71:I71"/>
    <mergeCell ref="C72:I72"/>
    <mergeCell ref="C78:I78"/>
    <mergeCell ref="C74:I74"/>
    <mergeCell ref="A80:A81"/>
    <mergeCell ref="C80:I80"/>
    <mergeCell ref="C81:I81"/>
    <mergeCell ref="A83:P83"/>
    <mergeCell ref="A84:D85"/>
    <mergeCell ref="E84:F84"/>
    <mergeCell ref="G84:H84"/>
    <mergeCell ref="K84:L84"/>
    <mergeCell ref="M84:N84"/>
    <mergeCell ref="O84:P84"/>
    <mergeCell ref="G85:H85"/>
    <mergeCell ref="K85:L85"/>
    <mergeCell ref="M85:N85"/>
    <mergeCell ref="O85:P85"/>
    <mergeCell ref="A86:D86"/>
    <mergeCell ref="G86:H86"/>
    <mergeCell ref="K86:L86"/>
    <mergeCell ref="M86:N86"/>
    <mergeCell ref="O86:P86"/>
    <mergeCell ref="A87:D87"/>
    <mergeCell ref="G87:H87"/>
    <mergeCell ref="K87:L87"/>
    <mergeCell ref="M87:N87"/>
    <mergeCell ref="O87:P87"/>
    <mergeCell ref="A88:D88"/>
    <mergeCell ref="G88:H88"/>
    <mergeCell ref="K88:L88"/>
    <mergeCell ref="M88:N88"/>
    <mergeCell ref="O88:P88"/>
    <mergeCell ref="A89:D89"/>
    <mergeCell ref="G89:H89"/>
    <mergeCell ref="K89:L89"/>
    <mergeCell ref="M89:N89"/>
    <mergeCell ref="O89:P89"/>
    <mergeCell ref="A90:D90"/>
    <mergeCell ref="G90:H90"/>
    <mergeCell ref="K90:L90"/>
    <mergeCell ref="M90:N90"/>
    <mergeCell ref="O90:P90"/>
    <mergeCell ref="A91:D91"/>
    <mergeCell ref="G91:H91"/>
    <mergeCell ref="K91:L91"/>
    <mergeCell ref="M91:N91"/>
    <mergeCell ref="O91:P91"/>
    <mergeCell ref="A92:D92"/>
    <mergeCell ref="G92:H92"/>
    <mergeCell ref="K92:L92"/>
    <mergeCell ref="M92:N92"/>
    <mergeCell ref="O92:P92"/>
    <mergeCell ref="A93:D93"/>
    <mergeCell ref="G93:H93"/>
    <mergeCell ref="K93:L93"/>
    <mergeCell ref="M93:N93"/>
    <mergeCell ref="O93:P93"/>
    <mergeCell ref="A94:D94"/>
    <mergeCell ref="G94:H94"/>
    <mergeCell ref="K94:L94"/>
    <mergeCell ref="M94:N94"/>
    <mergeCell ref="O94:P94"/>
    <mergeCell ref="A95:D95"/>
    <mergeCell ref="G95:H95"/>
    <mergeCell ref="K95:L95"/>
    <mergeCell ref="M95:N95"/>
    <mergeCell ref="O95:P95"/>
    <mergeCell ref="A96:D96"/>
    <mergeCell ref="G96:H96"/>
    <mergeCell ref="K96:L96"/>
    <mergeCell ref="M96:N96"/>
    <mergeCell ref="O96:P96"/>
    <mergeCell ref="A97:D97"/>
    <mergeCell ref="G97:H97"/>
    <mergeCell ref="K97:L97"/>
    <mergeCell ref="M97:N97"/>
    <mergeCell ref="O97:P97"/>
    <mergeCell ref="A98:D98"/>
    <mergeCell ref="G98:H98"/>
    <mergeCell ref="K98:L98"/>
    <mergeCell ref="M98:N98"/>
    <mergeCell ref="O98:P98"/>
    <mergeCell ref="A99:D99"/>
    <mergeCell ref="G99:H99"/>
    <mergeCell ref="K99:L99"/>
    <mergeCell ref="M99:N99"/>
    <mergeCell ref="O99:P99"/>
    <mergeCell ref="A100:D100"/>
    <mergeCell ref="G100:H100"/>
    <mergeCell ref="K100:L100"/>
    <mergeCell ref="M100:N100"/>
    <mergeCell ref="O100:P100"/>
    <mergeCell ref="A101:D101"/>
    <mergeCell ref="G101:H101"/>
    <mergeCell ref="K101:L101"/>
    <mergeCell ref="M101:N101"/>
    <mergeCell ref="O101:P101"/>
    <mergeCell ref="A102:D102"/>
    <mergeCell ref="G102:H102"/>
    <mergeCell ref="K102:L102"/>
    <mergeCell ref="M102:N102"/>
    <mergeCell ref="O102:P102"/>
    <mergeCell ref="A104:D104"/>
    <mergeCell ref="G104:H104"/>
    <mergeCell ref="K104:L104"/>
    <mergeCell ref="M104:N104"/>
    <mergeCell ref="O104:P104"/>
    <mergeCell ref="A103:D103"/>
    <mergeCell ref="G103:H103"/>
    <mergeCell ref="K103:L103"/>
    <mergeCell ref="M103:N103"/>
    <mergeCell ref="O103:P103"/>
    <mergeCell ref="O109:P109"/>
    <mergeCell ref="A110:D110"/>
    <mergeCell ref="G110:H110"/>
    <mergeCell ref="K110:L110"/>
    <mergeCell ref="M110:N110"/>
    <mergeCell ref="O110:P110"/>
    <mergeCell ref="A111:D111"/>
    <mergeCell ref="A112:D112"/>
    <mergeCell ref="K111:L111"/>
    <mergeCell ref="M111:N111"/>
    <mergeCell ref="O111:P111"/>
    <mergeCell ref="K112:L112"/>
    <mergeCell ref="M112:N112"/>
    <mergeCell ref="O112:P112"/>
    <mergeCell ref="G111:H111"/>
    <mergeCell ref="A114:D114"/>
    <mergeCell ref="G114:H114"/>
    <mergeCell ref="K114:L114"/>
    <mergeCell ref="M114:N114"/>
    <mergeCell ref="O114:P114"/>
    <mergeCell ref="G112:H112"/>
    <mergeCell ref="A115:D115"/>
    <mergeCell ref="G115:H115"/>
    <mergeCell ref="K115:L115"/>
    <mergeCell ref="M115:N115"/>
    <mergeCell ref="O115:P115"/>
    <mergeCell ref="A117:D117"/>
    <mergeCell ref="G117:H117"/>
    <mergeCell ref="K117:L117"/>
    <mergeCell ref="M117:N117"/>
    <mergeCell ref="O117:P117"/>
    <mergeCell ref="A116:D116"/>
    <mergeCell ref="G116:H116"/>
    <mergeCell ref="K116:L116"/>
    <mergeCell ref="M116:N116"/>
    <mergeCell ref="O116:P116"/>
    <mergeCell ref="A119:D119"/>
    <mergeCell ref="G119:H119"/>
    <mergeCell ref="K119:L119"/>
    <mergeCell ref="M119:N119"/>
    <mergeCell ref="O119:P119"/>
    <mergeCell ref="A120:D120"/>
    <mergeCell ref="G120:H120"/>
    <mergeCell ref="K120:L120"/>
    <mergeCell ref="M120:N120"/>
    <mergeCell ref="O120:P120"/>
    <mergeCell ref="A121:D121"/>
    <mergeCell ref="G121:H121"/>
    <mergeCell ref="K121:L121"/>
    <mergeCell ref="M121:N121"/>
    <mergeCell ref="O121:P121"/>
    <mergeCell ref="A122:D122"/>
    <mergeCell ref="G122:H122"/>
    <mergeCell ref="K122:L122"/>
    <mergeCell ref="M122:N122"/>
    <mergeCell ref="O122:P122"/>
    <mergeCell ref="A125:D125"/>
    <mergeCell ref="G125:H125"/>
    <mergeCell ref="K125:L125"/>
    <mergeCell ref="M125:N125"/>
    <mergeCell ref="O125:P125"/>
    <mergeCell ref="A123:D123"/>
    <mergeCell ref="G123:H123"/>
    <mergeCell ref="K123:L123"/>
    <mergeCell ref="M123:N123"/>
    <mergeCell ref="O123:P123"/>
    <mergeCell ref="A124:D124"/>
    <mergeCell ref="G124:H124"/>
    <mergeCell ref="K124:L124"/>
    <mergeCell ref="M124:N124"/>
    <mergeCell ref="O124:P124"/>
    <mergeCell ref="A127:P127"/>
    <mergeCell ref="A137:P137"/>
    <mergeCell ref="A139:P139"/>
    <mergeCell ref="A130:D130"/>
    <mergeCell ref="A131:D131"/>
    <mergeCell ref="A132:D132"/>
    <mergeCell ref="A134:P134"/>
    <mergeCell ref="A135:P135"/>
    <mergeCell ref="A136:P136"/>
    <mergeCell ref="A128:D129"/>
    <mergeCell ref="E128:H128"/>
    <mergeCell ref="I128:I129"/>
    <mergeCell ref="J128:J129"/>
    <mergeCell ref="K128:K129"/>
    <mergeCell ref="M128:M129"/>
  </mergeCells>
  <pageMargins left="0.70866141732283472" right="0.70866141732283472" top="0.74803149606299213" bottom="0.74803149606299213" header="0.31496062992125984" footer="0.31496062992125984"/>
  <pageSetup scale="80"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Q164"/>
  <sheetViews>
    <sheetView showZeros="0" topLeftCell="A121" zoomScale="90" zoomScaleNormal="90" zoomScaleSheetLayoutView="77" workbookViewId="0">
      <selection activeCell="N90" sqref="N90"/>
    </sheetView>
  </sheetViews>
  <sheetFormatPr defaultColWidth="8.85546875" defaultRowHeight="15.75" x14ac:dyDescent="0.25"/>
  <cols>
    <col min="1" max="1" width="10" style="1" customWidth="1"/>
    <col min="2" max="2" width="17.42578125" style="1" customWidth="1"/>
    <col min="3" max="3" width="8.28515625" style="1" customWidth="1"/>
    <col min="4" max="4" width="9.5703125" style="1" customWidth="1"/>
    <col min="5" max="5" width="10.7109375" style="1" customWidth="1"/>
    <col min="6" max="6" width="8" style="1" customWidth="1"/>
    <col min="7" max="7" width="7.140625" style="1" customWidth="1"/>
    <col min="8" max="8" width="7.5703125" style="1" customWidth="1"/>
    <col min="9" max="9" width="11.5703125" style="1" customWidth="1"/>
    <col min="10" max="10" width="12.140625" style="1" customWidth="1"/>
    <col min="11" max="11" width="11.42578125" style="1" customWidth="1"/>
    <col min="12" max="13" width="11.140625" style="1" customWidth="1"/>
    <col min="14" max="14" width="11" style="1" customWidth="1"/>
    <col min="15" max="15" width="12.5703125" style="1" customWidth="1"/>
    <col min="16" max="16" width="11.85546875" style="1" customWidth="1"/>
    <col min="17" max="16384" width="8.85546875" style="1"/>
  </cols>
  <sheetData>
    <row r="1" spans="1:16" x14ac:dyDescent="0.25">
      <c r="N1" s="1383" t="s">
        <v>701</v>
      </c>
      <c r="O1" s="1383"/>
      <c r="P1" s="1383"/>
    </row>
    <row r="2" spans="1:16" ht="18.75" x14ac:dyDescent="0.25">
      <c r="E2" s="1384" t="s">
        <v>1</v>
      </c>
      <c r="F2" s="1384"/>
      <c r="G2" s="1384"/>
      <c r="H2" s="1384"/>
      <c r="I2" s="1384"/>
      <c r="J2" s="1384"/>
    </row>
    <row r="3" spans="1:16" ht="18.75" x14ac:dyDescent="0.25">
      <c r="D3" s="1384" t="s">
        <v>702</v>
      </c>
      <c r="E3" s="1384"/>
      <c r="F3" s="1384"/>
      <c r="G3" s="1384"/>
      <c r="H3" s="1384"/>
      <c r="I3" s="1384"/>
      <c r="J3" s="1384"/>
      <c r="K3" s="1384"/>
      <c r="L3" s="1384"/>
    </row>
    <row r="4" spans="1:16" ht="18.75" x14ac:dyDescent="0.25">
      <c r="D4" s="209"/>
      <c r="E4" s="209"/>
      <c r="F4" s="209"/>
      <c r="G4" s="209"/>
      <c r="H4" s="209"/>
      <c r="I4" s="209"/>
      <c r="J4" s="209"/>
      <c r="K4" s="209"/>
      <c r="L4" s="209"/>
    </row>
    <row r="5" spans="1:16" x14ac:dyDescent="0.25">
      <c r="P5" s="208" t="s">
        <v>2</v>
      </c>
    </row>
    <row r="6" spans="1:16" ht="23.45" customHeight="1" x14ac:dyDescent="0.25">
      <c r="A6" s="1334" t="s">
        <v>3</v>
      </c>
      <c r="B6" s="1334"/>
      <c r="C6" s="1334"/>
      <c r="D6" s="1329" t="s">
        <v>148</v>
      </c>
      <c r="E6" s="1330"/>
      <c r="F6" s="1330"/>
      <c r="G6" s="1330"/>
      <c r="H6" s="1330"/>
      <c r="I6" s="1330"/>
      <c r="J6" s="1330"/>
      <c r="K6" s="1330"/>
      <c r="L6" s="1330"/>
      <c r="M6" s="1330"/>
      <c r="N6" s="1330"/>
      <c r="O6" s="1331"/>
      <c r="P6" s="195">
        <v>1</v>
      </c>
    </row>
    <row r="7" spans="1:16" ht="23.45" customHeight="1" x14ac:dyDescent="0.25">
      <c r="A7" s="1334" t="s">
        <v>4</v>
      </c>
      <c r="B7" s="1334"/>
      <c r="C7" s="1334"/>
      <c r="D7" s="1388" t="s">
        <v>367</v>
      </c>
      <c r="E7" s="1388"/>
      <c r="F7" s="1388"/>
      <c r="G7" s="1388"/>
      <c r="H7" s="1388"/>
      <c r="I7" s="1388"/>
      <c r="J7" s="1388"/>
      <c r="K7" s="1388"/>
      <c r="L7" s="1388"/>
      <c r="M7" s="1388"/>
      <c r="N7" s="1388"/>
      <c r="O7" s="1388"/>
      <c r="P7" s="37" t="s">
        <v>335</v>
      </c>
    </row>
    <row r="8" spans="1:16" ht="23.45" customHeight="1" x14ac:dyDescent="0.25">
      <c r="A8" s="1334" t="s">
        <v>5</v>
      </c>
      <c r="B8" s="1334"/>
      <c r="C8" s="1334"/>
      <c r="D8" s="1329"/>
      <c r="E8" s="1330"/>
      <c r="F8" s="1330"/>
      <c r="G8" s="1330"/>
      <c r="H8" s="1330"/>
      <c r="I8" s="1330"/>
      <c r="J8" s="1330"/>
      <c r="K8" s="1330"/>
      <c r="L8" s="1330"/>
      <c r="M8" s="1330"/>
      <c r="N8" s="1330"/>
      <c r="O8" s="1331"/>
      <c r="P8" s="195"/>
    </row>
    <row r="10" spans="1:16" x14ac:dyDescent="0.25">
      <c r="A10" s="1329" t="s">
        <v>6</v>
      </c>
      <c r="B10" s="1330"/>
      <c r="C10" s="1330"/>
      <c r="D10" s="1330"/>
      <c r="E10" s="1330"/>
      <c r="F10" s="1330"/>
      <c r="G10" s="1330"/>
      <c r="H10" s="1330"/>
      <c r="I10" s="1330"/>
      <c r="J10" s="1330"/>
      <c r="K10" s="1330"/>
      <c r="L10" s="1330"/>
      <c r="M10" s="1330"/>
      <c r="N10" s="1330"/>
      <c r="O10" s="1330"/>
      <c r="P10" s="1331"/>
    </row>
    <row r="11" spans="1:16" x14ac:dyDescent="0.25">
      <c r="A11" s="196"/>
      <c r="B11" s="196"/>
      <c r="C11" s="196"/>
      <c r="D11" s="196"/>
      <c r="E11" s="196"/>
      <c r="F11" s="196"/>
      <c r="G11" s="196"/>
      <c r="H11" s="196"/>
      <c r="I11" s="196"/>
      <c r="J11" s="196"/>
      <c r="K11" s="196"/>
      <c r="L11" s="196"/>
      <c r="M11" s="196"/>
      <c r="N11" s="196"/>
      <c r="O11" s="196"/>
      <c r="P11" s="196"/>
    </row>
    <row r="12" spans="1:16" ht="21.6" customHeight="1" x14ac:dyDescent="0.25">
      <c r="A12" s="1295" t="s">
        <v>7</v>
      </c>
      <c r="B12" s="1296"/>
      <c r="C12" s="1296"/>
      <c r="D12" s="1297"/>
      <c r="E12" s="1255" t="s">
        <v>2</v>
      </c>
      <c r="F12" s="1256"/>
      <c r="G12" s="1280">
        <v>2017</v>
      </c>
      <c r="H12" s="1280"/>
      <c r="I12" s="195">
        <v>2018</v>
      </c>
      <c r="J12" s="195">
        <v>2019</v>
      </c>
      <c r="K12" s="1301">
        <v>2020</v>
      </c>
      <c r="L12" s="1301"/>
      <c r="M12" s="1301">
        <v>2021</v>
      </c>
      <c r="N12" s="1301"/>
      <c r="O12" s="1301">
        <v>2022</v>
      </c>
      <c r="P12" s="1301"/>
    </row>
    <row r="13" spans="1:16" ht="31.5" x14ac:dyDescent="0.25">
      <c r="A13" s="1298"/>
      <c r="B13" s="1299"/>
      <c r="C13" s="1299"/>
      <c r="D13" s="1300"/>
      <c r="E13" s="195" t="s">
        <v>8</v>
      </c>
      <c r="F13" s="202" t="s">
        <v>9</v>
      </c>
      <c r="G13" s="1255" t="s">
        <v>10</v>
      </c>
      <c r="H13" s="1256"/>
      <c r="I13" s="195" t="s">
        <v>10</v>
      </c>
      <c r="J13" s="195" t="s">
        <v>11</v>
      </c>
      <c r="K13" s="1255" t="s">
        <v>12</v>
      </c>
      <c r="L13" s="1256"/>
      <c r="M13" s="1255" t="s">
        <v>13</v>
      </c>
      <c r="N13" s="1256"/>
      <c r="O13" s="1255" t="s">
        <v>13</v>
      </c>
      <c r="P13" s="1256"/>
    </row>
    <row r="14" spans="1:16" ht="23.45" customHeight="1" x14ac:dyDescent="0.25">
      <c r="A14" s="1278" t="s">
        <v>14</v>
      </c>
      <c r="B14" s="1278"/>
      <c r="C14" s="1278"/>
      <c r="D14" s="1278"/>
      <c r="E14" s="37" t="s">
        <v>109</v>
      </c>
      <c r="F14" s="195"/>
      <c r="G14" s="1289">
        <f>G15+G16+G17+G18</f>
        <v>61201.2</v>
      </c>
      <c r="H14" s="1237"/>
      <c r="I14" s="903">
        <f>I15+I16+I17+I18</f>
        <v>62070.1</v>
      </c>
      <c r="J14" s="903">
        <f>J15+J16+J17+J18</f>
        <v>71589.3</v>
      </c>
      <c r="K14" s="1289">
        <f>K15+K16+K17+K18</f>
        <v>130050</v>
      </c>
      <c r="L14" s="1237"/>
      <c r="M14" s="1289">
        <f>M15+M16+M17+M18</f>
        <v>491277</v>
      </c>
      <c r="N14" s="1237"/>
      <c r="O14" s="1289">
        <f>O15+O16+O17+O18</f>
        <v>137945</v>
      </c>
      <c r="P14" s="1237"/>
    </row>
    <row r="15" spans="1:16" s="378" customFormat="1" ht="23.45" customHeight="1" x14ac:dyDescent="0.25">
      <c r="A15" s="1329" t="s">
        <v>125</v>
      </c>
      <c r="B15" s="1330"/>
      <c r="C15" s="1330"/>
      <c r="D15" s="1331"/>
      <c r="E15" s="37"/>
      <c r="F15" s="902">
        <v>22</v>
      </c>
      <c r="G15" s="1255"/>
      <c r="H15" s="1256"/>
      <c r="I15" s="899"/>
      <c r="J15" s="903">
        <f>J113+J136</f>
        <v>0</v>
      </c>
      <c r="K15" s="1257">
        <f>K113+K136</f>
        <v>9240</v>
      </c>
      <c r="L15" s="1256"/>
      <c r="M15" s="1257">
        <f>M113+M136</f>
        <v>11317</v>
      </c>
      <c r="N15" s="1256"/>
      <c r="O15" s="1257">
        <f>O113+O136</f>
        <v>12335</v>
      </c>
      <c r="P15" s="1256"/>
    </row>
    <row r="16" spans="1:16" ht="23.45" customHeight="1" x14ac:dyDescent="0.25">
      <c r="A16" s="1329" t="s">
        <v>163</v>
      </c>
      <c r="B16" s="1330"/>
      <c r="C16" s="1330"/>
      <c r="D16" s="1331"/>
      <c r="E16" s="195"/>
      <c r="F16" s="195">
        <v>28</v>
      </c>
      <c r="G16" s="1257">
        <f>G105</f>
        <v>61201.2</v>
      </c>
      <c r="H16" s="1256"/>
      <c r="I16" s="898">
        <f>I105++I107+I109+I122+I139</f>
        <v>62068.5</v>
      </c>
      <c r="J16" s="898">
        <f>J105++J107+J109+J122+J139</f>
        <v>67682</v>
      </c>
      <c r="K16" s="1257">
        <f>K105+K107+K109+K122+K139</f>
        <v>119850</v>
      </c>
      <c r="L16" s="1256"/>
      <c r="M16" s="1257">
        <f>M105+M107+M109+M122+M139</f>
        <v>479500</v>
      </c>
      <c r="N16" s="1256"/>
      <c r="O16" s="1257">
        <f>O105+O107+O109+O122+O139</f>
        <v>125150</v>
      </c>
      <c r="P16" s="1256"/>
    </row>
    <row r="17" spans="1:16" ht="23.45" customHeight="1" x14ac:dyDescent="0.25">
      <c r="A17" s="1334" t="s">
        <v>98</v>
      </c>
      <c r="B17" s="1334"/>
      <c r="C17" s="1334"/>
      <c r="D17" s="1334"/>
      <c r="E17" s="195"/>
      <c r="F17" s="195">
        <v>31</v>
      </c>
      <c r="G17" s="1255"/>
      <c r="H17" s="1256"/>
      <c r="I17" s="898">
        <f>I111+I125+I143</f>
        <v>0</v>
      </c>
      <c r="J17" s="898">
        <f>J111+J125+J143</f>
        <v>3892.3</v>
      </c>
      <c r="K17" s="1232">
        <f>K111+K125+K143</f>
        <v>650</v>
      </c>
      <c r="L17" s="1280"/>
      <c r="M17" s="1232">
        <f>M111+M125+M143</f>
        <v>150</v>
      </c>
      <c r="N17" s="1280"/>
      <c r="O17" s="1232">
        <f>O111+O125+O143</f>
        <v>150</v>
      </c>
      <c r="P17" s="1280"/>
    </row>
    <row r="18" spans="1:16" ht="19.5" customHeight="1" x14ac:dyDescent="0.25">
      <c r="A18" s="1305" t="s">
        <v>101</v>
      </c>
      <c r="B18" s="1306"/>
      <c r="C18" s="1306"/>
      <c r="D18" s="1307"/>
      <c r="E18" s="195"/>
      <c r="F18" s="195">
        <v>33</v>
      </c>
      <c r="G18" s="1255"/>
      <c r="H18" s="1256"/>
      <c r="I18" s="898">
        <f>I128+I145</f>
        <v>1.6</v>
      </c>
      <c r="J18" s="898">
        <f>J128+J145</f>
        <v>15</v>
      </c>
      <c r="K18" s="1232">
        <f>K128+K145</f>
        <v>310</v>
      </c>
      <c r="L18" s="1280"/>
      <c r="M18" s="1232">
        <f>M128+M145</f>
        <v>310</v>
      </c>
      <c r="N18" s="1280"/>
      <c r="O18" s="1232">
        <f>O128+O145</f>
        <v>310</v>
      </c>
      <c r="P18" s="1280"/>
    </row>
    <row r="19" spans="1:16" ht="14.45" customHeight="1" x14ac:dyDescent="0.25"/>
    <row r="20" spans="1:16" ht="22.5" customHeight="1" x14ac:dyDescent="0.25">
      <c r="A20" s="1295" t="s">
        <v>7</v>
      </c>
      <c r="B20" s="1297"/>
      <c r="C20" s="1301" t="s">
        <v>2</v>
      </c>
      <c r="D20" s="1301"/>
      <c r="E20" s="1301"/>
      <c r="F20" s="1301"/>
      <c r="G20" s="1280">
        <v>2017</v>
      </c>
      <c r="H20" s="1280"/>
      <c r="I20" s="195">
        <v>2018</v>
      </c>
      <c r="J20" s="195">
        <v>2019</v>
      </c>
      <c r="K20" s="1301">
        <v>2020</v>
      </c>
      <c r="L20" s="1301"/>
      <c r="M20" s="1301">
        <v>2021</v>
      </c>
      <c r="N20" s="1301"/>
      <c r="O20" s="1301">
        <v>2022</v>
      </c>
      <c r="P20" s="1301"/>
    </row>
    <row r="21" spans="1:16" ht="35.450000000000003" customHeight="1" x14ac:dyDescent="0.25">
      <c r="A21" s="1298"/>
      <c r="B21" s="1300"/>
      <c r="C21" s="195" t="s">
        <v>16</v>
      </c>
      <c r="D21" s="195" t="s">
        <v>17</v>
      </c>
      <c r="E21" s="195" t="s">
        <v>8</v>
      </c>
      <c r="F21" s="202" t="s">
        <v>9</v>
      </c>
      <c r="G21" s="1255" t="s">
        <v>10</v>
      </c>
      <c r="H21" s="1256"/>
      <c r="I21" s="195" t="s">
        <v>10</v>
      </c>
      <c r="J21" s="195" t="s">
        <v>11</v>
      </c>
      <c r="K21" s="1255" t="s">
        <v>12</v>
      </c>
      <c r="L21" s="1256"/>
      <c r="M21" s="1255" t="s">
        <v>13</v>
      </c>
      <c r="N21" s="1256"/>
      <c r="O21" s="1255" t="s">
        <v>13</v>
      </c>
      <c r="P21" s="1256"/>
    </row>
    <row r="22" spans="1:16" ht="34.5" customHeight="1" x14ac:dyDescent="0.25">
      <c r="A22" s="1268" t="s">
        <v>18</v>
      </c>
      <c r="B22" s="1270"/>
      <c r="C22" s="8"/>
      <c r="D22" s="8"/>
      <c r="E22" s="8"/>
      <c r="F22" s="8"/>
      <c r="G22" s="1374">
        <f>G25+G26</f>
        <v>61201.2</v>
      </c>
      <c r="H22" s="1747"/>
      <c r="I22" s="911">
        <f>I25+I26</f>
        <v>62070.099999999991</v>
      </c>
      <c r="J22" s="911">
        <f>J25+J26</f>
        <v>78641.299999999988</v>
      </c>
      <c r="K22" s="1375">
        <f>K25+K26</f>
        <v>130050</v>
      </c>
      <c r="L22" s="1376"/>
      <c r="M22" s="1375">
        <f t="shared" ref="M22" si="0">M25+M26</f>
        <v>491277</v>
      </c>
      <c r="N22" s="1376"/>
      <c r="O22" s="1375">
        <f t="shared" ref="O22" si="1">O25+O26</f>
        <v>137945</v>
      </c>
      <c r="P22" s="1376"/>
    </row>
    <row r="23" spans="1:16" ht="32.450000000000003" customHeight="1" x14ac:dyDescent="0.25">
      <c r="A23" s="1305" t="s">
        <v>149</v>
      </c>
      <c r="B23" s="1307"/>
      <c r="C23" s="9"/>
      <c r="D23" s="8"/>
      <c r="E23" s="8"/>
      <c r="F23" s="8"/>
      <c r="G23" s="1280"/>
      <c r="H23" s="1280"/>
      <c r="I23" s="195"/>
      <c r="J23" s="8"/>
      <c r="K23" s="1301"/>
      <c r="L23" s="1301"/>
      <c r="M23" s="1301"/>
      <c r="N23" s="1301"/>
      <c r="O23" s="1301"/>
      <c r="P23" s="1301"/>
    </row>
    <row r="24" spans="1:16" ht="18.600000000000001" customHeight="1" x14ac:dyDescent="0.25">
      <c r="A24" s="1301"/>
      <c r="B24" s="1301"/>
      <c r="C24" s="8"/>
      <c r="D24" s="8"/>
      <c r="E24" s="8"/>
      <c r="F24" s="8"/>
      <c r="G24" s="1280"/>
      <c r="H24" s="1280"/>
      <c r="I24" s="195"/>
      <c r="J24" s="8"/>
      <c r="K24" s="1301"/>
      <c r="L24" s="1301"/>
      <c r="M24" s="1301"/>
      <c r="N24" s="1301"/>
      <c r="O24" s="1301"/>
      <c r="P24" s="1301"/>
    </row>
    <row r="25" spans="1:16" ht="32.450000000000003" customHeight="1" x14ac:dyDescent="0.25">
      <c r="A25" s="1305" t="s">
        <v>150</v>
      </c>
      <c r="B25" s="1307"/>
      <c r="C25" s="201">
        <v>2</v>
      </c>
      <c r="D25" s="8">
        <v>2</v>
      </c>
      <c r="E25" s="121" t="s">
        <v>109</v>
      </c>
      <c r="F25" s="8"/>
      <c r="G25" s="1380">
        <f>K45</f>
        <v>61201.2</v>
      </c>
      <c r="H25" s="1301"/>
      <c r="I25" s="920">
        <f>L45</f>
        <v>58847.099999999991</v>
      </c>
      <c r="J25" s="275">
        <f>M45</f>
        <v>60444.299999999988</v>
      </c>
      <c r="K25" s="1370">
        <f>N45</f>
        <v>126675</v>
      </c>
      <c r="L25" s="1371"/>
      <c r="M25" s="1370">
        <f>O45</f>
        <v>487812</v>
      </c>
      <c r="N25" s="1371"/>
      <c r="O25" s="1370">
        <f>P45</f>
        <v>134420</v>
      </c>
      <c r="P25" s="1371"/>
    </row>
    <row r="26" spans="1:16" ht="35.25" customHeight="1" x14ac:dyDescent="0.25">
      <c r="A26" s="1305" t="s">
        <v>21</v>
      </c>
      <c r="B26" s="1307"/>
      <c r="C26" s="201"/>
      <c r="D26" s="8"/>
      <c r="E26" s="8"/>
      <c r="F26" s="8"/>
      <c r="G26" s="1255"/>
      <c r="H26" s="1256"/>
      <c r="I26" s="920">
        <f>I135</f>
        <v>3223</v>
      </c>
      <c r="J26" s="61">
        <f>J106+J135</f>
        <v>18197</v>
      </c>
      <c r="K26" s="1370">
        <f>G39</f>
        <v>3375</v>
      </c>
      <c r="L26" s="1273"/>
      <c r="M26" s="1370">
        <f>K39</f>
        <v>3465</v>
      </c>
      <c r="N26" s="1273"/>
      <c r="O26" s="1370">
        <f>N39</f>
        <v>3525</v>
      </c>
      <c r="P26" s="1273"/>
    </row>
    <row r="27" spans="1:16" ht="20.45" customHeight="1" x14ac:dyDescent="0.25">
      <c r="A27" s="1271"/>
      <c r="B27" s="1273"/>
      <c r="C27" s="8"/>
      <c r="D27" s="8"/>
      <c r="E27" s="8"/>
      <c r="F27" s="8"/>
      <c r="G27" s="1255"/>
      <c r="H27" s="1256"/>
      <c r="I27" s="195"/>
      <c r="J27" s="8"/>
      <c r="K27" s="1271"/>
      <c r="L27" s="1273"/>
      <c r="M27" s="1271"/>
      <c r="N27" s="1273"/>
      <c r="O27" s="1271"/>
      <c r="P27" s="1273"/>
    </row>
    <row r="28" spans="1:16" ht="14.45" customHeight="1" x14ac:dyDescent="0.25"/>
    <row r="29" spans="1:16" ht="21" customHeight="1" x14ac:dyDescent="0.25">
      <c r="A29" s="1366" t="s">
        <v>22</v>
      </c>
      <c r="B29" s="1367"/>
      <c r="C29" s="1367"/>
      <c r="D29" s="1367"/>
      <c r="E29" s="1367"/>
      <c r="F29" s="1367"/>
      <c r="G29" s="1367"/>
      <c r="H29" s="1367"/>
      <c r="I29" s="1367"/>
      <c r="J29" s="1367"/>
      <c r="K29" s="1367"/>
      <c r="L29" s="1367"/>
      <c r="M29" s="1367"/>
      <c r="N29" s="1367"/>
      <c r="O29" s="1367"/>
      <c r="P29" s="1368"/>
    </row>
    <row r="30" spans="1:16" ht="25.15" customHeight="1" x14ac:dyDescent="0.25">
      <c r="A30" s="1280" t="s">
        <v>7</v>
      </c>
      <c r="B30" s="1280"/>
      <c r="C30" s="1280"/>
      <c r="D30" s="1280" t="s">
        <v>2</v>
      </c>
      <c r="E30" s="1280"/>
      <c r="F30" s="1280"/>
      <c r="G30" s="1280" t="s">
        <v>551</v>
      </c>
      <c r="H30" s="1280"/>
      <c r="I30" s="1280"/>
      <c r="J30" s="1280"/>
      <c r="K30" s="1280" t="s">
        <v>462</v>
      </c>
      <c r="L30" s="1280"/>
      <c r="M30" s="1280"/>
      <c r="N30" s="1280" t="s">
        <v>703</v>
      </c>
      <c r="O30" s="1280"/>
      <c r="P30" s="1280"/>
    </row>
    <row r="31" spans="1:16" ht="64.150000000000006" customHeight="1" x14ac:dyDescent="0.25">
      <c r="A31" s="1280"/>
      <c r="B31" s="1280"/>
      <c r="C31" s="1280"/>
      <c r="D31" s="195" t="s">
        <v>8</v>
      </c>
      <c r="E31" s="1311" t="s">
        <v>23</v>
      </c>
      <c r="F31" s="1311"/>
      <c r="G31" s="1369" t="s">
        <v>24</v>
      </c>
      <c r="H31" s="1369"/>
      <c r="I31" s="207" t="s">
        <v>25</v>
      </c>
      <c r="J31" s="207" t="s">
        <v>26</v>
      </c>
      <c r="K31" s="207" t="s">
        <v>24</v>
      </c>
      <c r="L31" s="207" t="s">
        <v>25</v>
      </c>
      <c r="M31" s="207" t="s">
        <v>26</v>
      </c>
      <c r="N31" s="207" t="s">
        <v>24</v>
      </c>
      <c r="O31" s="207" t="s">
        <v>25</v>
      </c>
      <c r="P31" s="207" t="s">
        <v>26</v>
      </c>
    </row>
    <row r="32" spans="1:16" ht="20.45" customHeight="1" x14ac:dyDescent="0.25">
      <c r="A32" s="1334" t="s">
        <v>27</v>
      </c>
      <c r="B32" s="1334"/>
      <c r="C32" s="1334"/>
      <c r="D32" s="195"/>
      <c r="E32" s="1280"/>
      <c r="F32" s="1280"/>
      <c r="G32" s="1234">
        <f>G33</f>
        <v>130050</v>
      </c>
      <c r="H32" s="1253"/>
      <c r="I32" s="194"/>
      <c r="J32" s="194"/>
      <c r="K32" s="903">
        <f>K33</f>
        <v>491277</v>
      </c>
      <c r="L32" s="200"/>
      <c r="M32" s="194"/>
      <c r="N32" s="903">
        <f>N33</f>
        <v>137945</v>
      </c>
      <c r="O32" s="194"/>
      <c r="P32" s="200"/>
    </row>
    <row r="33" spans="1:16" s="12" customFormat="1" ht="20.45" customHeight="1" x14ac:dyDescent="0.25">
      <c r="A33" s="1357" t="s">
        <v>129</v>
      </c>
      <c r="B33" s="1357"/>
      <c r="C33" s="1357"/>
      <c r="D33" s="205" t="s">
        <v>28</v>
      </c>
      <c r="E33" s="1358"/>
      <c r="F33" s="1358"/>
      <c r="G33" s="1359">
        <f>G37</f>
        <v>130050</v>
      </c>
      <c r="H33" s="1358"/>
      <c r="I33" s="205"/>
      <c r="J33" s="206"/>
      <c r="K33" s="908">
        <f>K37</f>
        <v>491277</v>
      </c>
      <c r="L33" s="205"/>
      <c r="M33" s="205"/>
      <c r="N33" s="908">
        <f>N37</f>
        <v>137945</v>
      </c>
      <c r="O33" s="205"/>
      <c r="P33" s="205"/>
    </row>
    <row r="34" spans="1:16" s="12" customFormat="1" ht="20.45" customHeight="1" x14ac:dyDescent="0.25">
      <c r="A34" s="1360" t="s">
        <v>29</v>
      </c>
      <c r="B34" s="1361"/>
      <c r="C34" s="1362"/>
      <c r="D34" s="205" t="s">
        <v>30</v>
      </c>
      <c r="E34" s="1363"/>
      <c r="F34" s="1364"/>
      <c r="G34" s="1363"/>
      <c r="H34" s="1364"/>
      <c r="I34" s="205"/>
      <c r="J34" s="205"/>
      <c r="K34" s="205"/>
      <c r="L34" s="205"/>
      <c r="M34" s="205"/>
      <c r="N34" s="205"/>
      <c r="O34" s="205"/>
      <c r="P34" s="205"/>
    </row>
    <row r="35" spans="1:16" s="12" customFormat="1" ht="20.45" customHeight="1" x14ac:dyDescent="0.25">
      <c r="A35" s="1363"/>
      <c r="B35" s="1365"/>
      <c r="C35" s="1364"/>
      <c r="D35" s="205"/>
      <c r="E35" s="1363"/>
      <c r="F35" s="1364"/>
      <c r="G35" s="1363"/>
      <c r="H35" s="1364"/>
      <c r="I35" s="205"/>
      <c r="J35" s="205"/>
      <c r="K35" s="205"/>
      <c r="L35" s="205"/>
      <c r="M35" s="205"/>
      <c r="N35" s="205"/>
      <c r="O35" s="205"/>
      <c r="P35" s="205"/>
    </row>
    <row r="36" spans="1:16" ht="20.45" customHeight="1" x14ac:dyDescent="0.25">
      <c r="A36" s="1334"/>
      <c r="B36" s="1334"/>
      <c r="C36" s="1334"/>
      <c r="D36" s="195"/>
      <c r="E36" s="1280"/>
      <c r="F36" s="1280"/>
      <c r="G36" s="1280"/>
      <c r="H36" s="1280"/>
      <c r="I36" s="195"/>
      <c r="J36" s="195"/>
      <c r="K36" s="195"/>
      <c r="L36" s="195"/>
      <c r="M36" s="195"/>
      <c r="N36" s="195"/>
      <c r="O36" s="195"/>
      <c r="P36" s="195"/>
    </row>
    <row r="37" spans="1:16" ht="20.45" customHeight="1" x14ac:dyDescent="0.25">
      <c r="A37" s="1334" t="s">
        <v>27</v>
      </c>
      <c r="B37" s="1334"/>
      <c r="C37" s="1334"/>
      <c r="D37" s="195"/>
      <c r="E37" s="1280"/>
      <c r="F37" s="1280"/>
      <c r="G37" s="1234">
        <f>G38+G39</f>
        <v>130050</v>
      </c>
      <c r="H37" s="1253"/>
      <c r="I37" s="194"/>
      <c r="J37" s="200"/>
      <c r="K37" s="904">
        <f>K38+K39</f>
        <v>491277</v>
      </c>
      <c r="L37" s="904">
        <f t="shared" ref="L37:N37" si="2">L38+L39</f>
        <v>0</v>
      </c>
      <c r="M37" s="904">
        <f t="shared" si="2"/>
        <v>0</v>
      </c>
      <c r="N37" s="904">
        <f t="shared" si="2"/>
        <v>137945</v>
      </c>
      <c r="O37" s="194"/>
      <c r="P37" s="200"/>
    </row>
    <row r="38" spans="1:16" s="12" customFormat="1" ht="20.45" customHeight="1" x14ac:dyDescent="0.25">
      <c r="A38" s="1357" t="s">
        <v>31</v>
      </c>
      <c r="B38" s="1357"/>
      <c r="C38" s="1357"/>
      <c r="D38" s="56" t="s">
        <v>109</v>
      </c>
      <c r="E38" s="1358"/>
      <c r="F38" s="1358"/>
      <c r="G38" s="1359">
        <f>N45</f>
        <v>126675</v>
      </c>
      <c r="H38" s="1358"/>
      <c r="I38" s="205"/>
      <c r="J38" s="205"/>
      <c r="K38" s="908">
        <f>O45</f>
        <v>487812</v>
      </c>
      <c r="L38" s="205"/>
      <c r="M38" s="205"/>
      <c r="N38" s="908">
        <f>P45</f>
        <v>134420</v>
      </c>
      <c r="O38" s="205"/>
      <c r="P38" s="205"/>
    </row>
    <row r="39" spans="1:16" s="12" customFormat="1" ht="20.45" customHeight="1" x14ac:dyDescent="0.25">
      <c r="A39" s="1357" t="s">
        <v>32</v>
      </c>
      <c r="B39" s="1357"/>
      <c r="C39" s="1357"/>
      <c r="D39" s="56" t="s">
        <v>109</v>
      </c>
      <c r="E39" s="1358"/>
      <c r="F39" s="1358"/>
      <c r="G39" s="1359">
        <f>K135</f>
        <v>3375</v>
      </c>
      <c r="H39" s="1358"/>
      <c r="I39" s="205"/>
      <c r="J39" s="205"/>
      <c r="K39" s="908">
        <f>M135</f>
        <v>3465</v>
      </c>
      <c r="L39" s="205"/>
      <c r="M39" s="205"/>
      <c r="N39" s="908">
        <f>O135</f>
        <v>3525</v>
      </c>
      <c r="O39" s="205"/>
      <c r="P39" s="205"/>
    </row>
    <row r="40" spans="1:16" ht="20.45" customHeight="1" x14ac:dyDescent="0.25">
      <c r="A40" s="1334"/>
      <c r="B40" s="1334"/>
      <c r="C40" s="1334"/>
      <c r="D40" s="8"/>
      <c r="E40" s="1280"/>
      <c r="F40" s="1280"/>
      <c r="G40" s="1280"/>
      <c r="H40" s="1280"/>
      <c r="I40" s="195"/>
      <c r="J40" s="195"/>
      <c r="K40" s="195"/>
      <c r="L40" s="195"/>
      <c r="M40" s="195"/>
      <c r="N40" s="195"/>
      <c r="O40" s="195"/>
      <c r="P40" s="195"/>
    </row>
    <row r="41" spans="1:16" ht="19.149999999999999" customHeight="1" x14ac:dyDescent="0.25"/>
    <row r="42" spans="1:16" x14ac:dyDescent="0.25">
      <c r="A42" s="1278" t="s">
        <v>33</v>
      </c>
      <c r="B42" s="1278"/>
      <c r="C42" s="1278"/>
      <c r="D42" s="1278"/>
      <c r="E42" s="1278"/>
      <c r="F42" s="1278"/>
      <c r="G42" s="1278"/>
      <c r="H42" s="1278"/>
      <c r="I42" s="1278"/>
      <c r="J42" s="1278"/>
      <c r="K42" s="1278"/>
      <c r="L42" s="1278"/>
      <c r="M42" s="1278"/>
      <c r="N42" s="1278"/>
      <c r="O42" s="1278"/>
      <c r="P42" s="1278"/>
    </row>
    <row r="43" spans="1:16" x14ac:dyDescent="0.25">
      <c r="A43" s="1280" t="s">
        <v>7</v>
      </c>
      <c r="B43" s="1280"/>
      <c r="C43" s="1280" t="s">
        <v>2</v>
      </c>
      <c r="D43" s="1280"/>
      <c r="E43" s="1280"/>
      <c r="F43" s="1280"/>
      <c r="G43" s="1280"/>
      <c r="H43" s="1280"/>
      <c r="I43" s="1295" t="s">
        <v>34</v>
      </c>
      <c r="J43" s="1297"/>
      <c r="K43" s="195">
        <v>2017</v>
      </c>
      <c r="L43" s="195">
        <v>2018</v>
      </c>
      <c r="M43" s="195">
        <v>2019</v>
      </c>
      <c r="N43" s="195">
        <v>2020</v>
      </c>
      <c r="O43" s="195">
        <v>2021</v>
      </c>
      <c r="P43" s="195">
        <v>2022</v>
      </c>
    </row>
    <row r="44" spans="1:16" ht="51.6" customHeight="1" x14ac:dyDescent="0.25">
      <c r="A44" s="1280"/>
      <c r="B44" s="1280"/>
      <c r="C44" s="202" t="s">
        <v>35</v>
      </c>
      <c r="D44" s="202" t="s">
        <v>36</v>
      </c>
      <c r="E44" s="202" t="s">
        <v>37</v>
      </c>
      <c r="F44" s="202" t="s">
        <v>38</v>
      </c>
      <c r="G44" s="202" t="s">
        <v>39</v>
      </c>
      <c r="H44" s="202" t="s">
        <v>40</v>
      </c>
      <c r="I44" s="1298"/>
      <c r="J44" s="1300"/>
      <c r="K44" s="207" t="s">
        <v>10</v>
      </c>
      <c r="L44" s="207" t="s">
        <v>10</v>
      </c>
      <c r="M44" s="207" t="s">
        <v>11</v>
      </c>
      <c r="N44" s="207" t="s">
        <v>13</v>
      </c>
      <c r="O44" s="207" t="s">
        <v>13</v>
      </c>
      <c r="P44" s="207" t="s">
        <v>13</v>
      </c>
    </row>
    <row r="45" spans="1:16" x14ac:dyDescent="0.25">
      <c r="A45" s="1292" t="s">
        <v>27</v>
      </c>
      <c r="B45" s="1294"/>
      <c r="C45" s="13"/>
      <c r="D45" s="13"/>
      <c r="E45" s="13"/>
      <c r="F45" s="13"/>
      <c r="G45" s="13"/>
      <c r="H45" s="13"/>
      <c r="I45" s="1339"/>
      <c r="J45" s="1340"/>
      <c r="K45" s="903">
        <f>K46+K47+K48+K49+K50+K51</f>
        <v>61201.2</v>
      </c>
      <c r="L45" s="903">
        <f t="shared" ref="L45:P45" si="3">L46+L47+L48+L49+L50+L51</f>
        <v>58847.099999999991</v>
      </c>
      <c r="M45" s="903">
        <f t="shared" si="3"/>
        <v>60444.299999999988</v>
      </c>
      <c r="N45" s="903">
        <f t="shared" si="3"/>
        <v>126675</v>
      </c>
      <c r="O45" s="903">
        <f t="shared" si="3"/>
        <v>487812</v>
      </c>
      <c r="P45" s="903">
        <f t="shared" si="3"/>
        <v>134420</v>
      </c>
    </row>
    <row r="46" spans="1:16" ht="54" customHeight="1" x14ac:dyDescent="0.25">
      <c r="A46" s="1810" t="s">
        <v>127</v>
      </c>
      <c r="B46" s="1811"/>
      <c r="C46" s="13">
        <v>2</v>
      </c>
      <c r="D46" s="13">
        <v>2</v>
      </c>
      <c r="E46" s="8"/>
      <c r="F46" s="150" t="s">
        <v>155</v>
      </c>
      <c r="G46" s="13"/>
      <c r="H46" s="8">
        <v>13</v>
      </c>
      <c r="I46" s="203"/>
      <c r="J46" s="204"/>
      <c r="K46" s="898">
        <f>K62+K69</f>
        <v>0</v>
      </c>
      <c r="L46" s="898">
        <f t="shared" ref="L46:P46" si="4">L62+L69</f>
        <v>518.9</v>
      </c>
      <c r="M46" s="898">
        <f t="shared" si="4"/>
        <v>57052</v>
      </c>
      <c r="N46" s="898">
        <f t="shared" si="4"/>
        <v>112500</v>
      </c>
      <c r="O46" s="898">
        <f t="shared" si="4"/>
        <v>472000</v>
      </c>
      <c r="P46" s="898">
        <f t="shared" si="4"/>
        <v>117500</v>
      </c>
    </row>
    <row r="47" spans="1:16" ht="58.15" customHeight="1" x14ac:dyDescent="0.25">
      <c r="A47" s="1846" t="s">
        <v>128</v>
      </c>
      <c r="B47" s="1847"/>
      <c r="C47" s="13"/>
      <c r="D47" s="13"/>
      <c r="E47" s="8"/>
      <c r="F47" s="13"/>
      <c r="G47" s="13"/>
      <c r="H47" s="8">
        <v>59</v>
      </c>
      <c r="I47" s="203"/>
      <c r="J47" s="204"/>
      <c r="K47" s="898">
        <f>K54+K55+K63+K64+K67+K70</f>
        <v>47355.5</v>
      </c>
      <c r="L47" s="898">
        <f t="shared" ref="L47:P47" si="5">L54+L55+L63+L64+L67+L70</f>
        <v>181548.9</v>
      </c>
      <c r="M47" s="898">
        <f t="shared" si="5"/>
        <v>366625.8</v>
      </c>
      <c r="N47" s="898">
        <f t="shared" si="5"/>
        <v>858525</v>
      </c>
      <c r="O47" s="898">
        <f t="shared" si="5"/>
        <v>1184012</v>
      </c>
      <c r="P47" s="898">
        <f t="shared" si="5"/>
        <v>1650170</v>
      </c>
    </row>
    <row r="48" spans="1:16" ht="36.75" customHeight="1" x14ac:dyDescent="0.25">
      <c r="A48" s="1378" t="s">
        <v>282</v>
      </c>
      <c r="B48" s="1379"/>
      <c r="C48" s="13"/>
      <c r="D48" s="13"/>
      <c r="E48" s="8"/>
      <c r="F48" s="13"/>
      <c r="G48" s="13"/>
      <c r="H48" s="8">
        <v>47</v>
      </c>
      <c r="I48" s="203"/>
      <c r="J48" s="204"/>
      <c r="K48" s="898">
        <f>K56+K65+K71</f>
        <v>-47355.5</v>
      </c>
      <c r="L48" s="898">
        <f t="shared" ref="L48:P48" si="6">L56+L65+L71</f>
        <v>-181548.9</v>
      </c>
      <c r="M48" s="898">
        <f t="shared" si="6"/>
        <v>-363233.5</v>
      </c>
      <c r="N48" s="898">
        <f t="shared" si="6"/>
        <v>-844350</v>
      </c>
      <c r="O48" s="898">
        <f t="shared" si="6"/>
        <v>-1168200</v>
      </c>
      <c r="P48" s="898">
        <f t="shared" si="6"/>
        <v>-1633250</v>
      </c>
    </row>
    <row r="49" spans="1:16" ht="18.600000000000001" customHeight="1" x14ac:dyDescent="0.25">
      <c r="A49" s="1848" t="s">
        <v>346</v>
      </c>
      <c r="B49" s="1849"/>
      <c r="C49" s="13"/>
      <c r="D49" s="13"/>
      <c r="E49" s="8"/>
      <c r="F49" s="13"/>
      <c r="G49" s="13"/>
      <c r="H49" s="8">
        <v>42</v>
      </c>
      <c r="I49" s="203"/>
      <c r="J49" s="204"/>
      <c r="K49" s="898">
        <f>K57+K72</f>
        <v>-2906.1</v>
      </c>
      <c r="L49" s="898">
        <f t="shared" ref="L49:P49" si="7">L57+L72</f>
        <v>-2387.1999999999998</v>
      </c>
      <c r="M49" s="898">
        <f t="shared" si="7"/>
        <v>0</v>
      </c>
      <c r="N49" s="898">
        <f t="shared" si="7"/>
        <v>0</v>
      </c>
      <c r="O49" s="898">
        <f t="shared" si="7"/>
        <v>0</v>
      </c>
      <c r="P49" s="898">
        <f t="shared" si="7"/>
        <v>0</v>
      </c>
    </row>
    <row r="50" spans="1:16" ht="16.899999999999999" customHeight="1" x14ac:dyDescent="0.25">
      <c r="A50" s="1305" t="s">
        <v>130</v>
      </c>
      <c r="B50" s="1307"/>
      <c r="C50" s="13"/>
      <c r="D50" s="13"/>
      <c r="E50" s="8"/>
      <c r="F50" s="13"/>
      <c r="G50" s="13"/>
      <c r="H50" s="8">
        <v>91</v>
      </c>
      <c r="I50" s="203"/>
      <c r="J50" s="204"/>
      <c r="K50" s="898">
        <f>K58+K73</f>
        <v>125337</v>
      </c>
      <c r="L50" s="898">
        <f t="shared" ref="L50:P50" si="8">L58+L73</f>
        <v>61229.7</v>
      </c>
      <c r="M50" s="898">
        <f t="shared" si="8"/>
        <v>0</v>
      </c>
      <c r="N50" s="898">
        <f t="shared" si="8"/>
        <v>0</v>
      </c>
      <c r="O50" s="898">
        <f t="shared" si="8"/>
        <v>0</v>
      </c>
      <c r="P50" s="898">
        <f t="shared" si="8"/>
        <v>0</v>
      </c>
    </row>
    <row r="51" spans="1:16" ht="16.899999999999999" customHeight="1" x14ac:dyDescent="0.25">
      <c r="A51" s="1852" t="s">
        <v>131</v>
      </c>
      <c r="B51" s="1368"/>
      <c r="C51" s="13"/>
      <c r="D51" s="13"/>
      <c r="E51" s="8"/>
      <c r="F51" s="13"/>
      <c r="G51" s="13"/>
      <c r="H51" s="8">
        <v>93</v>
      </c>
      <c r="I51" s="203"/>
      <c r="J51" s="204"/>
      <c r="K51" s="898">
        <f>K59+K74</f>
        <v>-61229.7</v>
      </c>
      <c r="L51" s="898">
        <f t="shared" ref="L51:P51" si="9">L59+L74</f>
        <v>-514.29999999999995</v>
      </c>
      <c r="M51" s="898">
        <f t="shared" si="9"/>
        <v>0</v>
      </c>
      <c r="N51" s="898">
        <f t="shared" si="9"/>
        <v>0</v>
      </c>
      <c r="O51" s="898">
        <f t="shared" si="9"/>
        <v>0</v>
      </c>
      <c r="P51" s="898">
        <f t="shared" si="9"/>
        <v>0</v>
      </c>
    </row>
    <row r="52" spans="1:16" x14ac:dyDescent="0.25">
      <c r="A52" s="1360" t="s">
        <v>132</v>
      </c>
      <c r="B52" s="1362"/>
      <c r="C52" s="13"/>
      <c r="D52" s="13"/>
      <c r="E52" s="13"/>
      <c r="F52" s="13"/>
      <c r="G52" s="13"/>
      <c r="H52" s="13"/>
      <c r="I52" s="203"/>
      <c r="J52" s="204"/>
      <c r="K52" s="200"/>
      <c r="L52" s="200"/>
      <c r="M52" s="13"/>
      <c r="N52" s="13"/>
      <c r="O52" s="13"/>
      <c r="P52" s="13"/>
    </row>
    <row r="53" spans="1:16" ht="29.45" customHeight="1" x14ac:dyDescent="0.25">
      <c r="A53" s="1748" t="s">
        <v>528</v>
      </c>
      <c r="B53" s="1749"/>
      <c r="C53" s="13">
        <v>298</v>
      </c>
      <c r="D53" s="13">
        <v>2</v>
      </c>
      <c r="E53" s="13"/>
      <c r="F53" s="150" t="s">
        <v>155</v>
      </c>
      <c r="G53" s="13">
        <v>70096</v>
      </c>
      <c r="H53" s="21"/>
      <c r="I53" s="1271"/>
      <c r="J53" s="1273"/>
      <c r="K53" s="899">
        <f>K54+K55+K56+K57+K58+K59</f>
        <v>61201.2</v>
      </c>
      <c r="L53" s="899">
        <f t="shared" ref="L53:P53" si="10">L54+L55+L56+L57+L58+L59</f>
        <v>58847.1</v>
      </c>
      <c r="M53" s="899">
        <f t="shared" si="10"/>
        <v>0</v>
      </c>
      <c r="N53" s="899">
        <f t="shared" si="10"/>
        <v>0</v>
      </c>
      <c r="O53" s="899">
        <f t="shared" si="10"/>
        <v>0</v>
      </c>
      <c r="P53" s="899">
        <f t="shared" si="10"/>
        <v>0</v>
      </c>
    </row>
    <row r="54" spans="1:16" ht="56.25" customHeight="1" x14ac:dyDescent="0.25">
      <c r="A54" s="1850" t="s">
        <v>128</v>
      </c>
      <c r="B54" s="1851"/>
      <c r="C54" s="8"/>
      <c r="D54" s="8"/>
      <c r="E54" s="8">
        <v>2051</v>
      </c>
      <c r="F54" s="8"/>
      <c r="G54" s="8"/>
      <c r="H54" s="21" t="s">
        <v>152</v>
      </c>
      <c r="I54" s="1271"/>
      <c r="J54" s="1273"/>
      <c r="K54" s="905"/>
      <c r="L54" s="905"/>
      <c r="M54" s="16">
        <v>126420</v>
      </c>
      <c r="N54" s="22">
        <v>126000</v>
      </c>
      <c r="O54" s="22"/>
      <c r="P54" s="926">
        <v>0</v>
      </c>
    </row>
    <row r="55" spans="1:16" ht="16.899999999999999" customHeight="1" x14ac:dyDescent="0.25">
      <c r="A55" s="1869"/>
      <c r="B55" s="1870"/>
      <c r="C55" s="8"/>
      <c r="D55" s="8"/>
      <c r="E55" s="8">
        <v>2053</v>
      </c>
      <c r="F55" s="8"/>
      <c r="G55" s="8"/>
      <c r="H55" s="8">
        <v>595410</v>
      </c>
      <c r="I55" s="1271"/>
      <c r="J55" s="1273"/>
      <c r="K55" s="905">
        <v>47355.5</v>
      </c>
      <c r="L55" s="905">
        <v>181548.9</v>
      </c>
      <c r="M55" s="16">
        <v>76113.5</v>
      </c>
      <c r="N55" s="22">
        <v>122100</v>
      </c>
      <c r="O55" s="22"/>
      <c r="P55" s="926">
        <v>0</v>
      </c>
    </row>
    <row r="56" spans="1:16" ht="40.15" customHeight="1" x14ac:dyDescent="0.25">
      <c r="A56" s="1850" t="s">
        <v>282</v>
      </c>
      <c r="B56" s="1851"/>
      <c r="C56" s="8"/>
      <c r="D56" s="8"/>
      <c r="E56" s="8"/>
      <c r="F56" s="8"/>
      <c r="G56" s="8"/>
      <c r="H56" s="8">
        <v>471330</v>
      </c>
      <c r="I56" s="1271"/>
      <c r="J56" s="1273"/>
      <c r="K56" s="905">
        <v>-47355.5</v>
      </c>
      <c r="L56" s="905">
        <v>-181548.9</v>
      </c>
      <c r="M56" s="16">
        <v>-202533.5</v>
      </c>
      <c r="N56" s="22">
        <v>-248100</v>
      </c>
      <c r="O56" s="22"/>
      <c r="P56" s="926">
        <v>0</v>
      </c>
    </row>
    <row r="57" spans="1:16" ht="20.45" customHeight="1" x14ac:dyDescent="0.25">
      <c r="A57" s="1850" t="s">
        <v>354</v>
      </c>
      <c r="B57" s="1851"/>
      <c r="C57" s="8"/>
      <c r="D57" s="8"/>
      <c r="E57" s="8"/>
      <c r="F57" s="8"/>
      <c r="G57" s="8"/>
      <c r="H57" s="8">
        <v>421000</v>
      </c>
      <c r="I57" s="198"/>
      <c r="J57" s="199"/>
      <c r="K57" s="905">
        <v>-2906.1</v>
      </c>
      <c r="L57" s="905">
        <v>-2382.6</v>
      </c>
      <c r="M57" s="16"/>
      <c r="N57" s="22"/>
      <c r="O57" s="22"/>
      <c r="P57" s="926"/>
    </row>
    <row r="58" spans="1:16" ht="16.899999999999999" customHeight="1" x14ac:dyDescent="0.25">
      <c r="A58" s="1802" t="s">
        <v>130</v>
      </c>
      <c r="B58" s="1803"/>
      <c r="C58" s="8"/>
      <c r="D58" s="8"/>
      <c r="E58" s="8"/>
      <c r="F58" s="8"/>
      <c r="G58" s="8"/>
      <c r="H58" s="21" t="s">
        <v>153</v>
      </c>
      <c r="I58" s="1271"/>
      <c r="J58" s="1273"/>
      <c r="K58" s="905">
        <v>125337</v>
      </c>
      <c r="L58" s="905">
        <v>61229.7</v>
      </c>
      <c r="M58" s="16"/>
      <c r="N58" s="22"/>
      <c r="O58" s="22"/>
      <c r="P58" s="152"/>
    </row>
    <row r="59" spans="1:16" ht="16.899999999999999" customHeight="1" x14ac:dyDescent="0.25">
      <c r="A59" s="1804" t="s">
        <v>131</v>
      </c>
      <c r="B59" s="1805"/>
      <c r="C59" s="8"/>
      <c r="D59" s="8"/>
      <c r="E59" s="8"/>
      <c r="F59" s="8"/>
      <c r="G59" s="8"/>
      <c r="H59" s="8">
        <v>930000</v>
      </c>
      <c r="I59" s="1271"/>
      <c r="J59" s="1273"/>
      <c r="K59" s="905">
        <v>-61229.7</v>
      </c>
      <c r="L59" s="905"/>
      <c r="M59" s="152"/>
      <c r="N59" s="152"/>
      <c r="O59" s="905"/>
      <c r="P59" s="152"/>
    </row>
    <row r="60" spans="1:16" ht="16.899999999999999" customHeight="1" x14ac:dyDescent="0.25">
      <c r="A60" s="1869"/>
      <c r="B60" s="1870"/>
      <c r="C60" s="8"/>
      <c r="D60" s="8"/>
      <c r="E60" s="8"/>
      <c r="F60" s="8"/>
      <c r="G60" s="8"/>
      <c r="H60" s="21"/>
      <c r="I60" s="198"/>
      <c r="J60" s="199"/>
      <c r="K60" s="195"/>
      <c r="L60" s="195"/>
      <c r="M60" s="16"/>
      <c r="N60" s="22"/>
      <c r="O60" s="22"/>
      <c r="P60" s="8"/>
    </row>
    <row r="61" spans="1:16" ht="66" customHeight="1" x14ac:dyDescent="0.25">
      <c r="A61" s="1748" t="s">
        <v>700</v>
      </c>
      <c r="B61" s="1749"/>
      <c r="C61" s="13">
        <v>298</v>
      </c>
      <c r="D61" s="13">
        <v>2</v>
      </c>
      <c r="E61" s="13"/>
      <c r="F61" s="150" t="s">
        <v>155</v>
      </c>
      <c r="G61" s="13">
        <v>70200</v>
      </c>
      <c r="H61" s="21"/>
      <c r="I61" s="198"/>
      <c r="J61" s="199"/>
      <c r="K61" s="912">
        <f>K62+K63+K64+K65</f>
        <v>0</v>
      </c>
      <c r="L61" s="912">
        <f t="shared" ref="L61:P61" si="11">L62+L63+L64+L65</f>
        <v>0</v>
      </c>
      <c r="M61" s="911">
        <f t="shared" si="11"/>
        <v>50000</v>
      </c>
      <c r="N61" s="911">
        <f t="shared" si="11"/>
        <v>112500</v>
      </c>
      <c r="O61" s="911">
        <f t="shared" si="11"/>
        <v>472000</v>
      </c>
      <c r="P61" s="911">
        <f t="shared" si="11"/>
        <v>117500</v>
      </c>
    </row>
    <row r="62" spans="1:16" ht="53.25" customHeight="1" x14ac:dyDescent="0.25">
      <c r="A62" s="1810" t="s">
        <v>127</v>
      </c>
      <c r="B62" s="1811"/>
      <c r="C62" s="8"/>
      <c r="D62" s="8"/>
      <c r="E62" s="8">
        <v>2055</v>
      </c>
      <c r="F62" s="21"/>
      <c r="G62" s="8"/>
      <c r="H62" s="21" t="s">
        <v>165</v>
      </c>
      <c r="I62" s="198"/>
      <c r="J62" s="199"/>
      <c r="K62" s="195"/>
      <c r="L62" s="195"/>
      <c r="M62" s="16">
        <v>50000</v>
      </c>
      <c r="N62" s="921">
        <v>112500</v>
      </c>
      <c r="O62" s="921">
        <v>472000</v>
      </c>
      <c r="P62" s="61">
        <v>117500</v>
      </c>
    </row>
    <row r="63" spans="1:16" ht="54.75" customHeight="1" x14ac:dyDescent="0.25">
      <c r="A63" s="1850" t="s">
        <v>128</v>
      </c>
      <c r="B63" s="1851"/>
      <c r="C63" s="8"/>
      <c r="D63" s="8"/>
      <c r="E63" s="313">
        <v>2051</v>
      </c>
      <c r="F63" s="8"/>
      <c r="G63" s="8"/>
      <c r="H63" s="21" t="s">
        <v>152</v>
      </c>
      <c r="I63" s="198"/>
      <c r="J63" s="199"/>
      <c r="K63" s="195"/>
      <c r="L63" s="195"/>
      <c r="M63" s="16"/>
      <c r="N63" s="921"/>
      <c r="O63" s="921"/>
      <c r="P63" s="61">
        <v>470000</v>
      </c>
    </row>
    <row r="64" spans="1:16" s="378" customFormat="1" ht="60" customHeight="1" x14ac:dyDescent="0.25">
      <c r="A64" s="1850" t="s">
        <v>128</v>
      </c>
      <c r="B64" s="1851"/>
      <c r="C64" s="8"/>
      <c r="D64" s="8"/>
      <c r="E64" s="313">
        <v>2053</v>
      </c>
      <c r="F64" s="8"/>
      <c r="G64" s="8"/>
      <c r="H64" s="21" t="s">
        <v>152</v>
      </c>
      <c r="I64" s="475"/>
      <c r="J64" s="476"/>
      <c r="K64" s="474"/>
      <c r="L64" s="474"/>
      <c r="M64" s="16">
        <v>160700</v>
      </c>
      <c r="N64" s="921">
        <v>450000</v>
      </c>
      <c r="O64" s="921">
        <v>708000</v>
      </c>
      <c r="P64" s="61">
        <v>705000</v>
      </c>
    </row>
    <row r="65" spans="1:16" ht="40.5" customHeight="1" x14ac:dyDescent="0.25">
      <c r="A65" s="1850" t="s">
        <v>282</v>
      </c>
      <c r="B65" s="1851"/>
      <c r="C65" s="8"/>
      <c r="D65" s="8"/>
      <c r="E65" s="8"/>
      <c r="F65" s="8"/>
      <c r="G65" s="8"/>
      <c r="H65" s="21" t="s">
        <v>355</v>
      </c>
      <c r="I65" s="198"/>
      <c r="J65" s="199"/>
      <c r="K65" s="195"/>
      <c r="L65" s="195"/>
      <c r="M65" s="16">
        <v>-160700</v>
      </c>
      <c r="N65" s="921">
        <v>-450000</v>
      </c>
      <c r="O65" s="921">
        <v>-708000</v>
      </c>
      <c r="P65" s="61">
        <v>-1175000</v>
      </c>
    </row>
    <row r="66" spans="1:16" s="378" customFormat="1" ht="44.25" customHeight="1" x14ac:dyDescent="0.25">
      <c r="A66" s="1748" t="s">
        <v>526</v>
      </c>
      <c r="B66" s="1749"/>
      <c r="C66" s="13">
        <v>298</v>
      </c>
      <c r="D66" s="13">
        <v>2</v>
      </c>
      <c r="E66" s="13"/>
      <c r="F66" s="150" t="s">
        <v>155</v>
      </c>
      <c r="G66" s="13">
        <v>70232</v>
      </c>
      <c r="H66" s="150"/>
      <c r="I66" s="478"/>
      <c r="J66" s="479"/>
      <c r="K66" s="477"/>
      <c r="L66" s="477"/>
      <c r="M66" s="62">
        <f>M67</f>
        <v>3392.3</v>
      </c>
      <c r="N66" s="57"/>
      <c r="O66" s="57"/>
      <c r="P66" s="13"/>
    </row>
    <row r="67" spans="1:16" s="378" customFormat="1" ht="57.75" customHeight="1" x14ac:dyDescent="0.25">
      <c r="A67" s="1850" t="s">
        <v>128</v>
      </c>
      <c r="B67" s="1851"/>
      <c r="C67" s="8"/>
      <c r="D67" s="8"/>
      <c r="E67" s="8">
        <v>2053</v>
      </c>
      <c r="F67" s="8"/>
      <c r="G67" s="8"/>
      <c r="H67" s="21" t="s">
        <v>152</v>
      </c>
      <c r="I67" s="475"/>
      <c r="J67" s="476"/>
      <c r="K67" s="474"/>
      <c r="L67" s="474"/>
      <c r="M67" s="16">
        <v>3392.3</v>
      </c>
      <c r="N67" s="22"/>
      <c r="O67" s="22"/>
      <c r="P67" s="8"/>
    </row>
    <row r="68" spans="1:16" s="878" customFormat="1" ht="48" customHeight="1" x14ac:dyDescent="0.25">
      <c r="A68" s="1748" t="s">
        <v>805</v>
      </c>
      <c r="B68" s="1749"/>
      <c r="C68" s="13">
        <v>298</v>
      </c>
      <c r="D68" s="13">
        <v>2</v>
      </c>
      <c r="E68" s="13"/>
      <c r="F68" s="13">
        <v>435</v>
      </c>
      <c r="G68" s="13">
        <v>70248</v>
      </c>
      <c r="H68" s="150"/>
      <c r="I68" s="906"/>
      <c r="J68" s="907"/>
      <c r="K68" s="899">
        <f>K69+K70+K71+K72+K73+K74</f>
        <v>0</v>
      </c>
      <c r="L68" s="903">
        <f t="shared" ref="L68:P68" si="12">L69+L70+L71+L72+L73+L74</f>
        <v>0</v>
      </c>
      <c r="M68" s="903">
        <f t="shared" si="12"/>
        <v>7052</v>
      </c>
      <c r="N68" s="903">
        <f t="shared" si="12"/>
        <v>14175</v>
      </c>
      <c r="O68" s="903">
        <f t="shared" si="12"/>
        <v>15812</v>
      </c>
      <c r="P68" s="903">
        <f t="shared" si="12"/>
        <v>16920</v>
      </c>
    </row>
    <row r="69" spans="1:16" s="378" customFormat="1" ht="57.75" customHeight="1" x14ac:dyDescent="0.25">
      <c r="A69" s="1810" t="s">
        <v>350</v>
      </c>
      <c r="B69" s="1811"/>
      <c r="C69" s="8"/>
      <c r="D69" s="8"/>
      <c r="E69" s="8">
        <v>2054</v>
      </c>
      <c r="F69" s="8"/>
      <c r="G69" s="8"/>
      <c r="H69" s="21" t="s">
        <v>751</v>
      </c>
      <c r="I69" s="900"/>
      <c r="J69" s="901"/>
      <c r="K69" s="902"/>
      <c r="L69" s="920">
        <v>518.9</v>
      </c>
      <c r="M69" s="16">
        <v>7052</v>
      </c>
      <c r="N69" s="921"/>
      <c r="O69" s="921"/>
      <c r="P69" s="61"/>
    </row>
    <row r="70" spans="1:16" s="378" customFormat="1" ht="57.75" customHeight="1" x14ac:dyDescent="0.25">
      <c r="A70" s="1850" t="s">
        <v>128</v>
      </c>
      <c r="B70" s="1851"/>
      <c r="C70" s="8"/>
      <c r="D70" s="8"/>
      <c r="E70" s="8"/>
      <c r="F70" s="8"/>
      <c r="G70" s="8"/>
      <c r="H70" s="21" t="s">
        <v>152</v>
      </c>
      <c r="I70" s="900"/>
      <c r="J70" s="901"/>
      <c r="K70" s="902"/>
      <c r="L70" s="898"/>
      <c r="M70" s="16"/>
      <c r="N70" s="921">
        <v>160425</v>
      </c>
      <c r="O70" s="921">
        <v>476012</v>
      </c>
      <c r="P70" s="61">
        <v>475170</v>
      </c>
    </row>
    <row r="71" spans="1:16" s="378" customFormat="1" ht="45.75" customHeight="1" x14ac:dyDescent="0.25">
      <c r="A71" s="1850" t="s">
        <v>282</v>
      </c>
      <c r="B71" s="1851"/>
      <c r="C71" s="8"/>
      <c r="D71" s="8"/>
      <c r="E71" s="8"/>
      <c r="F71" s="8"/>
      <c r="G71" s="8"/>
      <c r="H71" s="21" t="s">
        <v>355</v>
      </c>
      <c r="I71" s="900"/>
      <c r="J71" s="901"/>
      <c r="K71" s="902"/>
      <c r="L71" s="898"/>
      <c r="M71" s="16"/>
      <c r="N71" s="921">
        <v>-146250</v>
      </c>
      <c r="O71" s="921">
        <v>-460200</v>
      </c>
      <c r="P71" s="61">
        <v>-458250</v>
      </c>
    </row>
    <row r="72" spans="1:16" s="378" customFormat="1" ht="21" customHeight="1" x14ac:dyDescent="0.25">
      <c r="A72" s="1848" t="s">
        <v>346</v>
      </c>
      <c r="B72" s="1849"/>
      <c r="C72" s="8"/>
      <c r="D72" s="8"/>
      <c r="E72" s="8"/>
      <c r="F72" s="8"/>
      <c r="G72" s="8"/>
      <c r="H72" s="21" t="s">
        <v>788</v>
      </c>
      <c r="I72" s="900"/>
      <c r="J72" s="901"/>
      <c r="K72" s="902"/>
      <c r="L72" s="902">
        <v>-4.5999999999999996</v>
      </c>
      <c r="M72" s="16"/>
      <c r="N72" s="22"/>
      <c r="O72" s="22"/>
      <c r="P72" s="8"/>
    </row>
    <row r="73" spans="1:16" s="378" customFormat="1" ht="21.75" customHeight="1" x14ac:dyDescent="0.25">
      <c r="A73" s="1305" t="s">
        <v>130</v>
      </c>
      <c r="B73" s="1307"/>
      <c r="C73" s="8"/>
      <c r="D73" s="8"/>
      <c r="E73" s="8"/>
      <c r="F73" s="8"/>
      <c r="G73" s="8"/>
      <c r="H73" s="21" t="s">
        <v>153</v>
      </c>
      <c r="I73" s="900"/>
      <c r="J73" s="901"/>
      <c r="K73" s="902"/>
      <c r="L73" s="902"/>
      <c r="M73" s="16"/>
      <c r="N73" s="22"/>
      <c r="O73" s="22"/>
      <c r="P73" s="8"/>
    </row>
    <row r="74" spans="1:16" ht="24" customHeight="1" x14ac:dyDescent="0.25">
      <c r="A74" s="1852" t="s">
        <v>131</v>
      </c>
      <c r="B74" s="1368"/>
      <c r="C74" s="8"/>
      <c r="D74" s="8"/>
      <c r="E74" s="8"/>
      <c r="F74" s="8"/>
      <c r="G74" s="8"/>
      <c r="H74" s="21" t="s">
        <v>166</v>
      </c>
      <c r="I74" s="198"/>
      <c r="J74" s="199"/>
      <c r="K74" s="195"/>
      <c r="L74" s="195">
        <v>-514.29999999999995</v>
      </c>
      <c r="M74" s="16"/>
      <c r="N74" s="22"/>
      <c r="O74" s="22"/>
      <c r="P74" s="8"/>
    </row>
    <row r="75" spans="1:16" x14ac:dyDescent="0.25">
      <c r="A75" s="1271"/>
      <c r="B75" s="1272"/>
    </row>
    <row r="76" spans="1:16" ht="26.25" customHeight="1" x14ac:dyDescent="0.25">
      <c r="A76" s="1336" t="s">
        <v>41</v>
      </c>
      <c r="B76" s="1336"/>
      <c r="C76" s="1336"/>
      <c r="D76" s="1336"/>
      <c r="E76" s="1336"/>
      <c r="F76" s="1336"/>
      <c r="G76" s="1336"/>
      <c r="H76" s="1336"/>
      <c r="I76" s="1336"/>
      <c r="J76" s="1336"/>
      <c r="K76" s="1336"/>
      <c r="L76" s="1336"/>
      <c r="M76" s="1336"/>
      <c r="N76" s="1336"/>
      <c r="O76" s="1336"/>
      <c r="P76" s="1337"/>
    </row>
    <row r="77" spans="1:16" ht="21.6" customHeight="1" x14ac:dyDescent="0.25">
      <c r="A77" s="1329"/>
      <c r="B77" s="1331"/>
      <c r="C77" s="1329"/>
      <c r="D77" s="1330"/>
      <c r="E77" s="1330"/>
      <c r="F77" s="1330"/>
      <c r="G77" s="1330"/>
      <c r="H77" s="1330"/>
      <c r="I77" s="1330"/>
      <c r="J77" s="1330"/>
      <c r="K77" s="1330"/>
      <c r="L77" s="1330"/>
      <c r="M77" s="1330"/>
      <c r="N77" s="1331"/>
      <c r="O77" s="1301" t="s">
        <v>2</v>
      </c>
      <c r="P77" s="1301"/>
    </row>
    <row r="78" spans="1:16" ht="20.25" customHeight="1" x14ac:dyDescent="0.25">
      <c r="A78" s="1334" t="s">
        <v>42</v>
      </c>
      <c r="B78" s="1334"/>
      <c r="C78" s="1329" t="s">
        <v>154</v>
      </c>
      <c r="D78" s="1330"/>
      <c r="E78" s="1330"/>
      <c r="F78" s="1330"/>
      <c r="G78" s="1330"/>
      <c r="H78" s="1330"/>
      <c r="I78" s="1330"/>
      <c r="J78" s="1330"/>
      <c r="K78" s="1330"/>
      <c r="L78" s="1330"/>
      <c r="M78" s="1330"/>
      <c r="N78" s="1331"/>
      <c r="O78" s="1335" t="s">
        <v>155</v>
      </c>
      <c r="P78" s="1335"/>
    </row>
    <row r="79" spans="1:16" ht="21.6" customHeight="1" x14ac:dyDescent="0.25">
      <c r="A79" s="1334" t="s">
        <v>43</v>
      </c>
      <c r="B79" s="1334"/>
      <c r="C79" s="1329" t="s">
        <v>44</v>
      </c>
      <c r="D79" s="1330"/>
      <c r="E79" s="1330"/>
      <c r="F79" s="1330"/>
      <c r="G79" s="1330"/>
      <c r="H79" s="1330"/>
      <c r="I79" s="1330"/>
      <c r="J79" s="1330"/>
      <c r="K79" s="1330"/>
      <c r="L79" s="1330"/>
      <c r="M79" s="1330"/>
      <c r="N79" s="1331"/>
      <c r="O79" s="1301">
        <v>58</v>
      </c>
      <c r="P79" s="1301"/>
    </row>
    <row r="80" spans="1:16" ht="21.6" customHeight="1" x14ac:dyDescent="0.25">
      <c r="A80" s="1334" t="s">
        <v>45</v>
      </c>
      <c r="B80" s="1334"/>
      <c r="C80" s="1329" t="s">
        <v>156</v>
      </c>
      <c r="D80" s="1330"/>
      <c r="E80" s="1330"/>
      <c r="F80" s="1330"/>
      <c r="G80" s="1330"/>
      <c r="H80" s="1330"/>
      <c r="I80" s="1330"/>
      <c r="J80" s="1330"/>
      <c r="K80" s="1330"/>
      <c r="L80" s="1330"/>
      <c r="M80" s="1330"/>
      <c r="N80" s="1331"/>
      <c r="O80" s="1335" t="s">
        <v>157</v>
      </c>
      <c r="P80" s="1335"/>
    </row>
    <row r="82" spans="1:17" ht="37.5" customHeight="1" x14ac:dyDescent="0.25">
      <c r="A82" s="1865" t="s">
        <v>674</v>
      </c>
      <c r="B82" s="1865"/>
      <c r="C82" s="1865"/>
      <c r="D82" s="1865"/>
      <c r="E82" s="1865"/>
      <c r="F82" s="1865"/>
      <c r="G82" s="1865"/>
      <c r="H82" s="1865"/>
      <c r="I82" s="1865"/>
      <c r="J82" s="1865"/>
      <c r="K82" s="1865"/>
      <c r="L82" s="1865"/>
      <c r="M82" s="1865"/>
      <c r="N82" s="1865"/>
      <c r="O82" s="1865"/>
      <c r="P82" s="1865"/>
    </row>
    <row r="83" spans="1:17" ht="20.25" customHeight="1" x14ac:dyDescent="0.25">
      <c r="A83" s="1753" t="s">
        <v>47</v>
      </c>
      <c r="B83" s="1754"/>
      <c r="C83" s="1755"/>
      <c r="D83" s="1866" t="s">
        <v>424</v>
      </c>
      <c r="E83" s="1867"/>
      <c r="F83" s="1867"/>
      <c r="G83" s="1867"/>
      <c r="H83" s="1867"/>
      <c r="I83" s="1867"/>
      <c r="J83" s="1867"/>
      <c r="K83" s="1867"/>
      <c r="L83" s="1867"/>
      <c r="M83" s="1867"/>
      <c r="N83" s="1867"/>
      <c r="O83" s="1867"/>
      <c r="P83" s="1868"/>
    </row>
    <row r="84" spans="1:17" ht="48.6" customHeight="1" x14ac:dyDescent="0.25">
      <c r="A84" s="1473" t="s">
        <v>672</v>
      </c>
      <c r="B84" s="1474"/>
      <c r="C84" s="1475"/>
      <c r="D84" s="1860" t="s">
        <v>919</v>
      </c>
      <c r="E84" s="1861"/>
      <c r="F84" s="1861"/>
      <c r="G84" s="1861"/>
      <c r="H84" s="1861"/>
      <c r="I84" s="1861"/>
      <c r="J84" s="1861"/>
      <c r="K84" s="1861"/>
      <c r="L84" s="1861"/>
      <c r="M84" s="1861"/>
      <c r="N84" s="1861"/>
      <c r="O84" s="1861"/>
      <c r="P84" s="1862"/>
    </row>
    <row r="85" spans="1:17" ht="48" customHeight="1" x14ac:dyDescent="0.25">
      <c r="A85" s="1480" t="s">
        <v>49</v>
      </c>
      <c r="B85" s="1480"/>
      <c r="C85" s="1481"/>
      <c r="D85" s="1860" t="s">
        <v>920</v>
      </c>
      <c r="E85" s="1863"/>
      <c r="F85" s="1863"/>
      <c r="G85" s="1863"/>
      <c r="H85" s="1863"/>
      <c r="I85" s="1863"/>
      <c r="J85" s="1863"/>
      <c r="K85" s="1863"/>
      <c r="L85" s="1863"/>
      <c r="M85" s="1863"/>
      <c r="N85" s="1863"/>
      <c r="O85" s="1863"/>
      <c r="P85" s="1864"/>
    </row>
    <row r="86" spans="1:17" ht="26.25" customHeight="1" x14ac:dyDescent="0.25">
      <c r="A86" s="1751" t="s">
        <v>50</v>
      </c>
      <c r="B86" s="1751"/>
      <c r="C86" s="1751"/>
      <c r="D86" s="1751"/>
      <c r="E86" s="1751"/>
      <c r="F86" s="1751"/>
      <c r="G86" s="1751"/>
      <c r="H86" s="1751"/>
      <c r="I86" s="1751"/>
      <c r="J86" s="1751"/>
      <c r="K86" s="1751"/>
      <c r="L86" s="1751"/>
      <c r="M86" s="1751"/>
      <c r="N86" s="1751"/>
      <c r="O86" s="1751"/>
      <c r="P86" s="1751"/>
    </row>
    <row r="87" spans="1:17" ht="24" customHeight="1" x14ac:dyDescent="0.25">
      <c r="A87" s="1448" t="s">
        <v>51</v>
      </c>
      <c r="B87" s="1750" t="s">
        <v>2</v>
      </c>
      <c r="C87" s="1452" t="s">
        <v>7</v>
      </c>
      <c r="D87" s="1453"/>
      <c r="E87" s="1453"/>
      <c r="F87" s="1453"/>
      <c r="G87" s="1453"/>
      <c r="H87" s="1453"/>
      <c r="I87" s="1453"/>
      <c r="J87" s="1752" t="s">
        <v>52</v>
      </c>
      <c r="K87" s="599">
        <v>2017</v>
      </c>
      <c r="L87" s="599">
        <v>2018</v>
      </c>
      <c r="M87" s="599">
        <v>2019</v>
      </c>
      <c r="N87" s="599">
        <v>2020</v>
      </c>
      <c r="O87" s="599">
        <v>2021</v>
      </c>
      <c r="P87" s="599">
        <v>2022</v>
      </c>
    </row>
    <row r="88" spans="1:17" ht="55.15" customHeight="1" x14ac:dyDescent="0.25">
      <c r="A88" s="1449"/>
      <c r="B88" s="1450"/>
      <c r="C88" s="1817"/>
      <c r="D88" s="1818"/>
      <c r="E88" s="1818"/>
      <c r="F88" s="1818"/>
      <c r="G88" s="1818"/>
      <c r="H88" s="1818"/>
      <c r="I88" s="1818"/>
      <c r="J88" s="1752"/>
      <c r="K88" s="600" t="s">
        <v>10</v>
      </c>
      <c r="L88" s="600" t="s">
        <v>10</v>
      </c>
      <c r="M88" s="600" t="s">
        <v>11</v>
      </c>
      <c r="N88" s="600" t="s">
        <v>12</v>
      </c>
      <c r="O88" s="600" t="s">
        <v>13</v>
      </c>
      <c r="P88" s="600" t="s">
        <v>13</v>
      </c>
    </row>
    <row r="89" spans="1:17" ht="21.75" customHeight="1" x14ac:dyDescent="0.25">
      <c r="A89" s="1759" t="s">
        <v>53</v>
      </c>
      <c r="B89" s="627" t="s">
        <v>138</v>
      </c>
      <c r="C89" s="1853" t="s">
        <v>158</v>
      </c>
      <c r="D89" s="1853"/>
      <c r="E89" s="1853"/>
      <c r="F89" s="1853"/>
      <c r="G89" s="1853"/>
      <c r="H89" s="1853"/>
      <c r="I89" s="1853"/>
      <c r="J89" s="614" t="s">
        <v>111</v>
      </c>
      <c r="K89" s="623">
        <v>3</v>
      </c>
      <c r="L89" s="633">
        <v>2.63</v>
      </c>
      <c r="M89" s="602">
        <v>2.8</v>
      </c>
      <c r="N89" s="601">
        <v>2.8</v>
      </c>
      <c r="O89" s="601" t="s">
        <v>15</v>
      </c>
      <c r="P89" s="601" t="s">
        <v>15</v>
      </c>
    </row>
    <row r="90" spans="1:17" ht="23.25" customHeight="1" x14ac:dyDescent="0.25">
      <c r="A90" s="1759" t="s">
        <v>53</v>
      </c>
      <c r="B90" s="628" t="s">
        <v>168</v>
      </c>
      <c r="C90" s="1857" t="s">
        <v>425</v>
      </c>
      <c r="D90" s="1858"/>
      <c r="E90" s="1858"/>
      <c r="F90" s="1858"/>
      <c r="G90" s="1858"/>
      <c r="H90" s="1858"/>
      <c r="I90" s="1859"/>
      <c r="J90" s="624" t="s">
        <v>111</v>
      </c>
      <c r="K90" s="602">
        <v>3</v>
      </c>
      <c r="L90" s="602">
        <v>27.5</v>
      </c>
      <c r="M90" s="602">
        <v>5</v>
      </c>
      <c r="N90" s="601">
        <v>10</v>
      </c>
      <c r="O90" s="601" t="s">
        <v>15</v>
      </c>
      <c r="P90" s="601" t="s">
        <v>15</v>
      </c>
    </row>
    <row r="91" spans="1:17" ht="19.5" customHeight="1" x14ac:dyDescent="0.25">
      <c r="A91" s="1759" t="s">
        <v>54</v>
      </c>
      <c r="B91" s="627" t="s">
        <v>113</v>
      </c>
      <c r="C91" s="1853" t="s">
        <v>159</v>
      </c>
      <c r="D91" s="1853"/>
      <c r="E91" s="1853"/>
      <c r="F91" s="1853"/>
      <c r="G91" s="1853"/>
      <c r="H91" s="1853"/>
      <c r="I91" s="1853"/>
      <c r="J91" s="624" t="s">
        <v>139</v>
      </c>
      <c r="K91" s="601">
        <v>68.2</v>
      </c>
      <c r="L91" s="601">
        <v>68.2</v>
      </c>
      <c r="M91" s="601">
        <v>42.3</v>
      </c>
      <c r="N91" s="601" t="s">
        <v>15</v>
      </c>
      <c r="O91" s="601" t="s">
        <v>15</v>
      </c>
      <c r="P91" s="601" t="s">
        <v>15</v>
      </c>
    </row>
    <row r="92" spans="1:17" ht="24" customHeight="1" x14ac:dyDescent="0.25">
      <c r="A92" s="1759"/>
      <c r="B92" s="627" t="s">
        <v>141</v>
      </c>
      <c r="C92" s="1854" t="s">
        <v>426</v>
      </c>
      <c r="D92" s="1855"/>
      <c r="E92" s="1855"/>
      <c r="F92" s="1855"/>
      <c r="G92" s="1855"/>
      <c r="H92" s="1855"/>
      <c r="I92" s="1856"/>
      <c r="J92" s="615" t="s">
        <v>331</v>
      </c>
      <c r="K92" s="601">
        <v>15</v>
      </c>
      <c r="L92" s="601">
        <v>12</v>
      </c>
      <c r="M92" s="601">
        <v>5</v>
      </c>
      <c r="N92" s="601" t="s">
        <v>15</v>
      </c>
      <c r="O92" s="601" t="s">
        <v>15</v>
      </c>
      <c r="P92" s="601" t="s">
        <v>15</v>
      </c>
    </row>
    <row r="93" spans="1:17" ht="24" customHeight="1" x14ac:dyDescent="0.25">
      <c r="A93" s="1759"/>
      <c r="B93" s="627" t="s">
        <v>142</v>
      </c>
      <c r="C93" s="1854" t="s">
        <v>160</v>
      </c>
      <c r="D93" s="1855"/>
      <c r="E93" s="1855"/>
      <c r="F93" s="1855"/>
      <c r="G93" s="1855"/>
      <c r="H93" s="1855"/>
      <c r="I93" s="1856"/>
      <c r="J93" s="615" t="s">
        <v>331</v>
      </c>
      <c r="K93" s="601">
        <v>5</v>
      </c>
      <c r="L93" s="1089" t="s">
        <v>983</v>
      </c>
      <c r="M93" s="601">
        <v>7</v>
      </c>
      <c r="N93" s="601">
        <v>7</v>
      </c>
      <c r="O93" s="601" t="s">
        <v>15</v>
      </c>
      <c r="P93" s="601" t="s">
        <v>15</v>
      </c>
      <c r="Q93" s="703"/>
    </row>
    <row r="94" spans="1:17" ht="24" customHeight="1" x14ac:dyDescent="0.25">
      <c r="A94" s="1759"/>
      <c r="B94" s="627" t="s">
        <v>161</v>
      </c>
      <c r="C94" s="1854" t="s">
        <v>427</v>
      </c>
      <c r="D94" s="1855"/>
      <c r="E94" s="1855"/>
      <c r="F94" s="1855"/>
      <c r="G94" s="1855"/>
      <c r="H94" s="1855"/>
      <c r="I94" s="1856"/>
      <c r="J94" s="615" t="s">
        <v>331</v>
      </c>
      <c r="K94" s="601">
        <v>20</v>
      </c>
      <c r="L94" s="601">
        <v>17</v>
      </c>
      <c r="M94" s="601">
        <v>6</v>
      </c>
      <c r="N94" s="601">
        <v>3</v>
      </c>
      <c r="O94" s="601" t="s">
        <v>15</v>
      </c>
      <c r="P94" s="601" t="s">
        <v>15</v>
      </c>
    </row>
    <row r="95" spans="1:17" ht="29.25" customHeight="1" x14ac:dyDescent="0.25">
      <c r="A95" s="1759"/>
      <c r="B95" s="627" t="s">
        <v>162</v>
      </c>
      <c r="C95" s="1854" t="s">
        <v>921</v>
      </c>
      <c r="D95" s="1855" t="s">
        <v>428</v>
      </c>
      <c r="E95" s="1855"/>
      <c r="F95" s="1855"/>
      <c r="G95" s="1855"/>
      <c r="H95" s="1855"/>
      <c r="I95" s="1856"/>
      <c r="J95" s="615" t="s">
        <v>139</v>
      </c>
      <c r="K95" s="601" t="s">
        <v>15</v>
      </c>
      <c r="L95" s="601" t="s">
        <v>15</v>
      </c>
      <c r="M95" s="601" t="s">
        <v>15</v>
      </c>
      <c r="N95" s="601">
        <v>20</v>
      </c>
      <c r="O95" s="601">
        <v>40</v>
      </c>
      <c r="P95" s="601">
        <v>60</v>
      </c>
    </row>
    <row r="96" spans="1:17" ht="33" customHeight="1" x14ac:dyDescent="0.25">
      <c r="A96" s="1759"/>
      <c r="B96" s="627" t="s">
        <v>188</v>
      </c>
      <c r="C96" s="1854" t="s">
        <v>429</v>
      </c>
      <c r="D96" s="1855"/>
      <c r="E96" s="1855"/>
      <c r="F96" s="1855"/>
      <c r="G96" s="1855"/>
      <c r="H96" s="1855"/>
      <c r="I96" s="1856"/>
      <c r="J96" s="615" t="s">
        <v>111</v>
      </c>
      <c r="K96" s="601" t="s">
        <v>15</v>
      </c>
      <c r="L96" s="601" t="s">
        <v>15</v>
      </c>
      <c r="M96" s="601" t="s">
        <v>15</v>
      </c>
      <c r="N96" s="601">
        <v>10</v>
      </c>
      <c r="O96" s="601">
        <v>30</v>
      </c>
      <c r="P96" s="601">
        <v>60</v>
      </c>
    </row>
    <row r="97" spans="1:16" ht="33" customHeight="1" x14ac:dyDescent="0.25">
      <c r="A97" s="1759" t="s">
        <v>59</v>
      </c>
      <c r="B97" s="628" t="s">
        <v>143</v>
      </c>
      <c r="C97" s="1854" t="s">
        <v>430</v>
      </c>
      <c r="D97" s="1855"/>
      <c r="E97" s="1855"/>
      <c r="F97" s="1855"/>
      <c r="G97" s="1855"/>
      <c r="H97" s="1855"/>
      <c r="I97" s="1856"/>
      <c r="J97" s="615" t="s">
        <v>111</v>
      </c>
      <c r="K97" s="602">
        <v>15</v>
      </c>
      <c r="L97" s="601">
        <v>47</v>
      </c>
      <c r="M97" s="602">
        <v>70</v>
      </c>
      <c r="N97" s="601">
        <v>100</v>
      </c>
      <c r="O97" s="601" t="s">
        <v>15</v>
      </c>
      <c r="P97" s="601" t="s">
        <v>15</v>
      </c>
    </row>
    <row r="98" spans="1:16" ht="35.25" customHeight="1" x14ac:dyDescent="0.25">
      <c r="A98" s="1759" t="s">
        <v>59</v>
      </c>
      <c r="B98" s="628" t="s">
        <v>171</v>
      </c>
      <c r="C98" s="1854" t="s">
        <v>431</v>
      </c>
      <c r="D98" s="1855"/>
      <c r="E98" s="1855"/>
      <c r="F98" s="1855"/>
      <c r="G98" s="1855"/>
      <c r="H98" s="1855"/>
      <c r="I98" s="1856"/>
      <c r="J98" s="615" t="s">
        <v>111</v>
      </c>
      <c r="K98" s="602" t="s">
        <v>15</v>
      </c>
      <c r="L98" s="602" t="s">
        <v>15</v>
      </c>
      <c r="M98" s="602">
        <v>10</v>
      </c>
      <c r="N98" s="601">
        <v>9.6999999999999993</v>
      </c>
      <c r="O98" s="601">
        <v>25.6</v>
      </c>
      <c r="P98" s="601">
        <v>56</v>
      </c>
    </row>
    <row r="99" spans="1:16" ht="19.899999999999999" customHeight="1" x14ac:dyDescent="0.25"/>
    <row r="100" spans="1:16" x14ac:dyDescent="0.25">
      <c r="A100" s="1292" t="s">
        <v>60</v>
      </c>
      <c r="B100" s="1293"/>
      <c r="C100" s="1293"/>
      <c r="D100" s="1293"/>
      <c r="E100" s="1293"/>
      <c r="F100" s="1293"/>
      <c r="G100" s="1293"/>
      <c r="H100" s="1293"/>
      <c r="I100" s="1293"/>
      <c r="J100" s="1293"/>
      <c r="K100" s="1293"/>
      <c r="L100" s="1293"/>
      <c r="M100" s="1293"/>
      <c r="N100" s="1293"/>
      <c r="O100" s="1293"/>
      <c r="P100" s="1294"/>
    </row>
    <row r="101" spans="1:16" x14ac:dyDescent="0.25">
      <c r="A101" s="1295" t="s">
        <v>7</v>
      </c>
      <c r="B101" s="1296"/>
      <c r="C101" s="1296"/>
      <c r="D101" s="1297"/>
      <c r="E101" s="1255" t="s">
        <v>2</v>
      </c>
      <c r="F101" s="1256"/>
      <c r="G101" s="1280">
        <v>2017</v>
      </c>
      <c r="H101" s="1280"/>
      <c r="I101" s="195">
        <v>2018</v>
      </c>
      <c r="J101" s="195">
        <v>2019</v>
      </c>
      <c r="K101" s="1301">
        <v>2020</v>
      </c>
      <c r="L101" s="1301"/>
      <c r="M101" s="1301">
        <v>2021</v>
      </c>
      <c r="N101" s="1301"/>
      <c r="O101" s="1301">
        <v>2022</v>
      </c>
      <c r="P101" s="1301"/>
    </row>
    <row r="102" spans="1:16" ht="31.5" x14ac:dyDescent="0.25">
      <c r="A102" s="1298"/>
      <c r="B102" s="1299"/>
      <c r="C102" s="1299"/>
      <c r="D102" s="1300"/>
      <c r="E102" s="195" t="s">
        <v>61</v>
      </c>
      <c r="F102" s="202" t="s">
        <v>62</v>
      </c>
      <c r="G102" s="1255" t="s">
        <v>10</v>
      </c>
      <c r="H102" s="1256"/>
      <c r="I102" s="195" t="s">
        <v>10</v>
      </c>
      <c r="J102" s="195" t="s">
        <v>11</v>
      </c>
      <c r="K102" s="1255" t="s">
        <v>12</v>
      </c>
      <c r="L102" s="1256"/>
      <c r="M102" s="1255" t="s">
        <v>13</v>
      </c>
      <c r="N102" s="1256"/>
      <c r="O102" s="1255" t="s">
        <v>13</v>
      </c>
      <c r="P102" s="1256"/>
    </row>
    <row r="103" spans="1:16" ht="19.149999999999999" customHeight="1" x14ac:dyDescent="0.25">
      <c r="A103" s="1128" t="s">
        <v>14</v>
      </c>
      <c r="B103" s="1128"/>
      <c r="C103" s="1128"/>
      <c r="D103" s="1128"/>
      <c r="E103" s="195"/>
      <c r="F103" s="202"/>
      <c r="G103" s="1289">
        <f>G104+G106+G108+G110+G112+G135</f>
        <v>61201.2</v>
      </c>
      <c r="H103" s="1827"/>
      <c r="I103" s="903">
        <f>I104+I106+I108+I110+I112+I135</f>
        <v>62070.1</v>
      </c>
      <c r="J103" s="903">
        <f>J104+J106+J108+J110+J112+J135</f>
        <v>71589.3</v>
      </c>
      <c r="K103" s="1289">
        <f>K104+K106+K108+K110+K112+K135</f>
        <v>130050</v>
      </c>
      <c r="L103" s="1827"/>
      <c r="M103" s="1289">
        <f>M104+M106+M108+M110+M112+M135</f>
        <v>491277</v>
      </c>
      <c r="N103" s="1827"/>
      <c r="O103" s="1289">
        <f>O104+O106+O108+O110+O112+O135</f>
        <v>137945</v>
      </c>
      <c r="P103" s="1827"/>
    </row>
    <row r="104" spans="1:16" ht="22.9" customHeight="1" x14ac:dyDescent="0.25">
      <c r="A104" s="1844" t="s">
        <v>151</v>
      </c>
      <c r="B104" s="1844"/>
      <c r="C104" s="1844"/>
      <c r="D104" s="1844"/>
      <c r="E104" s="200">
        <v>70096</v>
      </c>
      <c r="F104" s="195"/>
      <c r="G104" s="1289">
        <f>G105</f>
        <v>61201.2</v>
      </c>
      <c r="H104" s="1827"/>
      <c r="I104" s="903">
        <f>I105</f>
        <v>58847.1</v>
      </c>
      <c r="J104" s="903">
        <f>J105</f>
        <v>0</v>
      </c>
      <c r="K104" s="1234"/>
      <c r="L104" s="1234"/>
      <c r="M104" s="1234"/>
      <c r="N104" s="1234"/>
      <c r="O104" s="1232"/>
      <c r="P104" s="1232"/>
    </row>
    <row r="105" spans="1:16" s="378" customFormat="1" ht="22.9" customHeight="1" x14ac:dyDescent="0.25">
      <c r="A105" s="1822" t="s">
        <v>281</v>
      </c>
      <c r="B105" s="1823"/>
      <c r="C105" s="1823"/>
      <c r="D105" s="1824"/>
      <c r="E105" s="652"/>
      <c r="F105" s="652">
        <v>282900</v>
      </c>
      <c r="G105" s="1232">
        <v>61201.2</v>
      </c>
      <c r="H105" s="1232"/>
      <c r="I105" s="898">
        <v>58847.1</v>
      </c>
      <c r="J105" s="903"/>
      <c r="K105" s="1234"/>
      <c r="L105" s="1234"/>
      <c r="M105" s="1234"/>
      <c r="N105" s="1234"/>
      <c r="O105" s="1232"/>
      <c r="P105" s="1232"/>
    </row>
    <row r="106" spans="1:16" s="378" customFormat="1" ht="36.75" customHeight="1" x14ac:dyDescent="0.25">
      <c r="A106" s="1252" t="s">
        <v>347</v>
      </c>
      <c r="B106" s="1252"/>
      <c r="C106" s="1252"/>
      <c r="D106" s="1252"/>
      <c r="E106" s="35" t="s">
        <v>299</v>
      </c>
      <c r="F106" s="473"/>
      <c r="G106" s="1232"/>
      <c r="H106" s="1232"/>
      <c r="I106" s="898"/>
      <c r="J106" s="903">
        <v>7845</v>
      </c>
      <c r="K106" s="1232"/>
      <c r="L106" s="1232"/>
      <c r="M106" s="1257"/>
      <c r="N106" s="1277"/>
      <c r="O106" s="1257"/>
      <c r="P106" s="1277"/>
    </row>
    <row r="107" spans="1:16" s="378" customFormat="1" ht="20.25" customHeight="1" x14ac:dyDescent="0.25">
      <c r="A107" s="1822" t="s">
        <v>281</v>
      </c>
      <c r="B107" s="1823"/>
      <c r="C107" s="1823"/>
      <c r="D107" s="1824"/>
      <c r="E107" s="473"/>
      <c r="F107" s="473">
        <v>282900</v>
      </c>
      <c r="G107" s="1232"/>
      <c r="H107" s="1232"/>
      <c r="I107" s="898"/>
      <c r="J107" s="898">
        <v>7845</v>
      </c>
      <c r="K107" s="1232"/>
      <c r="L107" s="1232"/>
      <c r="M107" s="1257"/>
      <c r="N107" s="1277"/>
      <c r="O107" s="1257"/>
      <c r="P107" s="1277"/>
    </row>
    <row r="108" spans="1:16" ht="52.9" customHeight="1" x14ac:dyDescent="0.25">
      <c r="A108" s="1748" t="s">
        <v>700</v>
      </c>
      <c r="B108" s="1845"/>
      <c r="C108" s="1845"/>
      <c r="D108" s="1749"/>
      <c r="E108" s="271">
        <v>70200</v>
      </c>
      <c r="F108" s="195"/>
      <c r="G108" s="1232"/>
      <c r="H108" s="1232"/>
      <c r="I108" s="898"/>
      <c r="J108" s="903">
        <f>J109</f>
        <v>50000</v>
      </c>
      <c r="K108" s="1234">
        <f>K109</f>
        <v>112500</v>
      </c>
      <c r="L108" s="1234"/>
      <c r="M108" s="1234">
        <f t="shared" ref="M108" si="13">M109</f>
        <v>472000</v>
      </c>
      <c r="N108" s="1234"/>
      <c r="O108" s="1234">
        <f t="shared" ref="O108" si="14">O109</f>
        <v>117500</v>
      </c>
      <c r="P108" s="1234"/>
    </row>
    <row r="109" spans="1:16" ht="22.9" customHeight="1" x14ac:dyDescent="0.25">
      <c r="A109" s="1822" t="s">
        <v>281</v>
      </c>
      <c r="B109" s="1823"/>
      <c r="C109" s="1823"/>
      <c r="D109" s="1824"/>
      <c r="E109" s="195"/>
      <c r="F109" s="195">
        <v>282900</v>
      </c>
      <c r="G109" s="1232"/>
      <c r="H109" s="1232"/>
      <c r="I109" s="898"/>
      <c r="J109" s="898">
        <v>50000</v>
      </c>
      <c r="K109" s="1232">
        <v>112500</v>
      </c>
      <c r="L109" s="1232"/>
      <c r="M109" s="1257">
        <v>472000</v>
      </c>
      <c r="N109" s="1277"/>
      <c r="O109" s="1257">
        <v>117500</v>
      </c>
      <c r="P109" s="1277"/>
    </row>
    <row r="110" spans="1:16" ht="31.5" customHeight="1" x14ac:dyDescent="0.25">
      <c r="A110" s="1834" t="s">
        <v>526</v>
      </c>
      <c r="B110" s="1835"/>
      <c r="C110" s="1835"/>
      <c r="D110" s="1836"/>
      <c r="E110" s="899">
        <v>70232</v>
      </c>
      <c r="F110" s="195"/>
      <c r="G110" s="1232"/>
      <c r="H110" s="1232"/>
      <c r="I110" s="898"/>
      <c r="J110" s="903">
        <f>J111</f>
        <v>3392.3</v>
      </c>
      <c r="K110" s="1234"/>
      <c r="L110" s="1234"/>
      <c r="M110" s="1289"/>
      <c r="N110" s="1827"/>
      <c r="O110" s="1289"/>
      <c r="P110" s="1827"/>
    </row>
    <row r="111" spans="1:16" ht="19.5" customHeight="1" x14ac:dyDescent="0.25">
      <c r="A111" s="1822" t="s">
        <v>527</v>
      </c>
      <c r="B111" s="1823"/>
      <c r="C111" s="1823"/>
      <c r="D111" s="1824"/>
      <c r="E111" s="195"/>
      <c r="F111" s="473">
        <v>319240</v>
      </c>
      <c r="G111" s="1257"/>
      <c r="H111" s="1277"/>
      <c r="I111" s="898"/>
      <c r="J111" s="898">
        <v>3392.3</v>
      </c>
      <c r="K111" s="1257"/>
      <c r="L111" s="1277"/>
      <c r="M111" s="1289"/>
      <c r="N111" s="1827"/>
      <c r="O111" s="1289"/>
      <c r="P111" s="1827"/>
    </row>
    <row r="112" spans="1:16" s="378" customFormat="1" ht="39.75" customHeight="1" x14ac:dyDescent="0.25">
      <c r="A112" s="1834" t="s">
        <v>805</v>
      </c>
      <c r="B112" s="1835"/>
      <c r="C112" s="1835"/>
      <c r="D112" s="1836"/>
      <c r="E112" s="899">
        <v>70248</v>
      </c>
      <c r="F112" s="899"/>
      <c r="G112" s="1289"/>
      <c r="H112" s="1827"/>
      <c r="I112" s="903"/>
      <c r="J112" s="903"/>
      <c r="K112" s="1289">
        <f>K113+K122+K125+K128</f>
        <v>14175</v>
      </c>
      <c r="L112" s="1827"/>
      <c r="M112" s="1289">
        <f>M113+M122+M125+M128</f>
        <v>15812</v>
      </c>
      <c r="N112" s="1827"/>
      <c r="O112" s="1289">
        <f>O113+O122+O125+O128</f>
        <v>16920</v>
      </c>
      <c r="P112" s="1827"/>
    </row>
    <row r="113" spans="1:16" s="378" customFormat="1" ht="20.25" customHeight="1" x14ac:dyDescent="0.25">
      <c r="A113" s="1780" t="s">
        <v>83</v>
      </c>
      <c r="B113" s="1781"/>
      <c r="C113" s="1781"/>
      <c r="D113" s="1782"/>
      <c r="E113" s="899"/>
      <c r="F113" s="927">
        <v>222000</v>
      </c>
      <c r="G113" s="904"/>
      <c r="H113" s="919"/>
      <c r="I113" s="903"/>
      <c r="J113" s="903"/>
      <c r="K113" s="1289">
        <f>SUM(K114:L121)</f>
        <v>8885</v>
      </c>
      <c r="L113" s="1827"/>
      <c r="M113" s="1289">
        <f t="shared" ref="M113" si="15">SUM(M114:N121)</f>
        <v>10372</v>
      </c>
      <c r="N113" s="1827"/>
      <c r="O113" s="1289">
        <f t="shared" ref="O113" si="16">SUM(O114:P121)</f>
        <v>11330</v>
      </c>
      <c r="P113" s="1827"/>
    </row>
    <row r="114" spans="1:16" s="378" customFormat="1" ht="19.5" customHeight="1" x14ac:dyDescent="0.25">
      <c r="A114" s="1831" t="s">
        <v>485</v>
      </c>
      <c r="B114" s="1832"/>
      <c r="C114" s="1832"/>
      <c r="D114" s="1833"/>
      <c r="E114" s="923"/>
      <c r="F114" s="707" t="s">
        <v>486</v>
      </c>
      <c r="G114" s="1257"/>
      <c r="H114" s="1277"/>
      <c r="I114" s="898"/>
      <c r="J114" s="903"/>
      <c r="K114" s="1257">
        <v>10</v>
      </c>
      <c r="L114" s="1277"/>
      <c r="M114" s="1257">
        <v>20</v>
      </c>
      <c r="N114" s="1277"/>
      <c r="O114" s="1257">
        <v>20</v>
      </c>
      <c r="P114" s="1277"/>
    </row>
    <row r="115" spans="1:16" s="378" customFormat="1" ht="19.5" customHeight="1" x14ac:dyDescent="0.25">
      <c r="A115" s="1831" t="s">
        <v>487</v>
      </c>
      <c r="B115" s="1832"/>
      <c r="C115" s="1832"/>
      <c r="D115" s="1833"/>
      <c r="E115" s="923"/>
      <c r="F115" s="707">
        <v>222220</v>
      </c>
      <c r="G115" s="1257"/>
      <c r="H115" s="1277"/>
      <c r="I115" s="898"/>
      <c r="J115" s="903"/>
      <c r="K115" s="1257">
        <v>30</v>
      </c>
      <c r="L115" s="1277"/>
      <c r="M115" s="1257">
        <v>30</v>
      </c>
      <c r="N115" s="1277"/>
      <c r="O115" s="1257">
        <v>30</v>
      </c>
      <c r="P115" s="1277"/>
    </row>
    <row r="116" spans="1:16" s="378" customFormat="1" ht="19.5" customHeight="1" x14ac:dyDescent="0.25">
      <c r="A116" s="1837" t="s">
        <v>488</v>
      </c>
      <c r="B116" s="1838"/>
      <c r="C116" s="1838"/>
      <c r="D116" s="1839"/>
      <c r="E116" s="923"/>
      <c r="F116" s="707" t="s">
        <v>489</v>
      </c>
      <c r="G116" s="1257"/>
      <c r="H116" s="1277"/>
      <c r="I116" s="898"/>
      <c r="J116" s="903"/>
      <c r="K116" s="1257">
        <v>100</v>
      </c>
      <c r="L116" s="1277"/>
      <c r="M116" s="1257">
        <v>100</v>
      </c>
      <c r="N116" s="1277"/>
      <c r="O116" s="1257">
        <v>100</v>
      </c>
      <c r="P116" s="1277"/>
    </row>
    <row r="117" spans="1:16" s="378" customFormat="1" ht="19.5" customHeight="1" x14ac:dyDescent="0.25">
      <c r="A117" s="1840" t="s">
        <v>87</v>
      </c>
      <c r="B117" s="1841"/>
      <c r="C117" s="1841"/>
      <c r="D117" s="1842"/>
      <c r="E117" s="923"/>
      <c r="F117" s="707" t="s">
        <v>490</v>
      </c>
      <c r="G117" s="1257"/>
      <c r="H117" s="1277"/>
      <c r="I117" s="898"/>
      <c r="J117" s="903"/>
      <c r="K117" s="1257">
        <v>50</v>
      </c>
      <c r="L117" s="1277"/>
      <c r="M117" s="1257">
        <v>100</v>
      </c>
      <c r="N117" s="1277"/>
      <c r="O117" s="1257">
        <v>100</v>
      </c>
      <c r="P117" s="1277"/>
    </row>
    <row r="118" spans="1:16" s="378" customFormat="1" ht="19.5" customHeight="1" x14ac:dyDescent="0.25">
      <c r="A118" s="1831" t="s">
        <v>491</v>
      </c>
      <c r="B118" s="1832"/>
      <c r="C118" s="1832"/>
      <c r="D118" s="1833"/>
      <c r="E118" s="923"/>
      <c r="F118" s="707" t="s">
        <v>492</v>
      </c>
      <c r="G118" s="1257"/>
      <c r="H118" s="1277"/>
      <c r="I118" s="898"/>
      <c r="J118" s="903"/>
      <c r="K118" s="1257">
        <v>50</v>
      </c>
      <c r="L118" s="1277"/>
      <c r="M118" s="1257"/>
      <c r="N118" s="1277"/>
      <c r="O118" s="1257"/>
      <c r="P118" s="1277"/>
    </row>
    <row r="119" spans="1:16" s="378" customFormat="1" ht="19.5" customHeight="1" x14ac:dyDescent="0.25">
      <c r="A119" s="1831" t="s">
        <v>213</v>
      </c>
      <c r="B119" s="1832"/>
      <c r="C119" s="1832"/>
      <c r="D119" s="1833"/>
      <c r="E119" s="923"/>
      <c r="F119" s="707">
        <v>222720</v>
      </c>
      <c r="G119" s="1257"/>
      <c r="H119" s="1277"/>
      <c r="I119" s="898"/>
      <c r="J119" s="903"/>
      <c r="K119" s="1257">
        <v>500</v>
      </c>
      <c r="L119" s="1277"/>
      <c r="M119" s="1257">
        <v>500</v>
      </c>
      <c r="N119" s="1277"/>
      <c r="O119" s="1257">
        <v>500</v>
      </c>
      <c r="P119" s="1277"/>
    </row>
    <row r="120" spans="1:16" s="378" customFormat="1" ht="19.5" customHeight="1" x14ac:dyDescent="0.25">
      <c r="A120" s="1831" t="s">
        <v>93</v>
      </c>
      <c r="B120" s="1832"/>
      <c r="C120" s="1832"/>
      <c r="D120" s="1833"/>
      <c r="E120" s="923"/>
      <c r="F120" s="707">
        <v>222980</v>
      </c>
      <c r="G120" s="1257"/>
      <c r="H120" s="1277"/>
      <c r="I120" s="898"/>
      <c r="J120" s="903"/>
      <c r="K120" s="1257">
        <v>10</v>
      </c>
      <c r="L120" s="1277"/>
      <c r="M120" s="1257">
        <v>20</v>
      </c>
      <c r="N120" s="1277"/>
      <c r="O120" s="1257">
        <v>20</v>
      </c>
      <c r="P120" s="1277"/>
    </row>
    <row r="121" spans="1:16" s="378" customFormat="1" ht="19.5" customHeight="1" x14ac:dyDescent="0.25">
      <c r="A121" s="1831" t="s">
        <v>145</v>
      </c>
      <c r="B121" s="1832"/>
      <c r="C121" s="1832"/>
      <c r="D121" s="1833"/>
      <c r="E121" s="923"/>
      <c r="F121" s="707" t="s">
        <v>499</v>
      </c>
      <c r="G121" s="1257"/>
      <c r="H121" s="1277"/>
      <c r="I121" s="898"/>
      <c r="J121" s="903"/>
      <c r="K121" s="1257">
        <v>8135</v>
      </c>
      <c r="L121" s="1277"/>
      <c r="M121" s="1257">
        <v>9602</v>
      </c>
      <c r="N121" s="1277"/>
      <c r="O121" s="1289">
        <v>10560</v>
      </c>
      <c r="P121" s="1827"/>
    </row>
    <row r="122" spans="1:16" s="378" customFormat="1" ht="19.5" customHeight="1" x14ac:dyDescent="0.25">
      <c r="A122" s="1774" t="s">
        <v>163</v>
      </c>
      <c r="B122" s="1775"/>
      <c r="C122" s="1775"/>
      <c r="D122" s="1776"/>
      <c r="E122" s="923"/>
      <c r="F122" s="928">
        <v>280000</v>
      </c>
      <c r="G122" s="1289"/>
      <c r="H122" s="1827"/>
      <c r="I122" s="903"/>
      <c r="J122" s="903"/>
      <c r="K122" s="1289">
        <f>K123+K124</f>
        <v>4850</v>
      </c>
      <c r="L122" s="1827"/>
      <c r="M122" s="1289">
        <f t="shared" ref="M122" si="17">M123+M124</f>
        <v>5000</v>
      </c>
      <c r="N122" s="1827"/>
      <c r="O122" s="1289">
        <f t="shared" ref="O122" si="18">O123+O124</f>
        <v>5150</v>
      </c>
      <c r="P122" s="1827"/>
    </row>
    <row r="123" spans="1:16" s="378" customFormat="1" ht="19.5" customHeight="1" x14ac:dyDescent="0.25">
      <c r="A123" s="1831" t="s">
        <v>756</v>
      </c>
      <c r="B123" s="1832"/>
      <c r="C123" s="1832"/>
      <c r="D123" s="1833"/>
      <c r="E123" s="923"/>
      <c r="F123" s="707">
        <v>281400</v>
      </c>
      <c r="G123" s="1257"/>
      <c r="H123" s="1277"/>
      <c r="I123" s="898"/>
      <c r="J123" s="903"/>
      <c r="K123" s="1257">
        <v>50</v>
      </c>
      <c r="L123" s="1277"/>
      <c r="M123" s="1257">
        <v>50</v>
      </c>
      <c r="N123" s="1277"/>
      <c r="O123" s="1257">
        <v>50</v>
      </c>
      <c r="P123" s="1277"/>
    </row>
    <row r="124" spans="1:16" s="378" customFormat="1" ht="30" customHeight="1" x14ac:dyDescent="0.25">
      <c r="A124" s="1153" t="s">
        <v>806</v>
      </c>
      <c r="B124" s="1153"/>
      <c r="C124" s="1153"/>
      <c r="D124" s="1153"/>
      <c r="E124" s="923"/>
      <c r="F124" s="707">
        <v>281600</v>
      </c>
      <c r="G124" s="1257"/>
      <c r="H124" s="1277"/>
      <c r="I124" s="898"/>
      <c r="J124" s="903"/>
      <c r="K124" s="1257">
        <v>4800</v>
      </c>
      <c r="L124" s="1277"/>
      <c r="M124" s="1257">
        <v>4950</v>
      </c>
      <c r="N124" s="1277"/>
      <c r="O124" s="1257">
        <v>5100</v>
      </c>
      <c r="P124" s="1277"/>
    </row>
    <row r="125" spans="1:16" s="378" customFormat="1" ht="19.5" customHeight="1" x14ac:dyDescent="0.25">
      <c r="A125" s="1774" t="s">
        <v>98</v>
      </c>
      <c r="B125" s="1775"/>
      <c r="C125" s="1775"/>
      <c r="D125" s="1776"/>
      <c r="E125" s="922"/>
      <c r="F125" s="922">
        <v>310000</v>
      </c>
      <c r="G125" s="1289"/>
      <c r="H125" s="1827"/>
      <c r="I125" s="903"/>
      <c r="J125" s="903"/>
      <c r="K125" s="1289">
        <f>K126+K127</f>
        <v>150</v>
      </c>
      <c r="L125" s="1827"/>
      <c r="M125" s="1289">
        <f t="shared" ref="M125" si="19">M126+M127</f>
        <v>150</v>
      </c>
      <c r="N125" s="1827"/>
      <c r="O125" s="1289">
        <f t="shared" ref="O125" si="20">O126+O127</f>
        <v>150</v>
      </c>
      <c r="P125" s="1827"/>
    </row>
    <row r="126" spans="1:16" s="378" customFormat="1" ht="19.5" customHeight="1" x14ac:dyDescent="0.25">
      <c r="A126" s="1224" t="s">
        <v>203</v>
      </c>
      <c r="B126" s="1259"/>
      <c r="C126" s="1259"/>
      <c r="D126" s="1225"/>
      <c r="E126" s="897"/>
      <c r="F126" s="897">
        <v>314110</v>
      </c>
      <c r="G126" s="1257"/>
      <c r="H126" s="1277"/>
      <c r="I126" s="898"/>
      <c r="J126" s="903"/>
      <c r="K126" s="1257">
        <v>100</v>
      </c>
      <c r="L126" s="1277"/>
      <c r="M126" s="1257">
        <v>100</v>
      </c>
      <c r="N126" s="1277"/>
      <c r="O126" s="1257">
        <v>100</v>
      </c>
      <c r="P126" s="1277"/>
    </row>
    <row r="127" spans="1:16" s="378" customFormat="1" ht="30" customHeight="1" x14ac:dyDescent="0.25">
      <c r="A127" s="1224" t="s">
        <v>204</v>
      </c>
      <c r="B127" s="1259"/>
      <c r="C127" s="1259"/>
      <c r="D127" s="1225"/>
      <c r="E127" s="897"/>
      <c r="F127" s="897">
        <v>316110</v>
      </c>
      <c r="G127" s="1257"/>
      <c r="H127" s="1277"/>
      <c r="I127" s="898"/>
      <c r="J127" s="903"/>
      <c r="K127" s="1257">
        <v>50</v>
      </c>
      <c r="L127" s="1277"/>
      <c r="M127" s="1257">
        <v>50</v>
      </c>
      <c r="N127" s="1277"/>
      <c r="O127" s="1257">
        <v>50</v>
      </c>
      <c r="P127" s="1277"/>
    </row>
    <row r="128" spans="1:16" s="378" customFormat="1" ht="19.5" customHeight="1" x14ac:dyDescent="0.25">
      <c r="A128" s="1826" t="s">
        <v>101</v>
      </c>
      <c r="B128" s="1826"/>
      <c r="C128" s="1826"/>
      <c r="D128" s="1826"/>
      <c r="E128" s="922"/>
      <c r="F128" s="922">
        <v>330000</v>
      </c>
      <c r="G128" s="1289"/>
      <c r="H128" s="1827"/>
      <c r="I128" s="903"/>
      <c r="J128" s="903"/>
      <c r="K128" s="1289">
        <f>K129+K130+K131+K132+K133+K134</f>
        <v>290</v>
      </c>
      <c r="L128" s="1827"/>
      <c r="M128" s="1289">
        <f t="shared" ref="M128" si="21">M129+M130+M131+M132+M133+M134</f>
        <v>290</v>
      </c>
      <c r="N128" s="1827"/>
      <c r="O128" s="1289">
        <f t="shared" ref="O128" si="22">O129+O130+O131+O132+O133+O134</f>
        <v>290</v>
      </c>
      <c r="P128" s="1827"/>
    </row>
    <row r="129" spans="1:16" s="378" customFormat="1" ht="32.25" customHeight="1" x14ac:dyDescent="0.25">
      <c r="A129" s="1843" t="s">
        <v>501</v>
      </c>
      <c r="B129" s="1843"/>
      <c r="C129" s="1843"/>
      <c r="D129" s="1843"/>
      <c r="E129" s="923"/>
      <c r="F129" s="707" t="s">
        <v>502</v>
      </c>
      <c r="G129" s="1257"/>
      <c r="H129" s="1277"/>
      <c r="I129" s="898"/>
      <c r="J129" s="903"/>
      <c r="K129" s="1257">
        <v>50</v>
      </c>
      <c r="L129" s="1277"/>
      <c r="M129" s="1257">
        <v>100</v>
      </c>
      <c r="N129" s="1277"/>
      <c r="O129" s="1257">
        <v>100</v>
      </c>
      <c r="P129" s="1277"/>
    </row>
    <row r="130" spans="1:16" s="378" customFormat="1" ht="19.5" customHeight="1" x14ac:dyDescent="0.25">
      <c r="A130" s="1229" t="s">
        <v>205</v>
      </c>
      <c r="B130" s="1229"/>
      <c r="C130" s="1229"/>
      <c r="D130" s="1229"/>
      <c r="E130" s="923"/>
      <c r="F130" s="707" t="s">
        <v>503</v>
      </c>
      <c r="G130" s="1257"/>
      <c r="H130" s="1277"/>
      <c r="I130" s="898"/>
      <c r="J130" s="903"/>
      <c r="K130" s="1257">
        <v>20</v>
      </c>
      <c r="L130" s="1277"/>
      <c r="M130" s="1257">
        <v>20</v>
      </c>
      <c r="N130" s="1277"/>
      <c r="O130" s="1257">
        <v>20</v>
      </c>
      <c r="P130" s="1277"/>
    </row>
    <row r="131" spans="1:16" s="378" customFormat="1" ht="19.5" customHeight="1" x14ac:dyDescent="0.25">
      <c r="A131" s="1229" t="s">
        <v>296</v>
      </c>
      <c r="B131" s="1229"/>
      <c r="C131" s="1229"/>
      <c r="D131" s="1229"/>
      <c r="E131" s="923"/>
      <c r="F131" s="707">
        <v>333110</v>
      </c>
      <c r="G131" s="1257"/>
      <c r="H131" s="1277"/>
      <c r="I131" s="898"/>
      <c r="J131" s="903"/>
      <c r="K131" s="1257">
        <v>20</v>
      </c>
      <c r="L131" s="1277"/>
      <c r="M131" s="1257">
        <v>20</v>
      </c>
      <c r="N131" s="1277"/>
      <c r="O131" s="1257">
        <v>20</v>
      </c>
      <c r="P131" s="1277"/>
    </row>
    <row r="132" spans="1:16" s="378" customFormat="1" ht="32.25" customHeight="1" x14ac:dyDescent="0.25">
      <c r="A132" s="1828" t="s">
        <v>504</v>
      </c>
      <c r="B132" s="1829"/>
      <c r="C132" s="1829"/>
      <c r="D132" s="1830"/>
      <c r="E132" s="923"/>
      <c r="F132" s="707">
        <v>336110</v>
      </c>
      <c r="G132" s="1257"/>
      <c r="H132" s="1277"/>
      <c r="I132" s="898"/>
      <c r="J132" s="903"/>
      <c r="K132" s="1257">
        <v>100</v>
      </c>
      <c r="L132" s="1277"/>
      <c r="M132" s="1257">
        <v>100</v>
      </c>
      <c r="N132" s="1277"/>
      <c r="O132" s="1257">
        <v>100</v>
      </c>
      <c r="P132" s="1277"/>
    </row>
    <row r="133" spans="1:16" s="378" customFormat="1" ht="19.5" customHeight="1" x14ac:dyDescent="0.25">
      <c r="A133" s="1517" t="s">
        <v>297</v>
      </c>
      <c r="B133" s="1517"/>
      <c r="C133" s="1517"/>
      <c r="D133" s="1517"/>
      <c r="E133" s="923"/>
      <c r="F133" s="755">
        <v>337110</v>
      </c>
      <c r="G133" s="1257"/>
      <c r="H133" s="1277"/>
      <c r="I133" s="898"/>
      <c r="J133" s="903"/>
      <c r="K133" s="1257">
        <v>50</v>
      </c>
      <c r="L133" s="1277"/>
      <c r="M133" s="1257"/>
      <c r="N133" s="1277"/>
      <c r="O133" s="1257"/>
      <c r="P133" s="1277"/>
    </row>
    <row r="134" spans="1:16" s="378" customFormat="1" ht="19.5" customHeight="1" x14ac:dyDescent="0.25">
      <c r="A134" s="1229" t="s">
        <v>506</v>
      </c>
      <c r="B134" s="1229"/>
      <c r="C134" s="1229"/>
      <c r="D134" s="1229"/>
      <c r="E134" s="923"/>
      <c r="F134" s="755" t="s">
        <v>507</v>
      </c>
      <c r="G134" s="1257"/>
      <c r="H134" s="1277"/>
      <c r="I134" s="898"/>
      <c r="J134" s="903"/>
      <c r="K134" s="1257">
        <v>50</v>
      </c>
      <c r="L134" s="1277"/>
      <c r="M134" s="1257">
        <v>50</v>
      </c>
      <c r="N134" s="1277"/>
      <c r="O134" s="1257">
        <v>50</v>
      </c>
      <c r="P134" s="1277"/>
    </row>
    <row r="135" spans="1:16" s="378" customFormat="1" ht="39" customHeight="1" x14ac:dyDescent="0.25">
      <c r="A135" s="1252" t="s">
        <v>347</v>
      </c>
      <c r="B135" s="1252"/>
      <c r="C135" s="1252"/>
      <c r="D135" s="1252"/>
      <c r="E135" s="35" t="s">
        <v>279</v>
      </c>
      <c r="F135" s="902"/>
      <c r="G135" s="1289"/>
      <c r="H135" s="1827"/>
      <c r="I135" s="903">
        <f>I136+I139+I143+I145</f>
        <v>3223</v>
      </c>
      <c r="J135" s="903">
        <f>J136+J139+J143+J145</f>
        <v>10352</v>
      </c>
      <c r="K135" s="1289">
        <f>K136+K139+K143+K145</f>
        <v>3375</v>
      </c>
      <c r="L135" s="1827"/>
      <c r="M135" s="1289">
        <f>M136+M139+M143+M145</f>
        <v>3465</v>
      </c>
      <c r="N135" s="1827"/>
      <c r="O135" s="1289">
        <f>O136+O139+O143+O145</f>
        <v>3525</v>
      </c>
      <c r="P135" s="1827"/>
    </row>
    <row r="136" spans="1:16" s="878" customFormat="1" ht="20.25" customHeight="1" x14ac:dyDescent="0.25">
      <c r="A136" s="1780" t="s">
        <v>83</v>
      </c>
      <c r="B136" s="1781"/>
      <c r="C136" s="1781"/>
      <c r="D136" s="1782"/>
      <c r="E136" s="35"/>
      <c r="F136" s="899">
        <v>222000</v>
      </c>
      <c r="G136" s="1257"/>
      <c r="H136" s="1277"/>
      <c r="I136" s="903"/>
      <c r="J136" s="903"/>
      <c r="K136" s="1289">
        <f>K137+K138</f>
        <v>355</v>
      </c>
      <c r="L136" s="1827"/>
      <c r="M136" s="1289">
        <f t="shared" ref="M136" si="23">M137+M138</f>
        <v>945</v>
      </c>
      <c r="N136" s="1827"/>
      <c r="O136" s="1289">
        <f t="shared" ref="O136" si="24">O137+O138</f>
        <v>1005</v>
      </c>
      <c r="P136" s="1827"/>
    </row>
    <row r="137" spans="1:16" s="378" customFormat="1" ht="21" customHeight="1" x14ac:dyDescent="0.25">
      <c r="A137" s="1831" t="s">
        <v>213</v>
      </c>
      <c r="B137" s="1832"/>
      <c r="C137" s="1832"/>
      <c r="D137" s="1833"/>
      <c r="E137" s="923"/>
      <c r="F137" s="707">
        <v>222720</v>
      </c>
      <c r="G137" s="1257"/>
      <c r="H137" s="1277"/>
      <c r="I137" s="898"/>
      <c r="J137" s="903"/>
      <c r="K137" s="1257">
        <v>125</v>
      </c>
      <c r="L137" s="1277"/>
      <c r="M137" s="1257">
        <v>200</v>
      </c>
      <c r="N137" s="1277"/>
      <c r="O137" s="1257">
        <v>200</v>
      </c>
      <c r="P137" s="1277"/>
    </row>
    <row r="138" spans="1:16" s="378" customFormat="1" ht="27" customHeight="1" x14ac:dyDescent="0.25">
      <c r="A138" s="1831" t="s">
        <v>145</v>
      </c>
      <c r="B138" s="1832"/>
      <c r="C138" s="1832"/>
      <c r="D138" s="1833"/>
      <c r="E138" s="923"/>
      <c r="F138" s="707" t="s">
        <v>499</v>
      </c>
      <c r="G138" s="1257"/>
      <c r="H138" s="1277"/>
      <c r="I138" s="898"/>
      <c r="J138" s="903"/>
      <c r="K138" s="1257">
        <v>230</v>
      </c>
      <c r="L138" s="1277"/>
      <c r="M138" s="1257">
        <v>745</v>
      </c>
      <c r="N138" s="1277"/>
      <c r="O138" s="1257">
        <v>805</v>
      </c>
      <c r="P138" s="1277"/>
    </row>
    <row r="139" spans="1:16" s="378" customFormat="1" ht="19.5" customHeight="1" x14ac:dyDescent="0.25">
      <c r="A139" s="1774" t="s">
        <v>163</v>
      </c>
      <c r="B139" s="1775"/>
      <c r="C139" s="1775"/>
      <c r="D139" s="1776"/>
      <c r="E139" s="923"/>
      <c r="F139" s="928">
        <v>280000</v>
      </c>
      <c r="G139" s="1289"/>
      <c r="H139" s="1827"/>
      <c r="I139" s="903">
        <f>I140+I141+I142</f>
        <v>3221.4</v>
      </c>
      <c r="J139" s="903">
        <f>J140+J141+J142</f>
        <v>9837</v>
      </c>
      <c r="K139" s="1289">
        <f>K140+K141+K142</f>
        <v>2500</v>
      </c>
      <c r="L139" s="1827"/>
      <c r="M139" s="1289">
        <f t="shared" ref="M139" si="25">M140+M141+M142</f>
        <v>2500</v>
      </c>
      <c r="N139" s="1827"/>
      <c r="O139" s="1289">
        <f t="shared" ref="O139" si="26">O140+O141+O142</f>
        <v>2500</v>
      </c>
      <c r="P139" s="1827"/>
    </row>
    <row r="140" spans="1:16" s="378" customFormat="1" ht="33" customHeight="1" x14ac:dyDescent="0.25">
      <c r="A140" s="1153" t="s">
        <v>806</v>
      </c>
      <c r="B140" s="1153"/>
      <c r="C140" s="1153"/>
      <c r="D140" s="1153"/>
      <c r="E140" s="923"/>
      <c r="F140" s="707">
        <v>281600</v>
      </c>
      <c r="G140" s="1257"/>
      <c r="H140" s="1277"/>
      <c r="I140" s="898">
        <v>155.4</v>
      </c>
      <c r="J140" s="898">
        <v>2785</v>
      </c>
      <c r="K140" s="1257">
        <v>2500</v>
      </c>
      <c r="L140" s="1277"/>
      <c r="M140" s="1257">
        <v>2500</v>
      </c>
      <c r="N140" s="1277"/>
      <c r="O140" s="1257">
        <v>2500</v>
      </c>
      <c r="P140" s="1277"/>
    </row>
    <row r="141" spans="1:16" s="378" customFormat="1" ht="24.75" customHeight="1" x14ac:dyDescent="0.25">
      <c r="A141" s="1153" t="s">
        <v>807</v>
      </c>
      <c r="B141" s="1153"/>
      <c r="C141" s="1153"/>
      <c r="D141" s="1153"/>
      <c r="E141" s="923"/>
      <c r="F141" s="707">
        <v>281900</v>
      </c>
      <c r="G141" s="1257"/>
      <c r="H141" s="1277"/>
      <c r="I141" s="898">
        <v>3066</v>
      </c>
      <c r="J141" s="898"/>
      <c r="K141" s="1257"/>
      <c r="L141" s="1277"/>
      <c r="M141" s="1289"/>
      <c r="N141" s="1827"/>
      <c r="O141" s="1289"/>
      <c r="P141" s="1827"/>
    </row>
    <row r="142" spans="1:16" s="378" customFormat="1" ht="19.5" customHeight="1" x14ac:dyDescent="0.25">
      <c r="A142" s="1153" t="s">
        <v>808</v>
      </c>
      <c r="B142" s="1153"/>
      <c r="C142" s="1153"/>
      <c r="D142" s="1153"/>
      <c r="E142" s="902"/>
      <c r="F142" s="902">
        <v>282900</v>
      </c>
      <c r="G142" s="1257"/>
      <c r="H142" s="1277"/>
      <c r="I142" s="898"/>
      <c r="J142" s="898">
        <v>7052</v>
      </c>
      <c r="K142" s="1257"/>
      <c r="L142" s="1277"/>
      <c r="M142" s="1289"/>
      <c r="N142" s="1827"/>
      <c r="O142" s="1289"/>
      <c r="P142" s="1827"/>
    </row>
    <row r="143" spans="1:16" s="378" customFormat="1" ht="19.5" customHeight="1" x14ac:dyDescent="0.25">
      <c r="A143" s="1774" t="s">
        <v>98</v>
      </c>
      <c r="B143" s="1775"/>
      <c r="C143" s="1775"/>
      <c r="D143" s="1776"/>
      <c r="E143" s="902"/>
      <c r="F143" s="899">
        <v>310000</v>
      </c>
      <c r="G143" s="1289"/>
      <c r="H143" s="1827"/>
      <c r="I143" s="903">
        <f>I144</f>
        <v>0</v>
      </c>
      <c r="J143" s="903">
        <f>J144</f>
        <v>500</v>
      </c>
      <c r="K143" s="1289">
        <f>K144</f>
        <v>500</v>
      </c>
      <c r="L143" s="1827"/>
      <c r="M143" s="1289">
        <f t="shared" ref="M143" si="27">M144</f>
        <v>0</v>
      </c>
      <c r="N143" s="1827"/>
      <c r="O143" s="1289">
        <f t="shared" ref="O143" si="28">O144</f>
        <v>0</v>
      </c>
      <c r="P143" s="1827"/>
    </row>
    <row r="144" spans="1:16" s="378" customFormat="1" ht="19.5" customHeight="1" x14ac:dyDescent="0.25">
      <c r="A144" s="1224" t="s">
        <v>259</v>
      </c>
      <c r="B144" s="1259"/>
      <c r="C144" s="1259"/>
      <c r="D144" s="1225"/>
      <c r="E144" s="902"/>
      <c r="F144" s="902">
        <v>315110</v>
      </c>
      <c r="G144" s="1257"/>
      <c r="H144" s="1277"/>
      <c r="I144" s="898"/>
      <c r="J144" s="898">
        <v>500</v>
      </c>
      <c r="K144" s="1257">
        <v>500</v>
      </c>
      <c r="L144" s="1277"/>
      <c r="M144" s="1289"/>
      <c r="N144" s="1827"/>
      <c r="O144" s="1289"/>
      <c r="P144" s="1827"/>
    </row>
    <row r="145" spans="1:16" s="378" customFormat="1" ht="19.5" customHeight="1" x14ac:dyDescent="0.25">
      <c r="A145" s="1826" t="s">
        <v>391</v>
      </c>
      <c r="B145" s="1826"/>
      <c r="C145" s="1826"/>
      <c r="D145" s="1826"/>
      <c r="E145" s="902"/>
      <c r="F145" s="899">
        <v>330000</v>
      </c>
      <c r="G145" s="1289"/>
      <c r="H145" s="1827"/>
      <c r="I145" s="903">
        <f>I146</f>
        <v>1.6</v>
      </c>
      <c r="J145" s="903">
        <f>J146</f>
        <v>15</v>
      </c>
      <c r="K145" s="1289">
        <f>K146</f>
        <v>20</v>
      </c>
      <c r="L145" s="1827"/>
      <c r="M145" s="1289">
        <f t="shared" ref="M145" si="29">M146</f>
        <v>20</v>
      </c>
      <c r="N145" s="1827"/>
      <c r="O145" s="1289">
        <f t="shared" ref="O145" si="30">O146</f>
        <v>20</v>
      </c>
      <c r="P145" s="1827"/>
    </row>
    <row r="146" spans="1:16" s="378" customFormat="1" ht="25.5" customHeight="1" x14ac:dyDescent="0.25">
      <c r="A146" s="1828" t="s">
        <v>504</v>
      </c>
      <c r="B146" s="1829"/>
      <c r="C146" s="1829"/>
      <c r="D146" s="1830"/>
      <c r="E146" s="923"/>
      <c r="F146" s="756">
        <v>336110</v>
      </c>
      <c r="G146" s="1257"/>
      <c r="H146" s="1277"/>
      <c r="I146" s="898">
        <v>1.6</v>
      </c>
      <c r="J146" s="898">
        <v>15</v>
      </c>
      <c r="K146" s="1257">
        <v>20</v>
      </c>
      <c r="L146" s="1277"/>
      <c r="M146" s="1257">
        <v>20</v>
      </c>
      <c r="N146" s="1277"/>
      <c r="O146" s="1257">
        <v>20</v>
      </c>
      <c r="P146" s="1277"/>
    </row>
    <row r="147" spans="1:16" ht="20.45" customHeight="1" x14ac:dyDescent="0.25"/>
    <row r="148" spans="1:16" ht="22.15" customHeight="1" x14ac:dyDescent="0.25">
      <c r="A148" s="1278" t="s">
        <v>63</v>
      </c>
      <c r="B148" s="1278"/>
      <c r="C148" s="1278"/>
      <c r="D148" s="1278"/>
      <c r="E148" s="1278"/>
      <c r="F148" s="1278"/>
      <c r="G148" s="1278"/>
      <c r="H148" s="1278"/>
      <c r="I148" s="1278"/>
      <c r="J148" s="1278"/>
      <c r="K148" s="1278"/>
      <c r="L148" s="1278"/>
      <c r="M148" s="1278"/>
      <c r="N148" s="1278"/>
      <c r="O148" s="1278"/>
      <c r="P148" s="1278"/>
    </row>
    <row r="149" spans="1:16" ht="19.899999999999999" customHeight="1" x14ac:dyDescent="0.25">
      <c r="A149" s="1280" t="s">
        <v>7</v>
      </c>
      <c r="B149" s="1280"/>
      <c r="C149" s="1280"/>
      <c r="D149" s="1280"/>
      <c r="E149" s="1280" t="s">
        <v>2</v>
      </c>
      <c r="F149" s="1280"/>
      <c r="G149" s="1280"/>
      <c r="H149" s="1280"/>
      <c r="I149" s="1281" t="s">
        <v>64</v>
      </c>
      <c r="J149" s="1281" t="s">
        <v>65</v>
      </c>
      <c r="K149" s="1281" t="s">
        <v>785</v>
      </c>
      <c r="L149" s="201">
        <v>2018</v>
      </c>
      <c r="M149" s="1281" t="s">
        <v>786</v>
      </c>
      <c r="N149" s="195">
        <v>2020</v>
      </c>
      <c r="O149" s="195">
        <v>2021</v>
      </c>
      <c r="P149" s="195">
        <v>2022</v>
      </c>
    </row>
    <row r="150" spans="1:16" ht="63" customHeight="1" x14ac:dyDescent="0.25">
      <c r="A150" s="1280"/>
      <c r="B150" s="1280"/>
      <c r="C150" s="1280"/>
      <c r="D150" s="1280"/>
      <c r="E150" s="195" t="s">
        <v>66</v>
      </c>
      <c r="F150" s="195" t="s">
        <v>61</v>
      </c>
      <c r="G150" s="207" t="s">
        <v>12</v>
      </c>
      <c r="H150" s="202" t="s">
        <v>62</v>
      </c>
      <c r="I150" s="1281"/>
      <c r="J150" s="1281"/>
      <c r="K150" s="1281"/>
      <c r="L150" s="17" t="s">
        <v>67</v>
      </c>
      <c r="M150" s="1281"/>
      <c r="N150" s="18" t="s">
        <v>12</v>
      </c>
      <c r="O150" s="207" t="s">
        <v>13</v>
      </c>
      <c r="P150" s="207" t="s">
        <v>13</v>
      </c>
    </row>
    <row r="151" spans="1:16" x14ac:dyDescent="0.25">
      <c r="A151" s="1255">
        <v>1</v>
      </c>
      <c r="B151" s="1267"/>
      <c r="C151" s="1267"/>
      <c r="D151" s="1256"/>
      <c r="E151" s="195">
        <v>2</v>
      </c>
      <c r="F151" s="195">
        <v>3</v>
      </c>
      <c r="G151" s="195">
        <v>4</v>
      </c>
      <c r="H151" s="195">
        <v>5</v>
      </c>
      <c r="I151" s="195">
        <v>6</v>
      </c>
      <c r="J151" s="195">
        <v>7</v>
      </c>
      <c r="K151" s="195">
        <v>8</v>
      </c>
      <c r="L151" s="195">
        <v>9</v>
      </c>
      <c r="M151" s="195" t="s">
        <v>68</v>
      </c>
      <c r="N151" s="195">
        <v>11</v>
      </c>
      <c r="O151" s="195">
        <v>12</v>
      </c>
      <c r="P151" s="195">
        <v>13</v>
      </c>
    </row>
    <row r="152" spans="1:16" ht="31.5" customHeight="1" x14ac:dyDescent="0.25">
      <c r="A152" s="1834" t="s">
        <v>526</v>
      </c>
      <c r="B152" s="1835"/>
      <c r="C152" s="1835"/>
      <c r="D152" s="1836"/>
      <c r="E152" s="13">
        <v>58.03</v>
      </c>
      <c r="F152" s="480" t="s">
        <v>155</v>
      </c>
      <c r="G152" s="13"/>
      <c r="H152" s="13"/>
      <c r="I152" s="63"/>
      <c r="J152" s="63"/>
      <c r="K152" s="13"/>
      <c r="L152" s="13">
        <v>3392.3</v>
      </c>
      <c r="M152" s="13"/>
      <c r="N152" s="13"/>
      <c r="O152" s="13"/>
      <c r="P152" s="8"/>
    </row>
    <row r="153" spans="1:16" ht="26.25" customHeight="1" x14ac:dyDescent="0.25">
      <c r="A153" s="1822" t="s">
        <v>527</v>
      </c>
      <c r="B153" s="1823"/>
      <c r="C153" s="1823"/>
      <c r="D153" s="1824"/>
      <c r="E153" s="8"/>
      <c r="F153" s="8"/>
      <c r="G153" s="8"/>
      <c r="H153" s="13">
        <v>319240</v>
      </c>
      <c r="I153" s="63"/>
      <c r="J153" s="242"/>
      <c r="K153" s="242"/>
      <c r="L153" s="63">
        <v>3392.3</v>
      </c>
      <c r="M153" s="63"/>
      <c r="N153" s="8"/>
      <c r="O153" s="13"/>
      <c r="P153" s="8"/>
    </row>
    <row r="154" spans="1:16" ht="22.9" customHeight="1" x14ac:dyDescent="0.25">
      <c r="A154" s="1334"/>
      <c r="B154" s="1334"/>
      <c r="C154" s="1334"/>
      <c r="D154" s="1334"/>
      <c r="E154" s="8"/>
      <c r="F154" s="8"/>
      <c r="G154" s="8"/>
      <c r="H154" s="8"/>
      <c r="I154" s="8"/>
      <c r="J154" s="8"/>
      <c r="K154" s="8"/>
      <c r="L154" s="8"/>
      <c r="M154" s="8"/>
      <c r="N154" s="210"/>
      <c r="O154" s="210"/>
      <c r="P154" s="8"/>
    </row>
    <row r="155" spans="1:16" ht="22.9" customHeight="1" x14ac:dyDescent="0.25">
      <c r="A155" s="1305"/>
      <c r="B155" s="1306"/>
      <c r="C155" s="1306"/>
      <c r="D155" s="1307"/>
      <c r="E155" s="13"/>
      <c r="F155" s="13"/>
      <c r="G155" s="13"/>
      <c r="H155" s="8"/>
      <c r="I155" s="8"/>
      <c r="J155" s="8"/>
      <c r="K155" s="8"/>
      <c r="L155" s="8"/>
      <c r="M155" s="8"/>
      <c r="N155" s="8"/>
      <c r="O155" s="8"/>
      <c r="P155" s="8"/>
    </row>
    <row r="156" spans="1:16" ht="23.45" customHeight="1" x14ac:dyDescent="0.25"/>
    <row r="157" spans="1:16" s="19" customFormat="1" ht="24.6" customHeight="1" x14ac:dyDescent="0.25">
      <c r="A157" s="1274" t="s">
        <v>69</v>
      </c>
      <c r="B157" s="1275"/>
      <c r="C157" s="1275"/>
      <c r="D157" s="1275"/>
      <c r="E157" s="1275"/>
      <c r="F157" s="1275"/>
      <c r="G157" s="1275"/>
      <c r="H157" s="1275"/>
      <c r="I157" s="1275"/>
      <c r="J157" s="1275"/>
      <c r="K157" s="1275"/>
      <c r="L157" s="1275"/>
      <c r="M157" s="1275"/>
      <c r="N157" s="1275"/>
      <c r="O157" s="1275"/>
      <c r="P157" s="1276"/>
    </row>
    <row r="158" spans="1:16" s="19" customFormat="1" ht="24.6" customHeight="1" x14ac:dyDescent="0.25">
      <c r="A158" s="1260" t="s">
        <v>70</v>
      </c>
      <c r="B158" s="1261"/>
      <c r="C158" s="1261"/>
      <c r="D158" s="1261"/>
      <c r="E158" s="1261"/>
      <c r="F158" s="1261"/>
      <c r="G158" s="1261"/>
      <c r="H158" s="1261"/>
      <c r="I158" s="1261"/>
      <c r="J158" s="1261"/>
      <c r="K158" s="1261"/>
      <c r="L158" s="1261"/>
      <c r="M158" s="1261"/>
      <c r="N158" s="1261"/>
      <c r="O158" s="1261"/>
      <c r="P158" s="1262"/>
    </row>
    <row r="159" spans="1:16" s="19" customFormat="1" ht="24.6" customHeight="1" x14ac:dyDescent="0.25">
      <c r="A159" s="1260" t="s">
        <v>71</v>
      </c>
      <c r="B159" s="1261"/>
      <c r="C159" s="1261"/>
      <c r="D159" s="1261"/>
      <c r="E159" s="1261"/>
      <c r="F159" s="1261"/>
      <c r="G159" s="1261"/>
      <c r="H159" s="1261"/>
      <c r="I159" s="1261"/>
      <c r="J159" s="1261"/>
      <c r="K159" s="1261"/>
      <c r="L159" s="1261"/>
      <c r="M159" s="1261"/>
      <c r="N159" s="1261"/>
      <c r="O159" s="1261"/>
      <c r="P159" s="1262"/>
    </row>
    <row r="160" spans="1:16" s="19" customFormat="1" ht="24.6" customHeight="1" x14ac:dyDescent="0.25">
      <c r="A160" s="1263" t="s">
        <v>72</v>
      </c>
      <c r="B160" s="1264"/>
      <c r="C160" s="1264"/>
      <c r="D160" s="1264"/>
      <c r="E160" s="1264"/>
      <c r="F160" s="1264"/>
      <c r="G160" s="1264"/>
      <c r="H160" s="1264"/>
      <c r="I160" s="1264"/>
      <c r="J160" s="1264"/>
      <c r="K160" s="1264"/>
      <c r="L160" s="1264"/>
      <c r="M160" s="1264"/>
      <c r="N160" s="1264"/>
      <c r="O160" s="1264"/>
      <c r="P160" s="1265"/>
    </row>
    <row r="162" spans="1:16" ht="37.5" customHeight="1" x14ac:dyDescent="0.25">
      <c r="A162" s="1266" t="s">
        <v>73</v>
      </c>
      <c r="B162" s="1266"/>
      <c r="C162" s="1266"/>
      <c r="D162" s="1266"/>
      <c r="E162" s="1266"/>
      <c r="F162" s="1266"/>
      <c r="G162" s="1266"/>
      <c r="H162" s="1266"/>
      <c r="I162" s="1266"/>
      <c r="J162" s="1266"/>
      <c r="K162" s="1266"/>
      <c r="L162" s="1266"/>
      <c r="M162" s="1266"/>
      <c r="N162" s="1266"/>
      <c r="O162" s="1266"/>
      <c r="P162" s="1266"/>
    </row>
    <row r="163" spans="1:16" ht="38.25" hidden="1" customHeight="1" x14ac:dyDescent="0.25">
      <c r="A163" s="197"/>
      <c r="C163" s="197"/>
      <c r="D163" s="197"/>
      <c r="E163" s="197"/>
      <c r="F163" s="197"/>
      <c r="G163" s="197"/>
      <c r="H163" s="197"/>
      <c r="I163" s="197"/>
      <c r="J163" s="197"/>
      <c r="K163" s="197"/>
      <c r="L163" s="197"/>
      <c r="M163" s="197"/>
      <c r="N163" s="197"/>
      <c r="O163" s="197"/>
      <c r="P163" s="197"/>
    </row>
    <row r="164" spans="1:16" ht="48.75" hidden="1" customHeight="1" x14ac:dyDescent="0.25"/>
  </sheetData>
  <mergeCells count="447">
    <mergeCell ref="G14:H14"/>
    <mergeCell ref="K14:L14"/>
    <mergeCell ref="M17:N17"/>
    <mergeCell ref="O16:P16"/>
    <mergeCell ref="O14:P14"/>
    <mergeCell ref="A8:C8"/>
    <mergeCell ref="D8:O8"/>
    <mergeCell ref="A10:P10"/>
    <mergeCell ref="A12:D13"/>
    <mergeCell ref="E12:F12"/>
    <mergeCell ref="A14:D14"/>
    <mergeCell ref="M14:N14"/>
    <mergeCell ref="O17:P17"/>
    <mergeCell ref="N1:P1"/>
    <mergeCell ref="E2:J2"/>
    <mergeCell ref="D3:L3"/>
    <mergeCell ref="A6:C6"/>
    <mergeCell ref="D6:O6"/>
    <mergeCell ref="A7:C7"/>
    <mergeCell ref="D7:O7"/>
    <mergeCell ref="K13:L13"/>
    <mergeCell ref="M13:N13"/>
    <mergeCell ref="O13:P13"/>
    <mergeCell ref="G12:H12"/>
    <mergeCell ref="K12:L12"/>
    <mergeCell ref="M12:N12"/>
    <mergeCell ref="O12:P12"/>
    <mergeCell ref="G13:H13"/>
    <mergeCell ref="A20:B21"/>
    <mergeCell ref="C20:F20"/>
    <mergeCell ref="G20:H20"/>
    <mergeCell ref="K20:L20"/>
    <mergeCell ref="M20:N20"/>
    <mergeCell ref="O20:P20"/>
    <mergeCell ref="G21:H21"/>
    <mergeCell ref="K21:L21"/>
    <mergeCell ref="M21:N21"/>
    <mergeCell ref="O21:P21"/>
    <mergeCell ref="A18:D18"/>
    <mergeCell ref="G18:H18"/>
    <mergeCell ref="K18:L18"/>
    <mergeCell ref="M18:N18"/>
    <mergeCell ref="O18:P18"/>
    <mergeCell ref="A16:D16"/>
    <mergeCell ref="G16:H16"/>
    <mergeCell ref="K16:L16"/>
    <mergeCell ref="M16:N16"/>
    <mergeCell ref="A17:D17"/>
    <mergeCell ref="G17:H17"/>
    <mergeCell ref="K17:L17"/>
    <mergeCell ref="A22:B22"/>
    <mergeCell ref="G22:H22"/>
    <mergeCell ref="K22:L22"/>
    <mergeCell ref="M22:N22"/>
    <mergeCell ref="O22:P22"/>
    <mergeCell ref="A23:B23"/>
    <mergeCell ref="G23:H23"/>
    <mergeCell ref="K23:L23"/>
    <mergeCell ref="M23:N23"/>
    <mergeCell ref="O23:P23"/>
    <mergeCell ref="A24:B24"/>
    <mergeCell ref="G24:H24"/>
    <mergeCell ref="K24:L24"/>
    <mergeCell ref="M24:N24"/>
    <mergeCell ref="O24:P24"/>
    <mergeCell ref="A25:B25"/>
    <mergeCell ref="G25:H25"/>
    <mergeCell ref="K25:L25"/>
    <mergeCell ref="M25:N25"/>
    <mergeCell ref="O25:P25"/>
    <mergeCell ref="A29:P29"/>
    <mergeCell ref="A30:C31"/>
    <mergeCell ref="D30:F30"/>
    <mergeCell ref="G30:J30"/>
    <mergeCell ref="K30:M30"/>
    <mergeCell ref="N30:P30"/>
    <mergeCell ref="E31:F31"/>
    <mergeCell ref="G31:H31"/>
    <mergeCell ref="A26:B26"/>
    <mergeCell ref="G26:H26"/>
    <mergeCell ref="K26:L26"/>
    <mergeCell ref="M26:N26"/>
    <mergeCell ref="O26:P26"/>
    <mergeCell ref="A27:B27"/>
    <mergeCell ref="G27:H27"/>
    <mergeCell ref="K27:L27"/>
    <mergeCell ref="M27:N27"/>
    <mergeCell ref="O27:P27"/>
    <mergeCell ref="A34:C34"/>
    <mergeCell ref="E34:F34"/>
    <mergeCell ref="G34:H34"/>
    <mergeCell ref="A35:C35"/>
    <mergeCell ref="E35:F35"/>
    <mergeCell ref="G35:H35"/>
    <mergeCell ref="A32:C32"/>
    <mergeCell ref="E32:F32"/>
    <mergeCell ref="G32:H32"/>
    <mergeCell ref="A33:C33"/>
    <mergeCell ref="E33:F33"/>
    <mergeCell ref="G33:H33"/>
    <mergeCell ref="A38:C38"/>
    <mergeCell ref="E38:F38"/>
    <mergeCell ref="G38:H38"/>
    <mergeCell ref="A39:C39"/>
    <mergeCell ref="E39:F39"/>
    <mergeCell ref="G39:H39"/>
    <mergeCell ref="A36:C36"/>
    <mergeCell ref="E36:F36"/>
    <mergeCell ref="G36:H36"/>
    <mergeCell ref="A37:C37"/>
    <mergeCell ref="E37:F37"/>
    <mergeCell ref="G37:H37"/>
    <mergeCell ref="A75:B75"/>
    <mergeCell ref="A76:P76"/>
    <mergeCell ref="A77:B77"/>
    <mergeCell ref="C77:N77"/>
    <mergeCell ref="O77:P77"/>
    <mergeCell ref="A55:B55"/>
    <mergeCell ref="I55:J55"/>
    <mergeCell ref="A56:B56"/>
    <mergeCell ref="I56:J56"/>
    <mergeCell ref="A58:B58"/>
    <mergeCell ref="I58:J58"/>
    <mergeCell ref="A60:B60"/>
    <mergeCell ref="A68:B68"/>
    <mergeCell ref="A69:B69"/>
    <mergeCell ref="A70:B70"/>
    <mergeCell ref="A71:B71"/>
    <mergeCell ref="A72:B72"/>
    <mergeCell ref="A73:B73"/>
    <mergeCell ref="A74:B74"/>
    <mergeCell ref="A66:B66"/>
    <mergeCell ref="A67:B67"/>
    <mergeCell ref="A64:B64"/>
    <mergeCell ref="A80:B80"/>
    <mergeCell ref="C80:N80"/>
    <mergeCell ref="O80:P80"/>
    <mergeCell ref="A82:P82"/>
    <mergeCell ref="A83:C83"/>
    <mergeCell ref="D83:P83"/>
    <mergeCell ref="A78:B78"/>
    <mergeCell ref="C78:N78"/>
    <mergeCell ref="O78:P78"/>
    <mergeCell ref="A79:B79"/>
    <mergeCell ref="C79:N79"/>
    <mergeCell ref="O79:P79"/>
    <mergeCell ref="A84:C84"/>
    <mergeCell ref="D84:P84"/>
    <mergeCell ref="A85:C85"/>
    <mergeCell ref="D85:P85"/>
    <mergeCell ref="A86:P86"/>
    <mergeCell ref="A87:A88"/>
    <mergeCell ref="B87:B88"/>
    <mergeCell ref="C87:I88"/>
    <mergeCell ref="J87:J88"/>
    <mergeCell ref="A89:A90"/>
    <mergeCell ref="C89:I89"/>
    <mergeCell ref="C93:I93"/>
    <mergeCell ref="C94:I94"/>
    <mergeCell ref="A97:A98"/>
    <mergeCell ref="C97:I97"/>
    <mergeCell ref="A100:P100"/>
    <mergeCell ref="A101:D102"/>
    <mergeCell ref="E101:F101"/>
    <mergeCell ref="G101:H101"/>
    <mergeCell ref="K101:L101"/>
    <mergeCell ref="M101:N101"/>
    <mergeCell ref="O101:P101"/>
    <mergeCell ref="G102:H102"/>
    <mergeCell ref="K102:L102"/>
    <mergeCell ref="C90:I90"/>
    <mergeCell ref="A91:A96"/>
    <mergeCell ref="C91:I91"/>
    <mergeCell ref="C92:I92"/>
    <mergeCell ref="C95:I95"/>
    <mergeCell ref="C96:I96"/>
    <mergeCell ref="M102:N102"/>
    <mergeCell ref="O102:P102"/>
    <mergeCell ref="C98:I98"/>
    <mergeCell ref="A107:D107"/>
    <mergeCell ref="G107:H107"/>
    <mergeCell ref="K107:L107"/>
    <mergeCell ref="M107:N107"/>
    <mergeCell ref="O107:P107"/>
    <mergeCell ref="A106:D106"/>
    <mergeCell ref="G106:H106"/>
    <mergeCell ref="K106:L106"/>
    <mergeCell ref="M106:N106"/>
    <mergeCell ref="O106:P106"/>
    <mergeCell ref="A103:D103"/>
    <mergeCell ref="A105:D105"/>
    <mergeCell ref="G105:H105"/>
    <mergeCell ref="A159:P159"/>
    <mergeCell ref="A160:P160"/>
    <mergeCell ref="A162:P162"/>
    <mergeCell ref="A57:B57"/>
    <mergeCell ref="A59:B59"/>
    <mergeCell ref="I59:J59"/>
    <mergeCell ref="A61:B61"/>
    <mergeCell ref="A63:B63"/>
    <mergeCell ref="A151:D151"/>
    <mergeCell ref="A152:D152"/>
    <mergeCell ref="A153:D153"/>
    <mergeCell ref="A154:D154"/>
    <mergeCell ref="A155:D155"/>
    <mergeCell ref="A157:P157"/>
    <mergeCell ref="A149:D150"/>
    <mergeCell ref="E149:H149"/>
    <mergeCell ref="I149:I150"/>
    <mergeCell ref="J149:J150"/>
    <mergeCell ref="K149:K150"/>
    <mergeCell ref="M149:M150"/>
    <mergeCell ref="A111:D111"/>
    <mergeCell ref="A49:B49"/>
    <mergeCell ref="A50:B50"/>
    <mergeCell ref="A65:B65"/>
    <mergeCell ref="A62:B62"/>
    <mergeCell ref="A45:B45"/>
    <mergeCell ref="I45:J45"/>
    <mergeCell ref="A53:B53"/>
    <mergeCell ref="I53:J53"/>
    <mergeCell ref="A54:B54"/>
    <mergeCell ref="I54:J54"/>
    <mergeCell ref="A51:B51"/>
    <mergeCell ref="A52:B52"/>
    <mergeCell ref="A40:C40"/>
    <mergeCell ref="E40:F40"/>
    <mergeCell ref="G40:H40"/>
    <mergeCell ref="A42:P42"/>
    <mergeCell ref="A43:B44"/>
    <mergeCell ref="C43:H43"/>
    <mergeCell ref="I43:J44"/>
    <mergeCell ref="A48:B48"/>
    <mergeCell ref="A46:B46"/>
    <mergeCell ref="A47:B47"/>
    <mergeCell ref="A158:P158"/>
    <mergeCell ref="M111:N111"/>
    <mergeCell ref="O111:P111"/>
    <mergeCell ref="A148:P148"/>
    <mergeCell ref="A104:D104"/>
    <mergeCell ref="G104:H104"/>
    <mergeCell ref="K104:L104"/>
    <mergeCell ref="M104:N104"/>
    <mergeCell ref="O104:P104"/>
    <mergeCell ref="O109:P109"/>
    <mergeCell ref="A109:D109"/>
    <mergeCell ref="A108:D108"/>
    <mergeCell ref="M109:N109"/>
    <mergeCell ref="M108:N108"/>
    <mergeCell ref="O108:P108"/>
    <mergeCell ref="A110:D110"/>
    <mergeCell ref="K105:L105"/>
    <mergeCell ref="M105:N105"/>
    <mergeCell ref="O105:P105"/>
    <mergeCell ref="K114:L114"/>
    <mergeCell ref="M114:N114"/>
    <mergeCell ref="O114:P114"/>
    <mergeCell ref="G115:H115"/>
    <mergeCell ref="K115:L115"/>
    <mergeCell ref="G103:H103"/>
    <mergeCell ref="K103:L103"/>
    <mergeCell ref="M103:N103"/>
    <mergeCell ref="O103:P103"/>
    <mergeCell ref="G112:H112"/>
    <mergeCell ref="K112:L112"/>
    <mergeCell ref="M112:N112"/>
    <mergeCell ref="O112:P112"/>
    <mergeCell ref="K108:L108"/>
    <mergeCell ref="K109:L109"/>
    <mergeCell ref="K110:L110"/>
    <mergeCell ref="M110:N110"/>
    <mergeCell ref="O110:P110"/>
    <mergeCell ref="G108:H108"/>
    <mergeCell ref="G109:H109"/>
    <mergeCell ref="G110:H110"/>
    <mergeCell ref="K111:L111"/>
    <mergeCell ref="G111:H111"/>
    <mergeCell ref="M115:N115"/>
    <mergeCell ref="O115:P115"/>
    <mergeCell ref="K113:L113"/>
    <mergeCell ref="M113:N113"/>
    <mergeCell ref="O113:P113"/>
    <mergeCell ref="K116:L116"/>
    <mergeCell ref="M116:N116"/>
    <mergeCell ref="O116:P116"/>
    <mergeCell ref="G117:H117"/>
    <mergeCell ref="K117:L117"/>
    <mergeCell ref="M117:N117"/>
    <mergeCell ref="O117:P117"/>
    <mergeCell ref="G118:H118"/>
    <mergeCell ref="K118:L118"/>
    <mergeCell ref="M118:N118"/>
    <mergeCell ref="O118:P118"/>
    <mergeCell ref="K119:L119"/>
    <mergeCell ref="M119:N119"/>
    <mergeCell ref="O119:P119"/>
    <mergeCell ref="G121:H121"/>
    <mergeCell ref="K121:L121"/>
    <mergeCell ref="M121:N121"/>
    <mergeCell ref="O121:P121"/>
    <mergeCell ref="G122:H122"/>
    <mergeCell ref="K122:L122"/>
    <mergeCell ref="M122:N122"/>
    <mergeCell ref="O122:P122"/>
    <mergeCell ref="K120:L120"/>
    <mergeCell ref="M120:N120"/>
    <mergeCell ref="O120:P120"/>
    <mergeCell ref="K123:L123"/>
    <mergeCell ref="M123:N123"/>
    <mergeCell ref="O123:P123"/>
    <mergeCell ref="K124:L124"/>
    <mergeCell ref="M124:N124"/>
    <mergeCell ref="O124:P124"/>
    <mergeCell ref="G125:H125"/>
    <mergeCell ref="K125:L125"/>
    <mergeCell ref="M125:N125"/>
    <mergeCell ref="O125:P125"/>
    <mergeCell ref="K126:L126"/>
    <mergeCell ref="M126:N126"/>
    <mergeCell ref="O126:P126"/>
    <mergeCell ref="K127:L127"/>
    <mergeCell ref="M127:N127"/>
    <mergeCell ref="O127:P127"/>
    <mergeCell ref="G128:H128"/>
    <mergeCell ref="K128:L128"/>
    <mergeCell ref="M128:N128"/>
    <mergeCell ref="O128:P128"/>
    <mergeCell ref="K129:L129"/>
    <mergeCell ref="M129:N129"/>
    <mergeCell ref="O129:P129"/>
    <mergeCell ref="K130:L130"/>
    <mergeCell ref="M130:N130"/>
    <mergeCell ref="O130:P130"/>
    <mergeCell ref="G131:H131"/>
    <mergeCell ref="K131:L131"/>
    <mergeCell ref="M131:N131"/>
    <mergeCell ref="O131:P131"/>
    <mergeCell ref="K132:L132"/>
    <mergeCell ref="M132:N132"/>
    <mergeCell ref="O132:P132"/>
    <mergeCell ref="K133:L133"/>
    <mergeCell ref="M133:N133"/>
    <mergeCell ref="O133:P133"/>
    <mergeCell ref="G134:H134"/>
    <mergeCell ref="K134:L134"/>
    <mergeCell ref="M134:N134"/>
    <mergeCell ref="O134:P134"/>
    <mergeCell ref="K140:L140"/>
    <mergeCell ref="M140:N140"/>
    <mergeCell ref="O140:P140"/>
    <mergeCell ref="K141:L141"/>
    <mergeCell ref="M141:N141"/>
    <mergeCell ref="O141:P141"/>
    <mergeCell ref="K136:L136"/>
    <mergeCell ref="M136:N136"/>
    <mergeCell ref="O136:P136"/>
    <mergeCell ref="K137:L137"/>
    <mergeCell ref="M137:N137"/>
    <mergeCell ref="O137:P137"/>
    <mergeCell ref="K138:L138"/>
    <mergeCell ref="M138:N138"/>
    <mergeCell ref="O138:P138"/>
    <mergeCell ref="K139:L139"/>
    <mergeCell ref="M139:N139"/>
    <mergeCell ref="O139:P139"/>
    <mergeCell ref="K142:L142"/>
    <mergeCell ref="M142:N142"/>
    <mergeCell ref="O142:P142"/>
    <mergeCell ref="A112:D112"/>
    <mergeCell ref="A114:D114"/>
    <mergeCell ref="A115:D115"/>
    <mergeCell ref="A116:D116"/>
    <mergeCell ref="A117:D117"/>
    <mergeCell ref="A118:D118"/>
    <mergeCell ref="A119:D119"/>
    <mergeCell ref="A121:D121"/>
    <mergeCell ref="A122:D122"/>
    <mergeCell ref="A123:D123"/>
    <mergeCell ref="A124:D124"/>
    <mergeCell ref="A125:D125"/>
    <mergeCell ref="A126:D126"/>
    <mergeCell ref="A127:D127"/>
    <mergeCell ref="A128:D128"/>
    <mergeCell ref="A129:D129"/>
    <mergeCell ref="G135:H135"/>
    <mergeCell ref="K135:L135"/>
    <mergeCell ref="M135:N135"/>
    <mergeCell ref="O135:P135"/>
    <mergeCell ref="G140:H140"/>
    <mergeCell ref="A113:D113"/>
    <mergeCell ref="A137:D137"/>
    <mergeCell ref="A138:D138"/>
    <mergeCell ref="A136:D136"/>
    <mergeCell ref="G142:H142"/>
    <mergeCell ref="G132:H132"/>
    <mergeCell ref="G129:H129"/>
    <mergeCell ref="G126:H126"/>
    <mergeCell ref="G123:H123"/>
    <mergeCell ref="G119:H119"/>
    <mergeCell ref="G116:H116"/>
    <mergeCell ref="G120:H120"/>
    <mergeCell ref="A120:D120"/>
    <mergeCell ref="G136:H136"/>
    <mergeCell ref="G137:H137"/>
    <mergeCell ref="G114:H114"/>
    <mergeCell ref="A142:D142"/>
    <mergeCell ref="G141:H141"/>
    <mergeCell ref="G138:H138"/>
    <mergeCell ref="G139:H139"/>
    <mergeCell ref="G133:H133"/>
    <mergeCell ref="G130:H130"/>
    <mergeCell ref="G127:H127"/>
    <mergeCell ref="G124:H124"/>
    <mergeCell ref="A131:D131"/>
    <mergeCell ref="A132:D132"/>
    <mergeCell ref="A133:D133"/>
    <mergeCell ref="A134:D134"/>
    <mergeCell ref="A135:D135"/>
    <mergeCell ref="A144:D144"/>
    <mergeCell ref="A145:D145"/>
    <mergeCell ref="A146:D146"/>
    <mergeCell ref="G143:H143"/>
    <mergeCell ref="G144:H144"/>
    <mergeCell ref="K146:L146"/>
    <mergeCell ref="M146:N146"/>
    <mergeCell ref="O146:P146"/>
    <mergeCell ref="A15:D15"/>
    <mergeCell ref="G15:H15"/>
    <mergeCell ref="K15:L15"/>
    <mergeCell ref="M15:N15"/>
    <mergeCell ref="O15:P15"/>
    <mergeCell ref="K143:L143"/>
    <mergeCell ref="M143:N143"/>
    <mergeCell ref="O143:P143"/>
    <mergeCell ref="K144:L144"/>
    <mergeCell ref="M144:N144"/>
    <mergeCell ref="O144:P144"/>
    <mergeCell ref="K145:L145"/>
    <mergeCell ref="M145:N145"/>
    <mergeCell ref="O145:P145"/>
    <mergeCell ref="A139:D139"/>
    <mergeCell ref="A140:D140"/>
    <mergeCell ref="A141:D141"/>
    <mergeCell ref="A143:D143"/>
    <mergeCell ref="G145:H145"/>
    <mergeCell ref="G146:H146"/>
    <mergeCell ref="A130:D130"/>
  </mergeCells>
  <printOptions horizontalCentered="1"/>
  <pageMargins left="0.39370078740157483" right="0.15748031496062992" top="0.39370078740157483" bottom="0.31496062992125984" header="0.31496062992125984" footer="0.31496062992125984"/>
  <pageSetup paperSize="9" scale="78" orientation="landscape" r:id="rId1"/>
  <rowBreaks count="3" manualBreakCount="3">
    <brk id="73" max="15" man="1"/>
    <brk id="98" max="15" man="1"/>
    <brk id="161" max="15"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72"/>
  <sheetViews>
    <sheetView showZeros="0" topLeftCell="A130" zoomScale="90" zoomScaleNormal="90" zoomScaleSheetLayoutView="80" workbookViewId="0">
      <selection activeCell="C111" sqref="C111:I111"/>
    </sheetView>
  </sheetViews>
  <sheetFormatPr defaultColWidth="8.85546875" defaultRowHeight="15.75" x14ac:dyDescent="0.25"/>
  <cols>
    <col min="1" max="1" width="10.5703125" style="1" customWidth="1"/>
    <col min="2" max="2" width="13.5703125" style="1" customWidth="1"/>
    <col min="3" max="3" width="8.28515625" style="1" customWidth="1"/>
    <col min="4" max="4" width="10.7109375" style="1" customWidth="1"/>
    <col min="5" max="5" width="8.28515625" style="1" customWidth="1"/>
    <col min="6" max="6" width="9.42578125" style="1" customWidth="1"/>
    <col min="7" max="7" width="7.140625" style="1" customWidth="1"/>
    <col min="8" max="8" width="7.85546875" style="1" customWidth="1"/>
    <col min="9" max="10" width="11.5703125" style="1" customWidth="1"/>
    <col min="11" max="11" width="11.85546875" style="1" customWidth="1"/>
    <col min="12" max="12" width="9.7109375" style="1" customWidth="1"/>
    <col min="13" max="13" width="11.5703125" style="1" customWidth="1"/>
    <col min="14" max="14" width="12.140625" style="1" customWidth="1"/>
    <col min="15" max="15" width="11.7109375" style="1" customWidth="1"/>
    <col min="16" max="16" width="12.5703125" style="1" customWidth="1"/>
    <col min="17" max="16384" width="8.85546875" style="1"/>
  </cols>
  <sheetData>
    <row r="1" spans="1:16" x14ac:dyDescent="0.25">
      <c r="N1" s="1383" t="s">
        <v>701</v>
      </c>
      <c r="O1" s="1383"/>
      <c r="P1" s="1383"/>
    </row>
    <row r="2" spans="1:16" ht="18.75" x14ac:dyDescent="0.25">
      <c r="E2" s="1384" t="s">
        <v>1</v>
      </c>
      <c r="F2" s="1384"/>
      <c r="G2" s="1384"/>
      <c r="H2" s="1384"/>
      <c r="I2" s="1384"/>
      <c r="J2" s="1384"/>
    </row>
    <row r="3" spans="1:16" ht="18.75" x14ac:dyDescent="0.25">
      <c r="D3" s="1384" t="s">
        <v>702</v>
      </c>
      <c r="E3" s="1384"/>
      <c r="F3" s="1384"/>
      <c r="G3" s="1384"/>
      <c r="H3" s="1384"/>
      <c r="I3" s="1384"/>
      <c r="J3" s="1384"/>
      <c r="K3" s="1384"/>
      <c r="L3" s="1384"/>
    </row>
    <row r="4" spans="1:16" ht="18.75" x14ac:dyDescent="0.25">
      <c r="D4" s="47"/>
      <c r="E4" s="47"/>
      <c r="F4" s="47"/>
      <c r="G4" s="47"/>
      <c r="H4" s="47"/>
      <c r="I4" s="47"/>
      <c r="J4" s="47"/>
      <c r="K4" s="47"/>
      <c r="L4" s="47"/>
    </row>
    <row r="5" spans="1:16" x14ac:dyDescent="0.25">
      <c r="P5" s="46" t="s">
        <v>2</v>
      </c>
    </row>
    <row r="6" spans="1:16" ht="23.45" customHeight="1" x14ac:dyDescent="0.25">
      <c r="A6" s="1334" t="s">
        <v>3</v>
      </c>
      <c r="B6" s="1334"/>
      <c r="C6" s="1334"/>
      <c r="D6" s="1329" t="s">
        <v>148</v>
      </c>
      <c r="E6" s="1330"/>
      <c r="F6" s="1330"/>
      <c r="G6" s="1330"/>
      <c r="H6" s="1330"/>
      <c r="I6" s="1330"/>
      <c r="J6" s="1330"/>
      <c r="K6" s="1330"/>
      <c r="L6" s="1330"/>
      <c r="M6" s="1330"/>
      <c r="N6" s="1330"/>
      <c r="O6" s="1331"/>
      <c r="P6" s="44">
        <v>1</v>
      </c>
    </row>
    <row r="7" spans="1:16" ht="23.45" customHeight="1" x14ac:dyDescent="0.25">
      <c r="A7" s="1334" t="s">
        <v>4</v>
      </c>
      <c r="B7" s="1334"/>
      <c r="C7" s="1334"/>
      <c r="D7" s="1388" t="s">
        <v>339</v>
      </c>
      <c r="E7" s="1388"/>
      <c r="F7" s="1388"/>
      <c r="G7" s="1388"/>
      <c r="H7" s="1388"/>
      <c r="I7" s="1388"/>
      <c r="J7" s="1388"/>
      <c r="K7" s="1388"/>
      <c r="L7" s="1388"/>
      <c r="M7" s="1388"/>
      <c r="N7" s="1388"/>
      <c r="O7" s="1388"/>
      <c r="P7" s="37" t="s">
        <v>335</v>
      </c>
    </row>
    <row r="8" spans="1:16" ht="19.5" customHeight="1" x14ac:dyDescent="0.25">
      <c r="A8" s="1334" t="s">
        <v>5</v>
      </c>
      <c r="B8" s="1334"/>
      <c r="C8" s="1334"/>
      <c r="D8" s="1329"/>
      <c r="E8" s="1330"/>
      <c r="F8" s="1330"/>
      <c r="G8" s="1330"/>
      <c r="H8" s="1330"/>
      <c r="I8" s="1330"/>
      <c r="J8" s="1330"/>
      <c r="K8" s="1330"/>
      <c r="L8" s="1330"/>
      <c r="M8" s="1330"/>
      <c r="N8" s="1330"/>
      <c r="O8" s="1331"/>
      <c r="P8" s="44"/>
    </row>
    <row r="10" spans="1:16" x14ac:dyDescent="0.25">
      <c r="A10" s="1329" t="s">
        <v>6</v>
      </c>
      <c r="B10" s="1330"/>
      <c r="C10" s="1330"/>
      <c r="D10" s="1330"/>
      <c r="E10" s="1330"/>
      <c r="F10" s="1330"/>
      <c r="G10" s="1330"/>
      <c r="H10" s="1330"/>
      <c r="I10" s="1330"/>
      <c r="J10" s="1330"/>
      <c r="K10" s="1330"/>
      <c r="L10" s="1330"/>
      <c r="M10" s="1330"/>
      <c r="N10" s="1330"/>
      <c r="O10" s="1330"/>
      <c r="P10" s="1331"/>
    </row>
    <row r="11" spans="1:16" x14ac:dyDescent="0.25">
      <c r="A11" s="55"/>
      <c r="B11" s="55"/>
      <c r="C11" s="55"/>
      <c r="D11" s="55"/>
      <c r="E11" s="55"/>
      <c r="F11" s="55"/>
      <c r="G11" s="55"/>
      <c r="H11" s="55"/>
      <c r="I11" s="55"/>
      <c r="J11" s="55"/>
      <c r="K11" s="55"/>
      <c r="L11" s="55"/>
      <c r="M11" s="55"/>
      <c r="N11" s="55"/>
      <c r="O11" s="55"/>
      <c r="P11" s="55"/>
    </row>
    <row r="12" spans="1:16" ht="21.6" customHeight="1" x14ac:dyDescent="0.25">
      <c r="A12" s="1295" t="s">
        <v>7</v>
      </c>
      <c r="B12" s="1296"/>
      <c r="C12" s="1296"/>
      <c r="D12" s="1297"/>
      <c r="E12" s="1255" t="s">
        <v>2</v>
      </c>
      <c r="F12" s="1256"/>
      <c r="G12" s="1280">
        <v>2017</v>
      </c>
      <c r="H12" s="1280"/>
      <c r="I12" s="44">
        <v>2018</v>
      </c>
      <c r="J12" s="44">
        <v>2019</v>
      </c>
      <c r="K12" s="1301">
        <v>2020</v>
      </c>
      <c r="L12" s="1301"/>
      <c r="M12" s="1301">
        <v>2021</v>
      </c>
      <c r="N12" s="1301"/>
      <c r="O12" s="1301">
        <v>2022</v>
      </c>
      <c r="P12" s="1301"/>
    </row>
    <row r="13" spans="1:16" x14ac:dyDescent="0.25">
      <c r="A13" s="1298"/>
      <c r="B13" s="1299"/>
      <c r="C13" s="1299"/>
      <c r="D13" s="1300"/>
      <c r="E13" s="44" t="s">
        <v>8</v>
      </c>
      <c r="F13" s="52" t="s">
        <v>9</v>
      </c>
      <c r="G13" s="1255" t="s">
        <v>10</v>
      </c>
      <c r="H13" s="1256"/>
      <c r="I13" s="44" t="s">
        <v>10</v>
      </c>
      <c r="J13" s="44" t="s">
        <v>11</v>
      </c>
      <c r="K13" s="1255" t="s">
        <v>12</v>
      </c>
      <c r="L13" s="1256"/>
      <c r="M13" s="1255" t="s">
        <v>13</v>
      </c>
      <c r="N13" s="1256"/>
      <c r="O13" s="1255" t="s">
        <v>13</v>
      </c>
      <c r="P13" s="1256"/>
    </row>
    <row r="14" spans="1:16" ht="23.45" customHeight="1" x14ac:dyDescent="0.25">
      <c r="A14" s="1278" t="s">
        <v>14</v>
      </c>
      <c r="B14" s="1278"/>
      <c r="C14" s="1278"/>
      <c r="D14" s="1278"/>
      <c r="E14" s="44">
        <v>4</v>
      </c>
      <c r="F14" s="44"/>
      <c r="G14" s="1289">
        <f>SUM(G15:H21)</f>
        <v>113962.99999999999</v>
      </c>
      <c r="H14" s="1827"/>
      <c r="I14" s="889">
        <f>I15+I16+I18+I20+I21</f>
        <v>54940.3</v>
      </c>
      <c r="J14" s="889">
        <f>J15+J16+J18+J20+J21</f>
        <v>551119.79999999993</v>
      </c>
      <c r="K14" s="1289">
        <f>K15+K16+K17+K18+K19+K20+K21</f>
        <v>449073.3</v>
      </c>
      <c r="L14" s="1827"/>
      <c r="M14" s="1289">
        <f>M15+M16+M17+M18+M19+M20+M21</f>
        <v>722396.7</v>
      </c>
      <c r="N14" s="1827"/>
      <c r="O14" s="1289">
        <f>O15+O16+O17+O18+O19+O20+O21</f>
        <v>510414</v>
      </c>
      <c r="P14" s="1827"/>
    </row>
    <row r="15" spans="1:16" ht="21" customHeight="1" x14ac:dyDescent="0.25">
      <c r="A15" s="1334" t="s">
        <v>125</v>
      </c>
      <c r="B15" s="1334"/>
      <c r="C15" s="1334"/>
      <c r="D15" s="1334"/>
      <c r="E15" s="44"/>
      <c r="F15" s="44">
        <v>22</v>
      </c>
      <c r="G15" s="1257">
        <f>G118+G141+G149+G151</f>
        <v>-919.8</v>
      </c>
      <c r="H15" s="1277"/>
      <c r="I15" s="885">
        <f>I118+I141</f>
        <v>366.79999999999995</v>
      </c>
      <c r="J15" s="885">
        <f>J118+J141</f>
        <v>810</v>
      </c>
      <c r="K15" s="1232">
        <f>K118+K142</f>
        <v>410</v>
      </c>
      <c r="L15" s="1232"/>
      <c r="M15" s="1232">
        <f>M118+M142</f>
        <v>410</v>
      </c>
      <c r="N15" s="1232"/>
      <c r="O15" s="1232">
        <f>O118+O142</f>
        <v>410</v>
      </c>
      <c r="P15" s="1232"/>
    </row>
    <row r="16" spans="1:16" x14ac:dyDescent="0.25">
      <c r="A16" s="1334" t="s">
        <v>106</v>
      </c>
      <c r="B16" s="1334"/>
      <c r="C16" s="1334"/>
      <c r="D16" s="1334"/>
      <c r="E16" s="44"/>
      <c r="F16" s="44">
        <v>25</v>
      </c>
      <c r="G16" s="1232">
        <f>G122</f>
        <v>110000</v>
      </c>
      <c r="H16" s="1232"/>
      <c r="I16" s="885">
        <f>I122</f>
        <v>50000</v>
      </c>
      <c r="J16" s="885">
        <f>J122</f>
        <v>0</v>
      </c>
      <c r="K16" s="1232"/>
      <c r="L16" s="1232"/>
      <c r="M16" s="1232"/>
      <c r="N16" s="1232"/>
      <c r="O16" s="1232"/>
      <c r="P16" s="1232"/>
    </row>
    <row r="17" spans="1:16" s="378" customFormat="1" ht="32.25" customHeight="1" x14ac:dyDescent="0.25">
      <c r="A17" s="1325" t="s">
        <v>793</v>
      </c>
      <c r="B17" s="1326"/>
      <c r="C17" s="1326"/>
      <c r="D17" s="1327"/>
      <c r="E17" s="886"/>
      <c r="F17" s="886">
        <v>26</v>
      </c>
      <c r="G17" s="1232"/>
      <c r="H17" s="1232"/>
      <c r="I17" s="885">
        <f>I124</f>
        <v>0</v>
      </c>
      <c r="J17" s="885">
        <f>J124</f>
        <v>0</v>
      </c>
      <c r="K17" s="1232">
        <f>K124</f>
        <v>17870</v>
      </c>
      <c r="L17" s="1232"/>
      <c r="M17" s="1232">
        <f>M124</f>
        <v>17870</v>
      </c>
      <c r="N17" s="1232"/>
      <c r="O17" s="1232">
        <f>O124</f>
        <v>17870</v>
      </c>
      <c r="P17" s="1232"/>
    </row>
    <row r="18" spans="1:16" ht="18" customHeight="1" x14ac:dyDescent="0.25">
      <c r="A18" s="1334" t="s">
        <v>163</v>
      </c>
      <c r="B18" s="1334"/>
      <c r="C18" s="1334"/>
      <c r="D18" s="1334"/>
      <c r="E18" s="44"/>
      <c r="F18" s="44">
        <v>28</v>
      </c>
      <c r="G18" s="1232">
        <f>G126</f>
        <v>4678.7</v>
      </c>
      <c r="H18" s="1232"/>
      <c r="I18" s="885">
        <f>I126+I140+I144+I146+I148</f>
        <v>4453.3</v>
      </c>
      <c r="J18" s="885">
        <f>J126+J140+J144+J146+J148</f>
        <v>549769.79999999993</v>
      </c>
      <c r="K18" s="1232">
        <f>K126+K139+K143+K145+K147</f>
        <v>368123.3</v>
      </c>
      <c r="L18" s="1232"/>
      <c r="M18" s="1232">
        <f>M126+M139+M143+M145+M147</f>
        <v>641446.69999999995</v>
      </c>
      <c r="N18" s="1232"/>
      <c r="O18" s="1232">
        <f>O126+O139+O143+O145+O147</f>
        <v>429464</v>
      </c>
      <c r="P18" s="1232"/>
    </row>
    <row r="19" spans="1:16" s="378" customFormat="1" ht="33" customHeight="1" x14ac:dyDescent="0.25">
      <c r="A19" s="1325" t="s">
        <v>794</v>
      </c>
      <c r="B19" s="1326"/>
      <c r="C19" s="1326"/>
      <c r="D19" s="1327"/>
      <c r="E19" s="886"/>
      <c r="F19" s="886">
        <v>29</v>
      </c>
      <c r="G19" s="1232"/>
      <c r="H19" s="1232"/>
      <c r="I19" s="885">
        <f>I129</f>
        <v>0</v>
      </c>
      <c r="J19" s="885">
        <f>J129</f>
        <v>0</v>
      </c>
      <c r="K19" s="1232">
        <f>K129</f>
        <v>62130</v>
      </c>
      <c r="L19" s="1232"/>
      <c r="M19" s="1232">
        <f>M129</f>
        <v>62130</v>
      </c>
      <c r="N19" s="1232"/>
      <c r="O19" s="1232">
        <f>O129</f>
        <v>62130</v>
      </c>
      <c r="P19" s="1232"/>
    </row>
    <row r="20" spans="1:16" ht="18" customHeight="1" x14ac:dyDescent="0.25">
      <c r="A20" s="1334" t="s">
        <v>98</v>
      </c>
      <c r="B20" s="1334"/>
      <c r="C20" s="1334"/>
      <c r="D20" s="1334"/>
      <c r="E20" s="322"/>
      <c r="F20" s="322">
        <v>31</v>
      </c>
      <c r="G20" s="1232">
        <f>G132</f>
        <v>183.7</v>
      </c>
      <c r="H20" s="1232"/>
      <c r="I20" s="885">
        <f>I132</f>
        <v>69.7</v>
      </c>
      <c r="J20" s="885">
        <f>J132</f>
        <v>450</v>
      </c>
      <c r="K20" s="1232">
        <f>K132</f>
        <v>450</v>
      </c>
      <c r="L20" s="1232"/>
      <c r="M20" s="1232">
        <f>M132</f>
        <v>450</v>
      </c>
      <c r="N20" s="1232"/>
      <c r="O20" s="1232">
        <f>M132</f>
        <v>450</v>
      </c>
      <c r="P20" s="1232"/>
    </row>
    <row r="21" spans="1:16" ht="21" customHeight="1" x14ac:dyDescent="0.25">
      <c r="A21" s="1153" t="s">
        <v>101</v>
      </c>
      <c r="B21" s="1153"/>
      <c r="C21" s="1153"/>
      <c r="D21" s="1153"/>
      <c r="E21" s="44"/>
      <c r="F21" s="44">
        <v>33</v>
      </c>
      <c r="G21" s="1232">
        <f>G136</f>
        <v>20.399999999999999</v>
      </c>
      <c r="H21" s="1232"/>
      <c r="I21" s="885">
        <f>I136</f>
        <v>50.5</v>
      </c>
      <c r="J21" s="885">
        <f>J136</f>
        <v>90</v>
      </c>
      <c r="K21" s="1232">
        <f>M136</f>
        <v>90</v>
      </c>
      <c r="L21" s="1232"/>
      <c r="M21" s="1232">
        <f>O136</f>
        <v>90</v>
      </c>
      <c r="N21" s="1232"/>
      <c r="O21" s="1232">
        <f>M136</f>
        <v>90</v>
      </c>
      <c r="P21" s="1232"/>
    </row>
    <row r="22" spans="1:16" ht="14.45" customHeight="1" x14ac:dyDescent="0.25"/>
    <row r="23" spans="1:16" ht="22.5" customHeight="1" x14ac:dyDescent="0.25">
      <c r="A23" s="1295" t="s">
        <v>7</v>
      </c>
      <c r="B23" s="1297"/>
      <c r="C23" s="1301" t="s">
        <v>2</v>
      </c>
      <c r="D23" s="1301"/>
      <c r="E23" s="1301"/>
      <c r="F23" s="1301"/>
      <c r="G23" s="1280">
        <v>2017</v>
      </c>
      <c r="H23" s="1280"/>
      <c r="I23" s="44">
        <v>2018</v>
      </c>
      <c r="J23" s="44">
        <v>2019</v>
      </c>
      <c r="K23" s="1301">
        <v>2020</v>
      </c>
      <c r="L23" s="1301"/>
      <c r="M23" s="1301">
        <v>2021</v>
      </c>
      <c r="N23" s="1301"/>
      <c r="O23" s="1301">
        <v>2022</v>
      </c>
      <c r="P23" s="1301"/>
    </row>
    <row r="24" spans="1:16" ht="35.450000000000003" customHeight="1" x14ac:dyDescent="0.25">
      <c r="A24" s="1298"/>
      <c r="B24" s="1300"/>
      <c r="C24" s="44" t="s">
        <v>16</v>
      </c>
      <c r="D24" s="44" t="s">
        <v>17</v>
      </c>
      <c r="E24" s="44" t="s">
        <v>8</v>
      </c>
      <c r="F24" s="52" t="s">
        <v>9</v>
      </c>
      <c r="G24" s="1255" t="s">
        <v>10</v>
      </c>
      <c r="H24" s="1256"/>
      <c r="I24" s="44" t="s">
        <v>10</v>
      </c>
      <c r="J24" s="44" t="s">
        <v>11</v>
      </c>
      <c r="K24" s="1255" t="s">
        <v>12</v>
      </c>
      <c r="L24" s="1256"/>
      <c r="M24" s="1255" t="s">
        <v>13</v>
      </c>
      <c r="N24" s="1256"/>
      <c r="O24" s="1255" t="s">
        <v>13</v>
      </c>
      <c r="P24" s="1256"/>
    </row>
    <row r="25" spans="1:16" ht="36" customHeight="1" x14ac:dyDescent="0.25">
      <c r="A25" s="1268" t="s">
        <v>18</v>
      </c>
      <c r="B25" s="1270"/>
      <c r="C25" s="8"/>
      <c r="D25" s="8"/>
      <c r="E25" s="8"/>
      <c r="F25" s="8"/>
      <c r="G25" s="1374">
        <f>G116</f>
        <v>113962.99999999999</v>
      </c>
      <c r="H25" s="1374"/>
      <c r="I25" s="883">
        <f>I116</f>
        <v>54940.299999999996</v>
      </c>
      <c r="J25" s="58">
        <f>J26+J28+J29</f>
        <v>551119.80000000005</v>
      </c>
      <c r="K25" s="1375">
        <f>K28+K29+K26</f>
        <v>449073.3</v>
      </c>
      <c r="L25" s="1376"/>
      <c r="M25" s="1375">
        <f>M28+M29+M26</f>
        <v>722396.7</v>
      </c>
      <c r="N25" s="1376"/>
      <c r="O25" s="1375">
        <f>O28+O29+O26</f>
        <v>510414</v>
      </c>
      <c r="P25" s="1376"/>
    </row>
    <row r="26" spans="1:16" ht="32.25" customHeight="1" x14ac:dyDescent="0.25">
      <c r="A26" s="1305" t="s">
        <v>149</v>
      </c>
      <c r="B26" s="1307"/>
      <c r="C26" s="44">
        <v>2</v>
      </c>
      <c r="D26" s="44"/>
      <c r="E26" s="44"/>
      <c r="F26" s="44"/>
      <c r="G26" s="1280"/>
      <c r="H26" s="1280"/>
      <c r="I26" s="299"/>
      <c r="J26" s="61">
        <v>400000</v>
      </c>
      <c r="K26" s="1380">
        <v>150000</v>
      </c>
      <c r="L26" s="1380"/>
      <c r="M26" s="1380">
        <v>150000</v>
      </c>
      <c r="N26" s="1380"/>
      <c r="O26" s="1380">
        <v>150000</v>
      </c>
      <c r="P26" s="1380"/>
    </row>
    <row r="27" spans="1:16" ht="18.600000000000001" customHeight="1" x14ac:dyDescent="0.25">
      <c r="A27" s="1301"/>
      <c r="B27" s="1301"/>
      <c r="C27" s="44"/>
      <c r="D27" s="44"/>
      <c r="E27" s="44"/>
      <c r="F27" s="44"/>
      <c r="G27" s="1280"/>
      <c r="H27" s="1280"/>
      <c r="I27" s="299"/>
      <c r="J27" s="61"/>
      <c r="K27" s="1380"/>
      <c r="L27" s="1380"/>
      <c r="M27" s="1380"/>
      <c r="N27" s="1380"/>
      <c r="O27" s="1380"/>
      <c r="P27" s="1380"/>
    </row>
    <row r="28" spans="1:16" ht="32.450000000000003" customHeight="1" x14ac:dyDescent="0.25">
      <c r="A28" s="1305" t="s">
        <v>20</v>
      </c>
      <c r="B28" s="1307"/>
      <c r="C28" s="44">
        <v>2</v>
      </c>
      <c r="D28" s="44"/>
      <c r="E28" s="44"/>
      <c r="F28" s="44"/>
      <c r="G28" s="1301">
        <f>G25-G29</f>
        <v>-935.60000000000582</v>
      </c>
      <c r="H28" s="1301"/>
      <c r="I28" s="884">
        <f>I25-I29</f>
        <v>289.19999999999709</v>
      </c>
      <c r="J28" s="61">
        <f>M46-M47</f>
        <v>70169.799999999988</v>
      </c>
      <c r="K28" s="1380">
        <f>N46-N47</f>
        <v>215348.3</v>
      </c>
      <c r="L28" s="1380"/>
      <c r="M28" s="1380">
        <f>O46-O47</f>
        <v>488656.69999999995</v>
      </c>
      <c r="N28" s="1380"/>
      <c r="O28" s="1380">
        <f>P46-P47</f>
        <v>276614</v>
      </c>
      <c r="P28" s="1380"/>
    </row>
    <row r="29" spans="1:16" ht="42.6" customHeight="1" x14ac:dyDescent="0.25">
      <c r="A29" s="1305" t="s">
        <v>21</v>
      </c>
      <c r="B29" s="1307"/>
      <c r="C29" s="44">
        <v>1</v>
      </c>
      <c r="D29" s="44"/>
      <c r="E29" s="37"/>
      <c r="F29" s="44"/>
      <c r="G29" s="1271">
        <f>G117</f>
        <v>114898.59999999999</v>
      </c>
      <c r="H29" s="1273"/>
      <c r="I29" s="884">
        <f>I117</f>
        <v>54651.1</v>
      </c>
      <c r="J29" s="61">
        <v>80950</v>
      </c>
      <c r="K29" s="1370">
        <f>G40</f>
        <v>83725</v>
      </c>
      <c r="L29" s="1371"/>
      <c r="M29" s="1370">
        <f>K40</f>
        <v>83740</v>
      </c>
      <c r="N29" s="1371"/>
      <c r="O29" s="1370">
        <f>N40</f>
        <v>83800</v>
      </c>
      <c r="P29" s="1371"/>
    </row>
    <row r="30" spans="1:16" ht="14.45" customHeight="1" x14ac:dyDescent="0.25"/>
    <row r="31" spans="1:16" ht="21" customHeight="1" x14ac:dyDescent="0.25">
      <c r="A31" s="1366" t="s">
        <v>22</v>
      </c>
      <c r="B31" s="1367"/>
      <c r="C31" s="1367"/>
      <c r="D31" s="1367"/>
      <c r="E31" s="1367"/>
      <c r="F31" s="1367"/>
      <c r="G31" s="1367"/>
      <c r="H31" s="1367"/>
      <c r="I31" s="1367"/>
      <c r="J31" s="1367"/>
      <c r="K31" s="1367"/>
      <c r="L31" s="1367"/>
      <c r="M31" s="1367"/>
      <c r="N31" s="1367"/>
      <c r="O31" s="1367"/>
      <c r="P31" s="1368"/>
    </row>
    <row r="32" spans="1:16" ht="25.15" customHeight="1" x14ac:dyDescent="0.25">
      <c r="A32" s="1280" t="s">
        <v>7</v>
      </c>
      <c r="B32" s="1280"/>
      <c r="C32" s="1280"/>
      <c r="D32" s="1280" t="s">
        <v>2</v>
      </c>
      <c r="E32" s="1280"/>
      <c r="F32" s="1280"/>
      <c r="G32" s="1280" t="s">
        <v>551</v>
      </c>
      <c r="H32" s="1280"/>
      <c r="I32" s="1280"/>
      <c r="J32" s="1280"/>
      <c r="K32" s="1280" t="s">
        <v>462</v>
      </c>
      <c r="L32" s="1280"/>
      <c r="M32" s="1280"/>
      <c r="N32" s="1280" t="s">
        <v>703</v>
      </c>
      <c r="O32" s="1280"/>
      <c r="P32" s="1280"/>
    </row>
    <row r="33" spans="1:16" ht="64.150000000000006" customHeight="1" x14ac:dyDescent="0.25">
      <c r="A33" s="1280"/>
      <c r="B33" s="1280"/>
      <c r="C33" s="1280"/>
      <c r="D33" s="44" t="s">
        <v>8</v>
      </c>
      <c r="E33" s="1311" t="s">
        <v>23</v>
      </c>
      <c r="F33" s="1311"/>
      <c r="G33" s="1369" t="s">
        <v>24</v>
      </c>
      <c r="H33" s="1369"/>
      <c r="I33" s="53" t="s">
        <v>25</v>
      </c>
      <c r="J33" s="53" t="s">
        <v>26</v>
      </c>
      <c r="K33" s="53" t="s">
        <v>24</v>
      </c>
      <c r="L33" s="53" t="s">
        <v>25</v>
      </c>
      <c r="M33" s="53" t="s">
        <v>26</v>
      </c>
      <c r="N33" s="53" t="s">
        <v>24</v>
      </c>
      <c r="O33" s="53" t="s">
        <v>25</v>
      </c>
      <c r="P33" s="53" t="s">
        <v>26</v>
      </c>
    </row>
    <row r="34" spans="1:16" ht="20.45" customHeight="1" x14ac:dyDescent="0.25">
      <c r="A34" s="1334" t="s">
        <v>27</v>
      </c>
      <c r="B34" s="1334"/>
      <c r="C34" s="1334"/>
      <c r="D34" s="44"/>
      <c r="E34" s="1280">
        <v>3</v>
      </c>
      <c r="F34" s="1280"/>
      <c r="G34" s="1234">
        <f>G35</f>
        <v>449073.3</v>
      </c>
      <c r="H34" s="1234"/>
      <c r="I34" s="889"/>
      <c r="J34" s="889"/>
      <c r="K34" s="889">
        <f>K35</f>
        <v>722396.7</v>
      </c>
      <c r="L34" s="889"/>
      <c r="M34" s="889"/>
      <c r="N34" s="889">
        <f>N35</f>
        <v>510414</v>
      </c>
      <c r="O34" s="48"/>
      <c r="P34" s="48"/>
    </row>
    <row r="35" spans="1:16" s="12" customFormat="1" ht="20.45" customHeight="1" x14ac:dyDescent="0.25">
      <c r="A35" s="1357" t="s">
        <v>124</v>
      </c>
      <c r="B35" s="1357"/>
      <c r="C35" s="1357"/>
      <c r="D35" s="51" t="s">
        <v>28</v>
      </c>
      <c r="E35" s="1358"/>
      <c r="F35" s="1358"/>
      <c r="G35" s="1359">
        <f>G38</f>
        <v>449073.3</v>
      </c>
      <c r="H35" s="1359"/>
      <c r="I35" s="888"/>
      <c r="J35" s="888"/>
      <c r="K35" s="888">
        <f>K38</f>
        <v>722396.7</v>
      </c>
      <c r="L35" s="888"/>
      <c r="M35" s="888"/>
      <c r="N35" s="888">
        <f>N38</f>
        <v>510414</v>
      </c>
      <c r="O35" s="51"/>
      <c r="P35" s="51"/>
    </row>
    <row r="36" spans="1:16" s="12" customFormat="1" ht="20.45" customHeight="1" x14ac:dyDescent="0.25">
      <c r="A36" s="1360" t="s">
        <v>29</v>
      </c>
      <c r="B36" s="1361"/>
      <c r="C36" s="1362"/>
      <c r="D36" s="51" t="s">
        <v>30</v>
      </c>
      <c r="E36" s="1363"/>
      <c r="F36" s="1364"/>
      <c r="G36" s="1945"/>
      <c r="H36" s="1946"/>
      <c r="I36" s="888"/>
      <c r="J36" s="888"/>
      <c r="K36" s="888"/>
      <c r="L36" s="888"/>
      <c r="M36" s="888"/>
      <c r="N36" s="888"/>
      <c r="O36" s="51"/>
      <c r="P36" s="51"/>
    </row>
    <row r="37" spans="1:16" s="12" customFormat="1" ht="14.25" customHeight="1" x14ac:dyDescent="0.25">
      <c r="A37" s="1363"/>
      <c r="B37" s="1365"/>
      <c r="C37" s="1364"/>
      <c r="D37" s="51"/>
      <c r="E37" s="1363"/>
      <c r="F37" s="1364"/>
      <c r="G37" s="1945"/>
      <c r="H37" s="1946"/>
      <c r="I37" s="888"/>
      <c r="J37" s="888"/>
      <c r="K37" s="888"/>
      <c r="L37" s="888"/>
      <c r="M37" s="888"/>
      <c r="N37" s="888"/>
      <c r="O37" s="51"/>
      <c r="P37" s="51"/>
    </row>
    <row r="38" spans="1:16" ht="20.45" customHeight="1" x14ac:dyDescent="0.25">
      <c r="A38" s="1334" t="s">
        <v>27</v>
      </c>
      <c r="B38" s="1334"/>
      <c r="C38" s="1334"/>
      <c r="D38" s="44"/>
      <c r="E38" s="1280"/>
      <c r="F38" s="1280"/>
      <c r="G38" s="1234">
        <f>G39+G40</f>
        <v>449073.3</v>
      </c>
      <c r="H38" s="1234"/>
      <c r="I38" s="889"/>
      <c r="J38" s="889"/>
      <c r="K38" s="889">
        <f>K39+K40</f>
        <v>722396.7</v>
      </c>
      <c r="L38" s="889"/>
      <c r="M38" s="889"/>
      <c r="N38" s="889">
        <f>N39+N40</f>
        <v>510414</v>
      </c>
      <c r="O38" s="48"/>
      <c r="P38" s="48"/>
    </row>
    <row r="39" spans="1:16" s="12" customFormat="1" ht="20.45" customHeight="1" x14ac:dyDescent="0.25">
      <c r="A39" s="1357" t="s">
        <v>31</v>
      </c>
      <c r="B39" s="1357"/>
      <c r="C39" s="1357"/>
      <c r="D39" s="56" t="s">
        <v>109</v>
      </c>
      <c r="E39" s="1358">
        <v>2</v>
      </c>
      <c r="F39" s="1358"/>
      <c r="G39" s="1359">
        <f>N46</f>
        <v>365348.3</v>
      </c>
      <c r="H39" s="1359"/>
      <c r="I39" s="888"/>
      <c r="J39" s="888"/>
      <c r="K39" s="888">
        <f>O46</f>
        <v>638656.69999999995</v>
      </c>
      <c r="L39" s="888"/>
      <c r="M39" s="888"/>
      <c r="N39" s="888">
        <f>P46</f>
        <v>426614</v>
      </c>
      <c r="O39" s="51"/>
      <c r="P39" s="51"/>
    </row>
    <row r="40" spans="1:16" s="12" customFormat="1" ht="20.45" customHeight="1" x14ac:dyDescent="0.25">
      <c r="A40" s="1357" t="s">
        <v>32</v>
      </c>
      <c r="B40" s="1357"/>
      <c r="C40" s="1357"/>
      <c r="D40" s="56" t="s">
        <v>109</v>
      </c>
      <c r="E40" s="1358">
        <v>1</v>
      </c>
      <c r="F40" s="1358"/>
      <c r="G40" s="1359">
        <f>K118+K124+K129+K132+K136+K145</f>
        <v>83725</v>
      </c>
      <c r="H40" s="1359"/>
      <c r="I40" s="888"/>
      <c r="J40" s="888"/>
      <c r="K40" s="888">
        <f>M118+M124+M129+M132+M136+M145</f>
        <v>83740</v>
      </c>
      <c r="L40" s="888"/>
      <c r="M40" s="888"/>
      <c r="N40" s="888">
        <f>O118+O124+O129+O132+O136+O145</f>
        <v>83800</v>
      </c>
      <c r="O40" s="51"/>
      <c r="P40" s="51"/>
    </row>
    <row r="41" spans="1:16" ht="20.45" customHeight="1" x14ac:dyDescent="0.25">
      <c r="A41" s="1334"/>
      <c r="B41" s="1334"/>
      <c r="C41" s="1334"/>
      <c r="D41" s="8"/>
      <c r="E41" s="1280"/>
      <c r="F41" s="1280"/>
      <c r="G41" s="1280"/>
      <c r="H41" s="1280"/>
      <c r="I41" s="44"/>
      <c r="J41" s="44"/>
      <c r="K41" s="44"/>
      <c r="L41" s="44"/>
      <c r="M41" s="44"/>
      <c r="N41" s="44"/>
      <c r="O41" s="44"/>
      <c r="P41" s="44"/>
    </row>
    <row r="42" spans="1:16" ht="19.149999999999999" customHeight="1" x14ac:dyDescent="0.25"/>
    <row r="43" spans="1:16" x14ac:dyDescent="0.25">
      <c r="A43" s="1278" t="s">
        <v>33</v>
      </c>
      <c r="B43" s="1278"/>
      <c r="C43" s="1278"/>
      <c r="D43" s="1278"/>
      <c r="E43" s="1278"/>
      <c r="F43" s="1278"/>
      <c r="G43" s="1278"/>
      <c r="H43" s="1278"/>
      <c r="I43" s="1278"/>
      <c r="J43" s="1278"/>
      <c r="K43" s="1278"/>
      <c r="L43" s="1278"/>
      <c r="M43" s="1278"/>
      <c r="N43" s="1278"/>
      <c r="O43" s="1278"/>
      <c r="P43" s="1278"/>
    </row>
    <row r="44" spans="1:16" x14ac:dyDescent="0.25">
      <c r="A44" s="1280" t="s">
        <v>7</v>
      </c>
      <c r="B44" s="1280"/>
      <c r="C44" s="1280" t="s">
        <v>2</v>
      </c>
      <c r="D44" s="1280"/>
      <c r="E44" s="1280"/>
      <c r="F44" s="1280"/>
      <c r="G44" s="1280"/>
      <c r="H44" s="1280"/>
      <c r="I44" s="1295" t="s">
        <v>34</v>
      </c>
      <c r="J44" s="1297"/>
      <c r="K44" s="44">
        <v>2017</v>
      </c>
      <c r="L44" s="44">
        <v>2018</v>
      </c>
      <c r="M44" s="44">
        <v>2019</v>
      </c>
      <c r="N44" s="44">
        <v>2020</v>
      </c>
      <c r="O44" s="44">
        <v>2021</v>
      </c>
      <c r="P44" s="44">
        <v>2022</v>
      </c>
    </row>
    <row r="45" spans="1:16" ht="51.6" customHeight="1" x14ac:dyDescent="0.25">
      <c r="A45" s="1280"/>
      <c r="B45" s="1280"/>
      <c r="C45" s="52" t="s">
        <v>35</v>
      </c>
      <c r="D45" s="52" t="s">
        <v>36</v>
      </c>
      <c r="E45" s="52" t="s">
        <v>37</v>
      </c>
      <c r="F45" s="52" t="s">
        <v>38</v>
      </c>
      <c r="G45" s="52" t="s">
        <v>39</v>
      </c>
      <c r="H45" s="52" t="s">
        <v>40</v>
      </c>
      <c r="I45" s="1298"/>
      <c r="J45" s="1300"/>
      <c r="K45" s="53" t="s">
        <v>10</v>
      </c>
      <c r="L45" s="1101" t="s">
        <v>10</v>
      </c>
      <c r="M45" s="1101" t="s">
        <v>10</v>
      </c>
      <c r="N45" s="53" t="s">
        <v>12</v>
      </c>
      <c r="O45" s="53" t="s">
        <v>13</v>
      </c>
      <c r="P45" s="53" t="s">
        <v>13</v>
      </c>
    </row>
    <row r="46" spans="1:16" x14ac:dyDescent="0.25">
      <c r="A46" s="1936" t="s">
        <v>27</v>
      </c>
      <c r="B46" s="1937"/>
      <c r="C46" s="13"/>
      <c r="D46" s="13"/>
      <c r="E46" s="13"/>
      <c r="F46" s="13"/>
      <c r="G46" s="13"/>
      <c r="H46" s="13"/>
      <c r="I46" s="1339"/>
      <c r="J46" s="1340"/>
      <c r="K46" s="944">
        <f t="shared" ref="K46:P46" si="0">K47+K48+K49+K50+K51+K52+K53+K54+K55</f>
        <v>-935.59999999999945</v>
      </c>
      <c r="L46" s="1100">
        <f t="shared" si="0"/>
        <v>3477.3</v>
      </c>
      <c r="M46" s="1100">
        <f t="shared" si="0"/>
        <v>470169.8</v>
      </c>
      <c r="N46" s="1100">
        <f t="shared" si="0"/>
        <v>365348.3</v>
      </c>
      <c r="O46" s="1100">
        <f t="shared" si="0"/>
        <v>638656.69999999995</v>
      </c>
      <c r="P46" s="1100">
        <f t="shared" si="0"/>
        <v>426614</v>
      </c>
    </row>
    <row r="47" spans="1:16" s="378" customFormat="1" ht="45.75" customHeight="1" x14ac:dyDescent="0.25">
      <c r="A47" s="1940" t="s">
        <v>801</v>
      </c>
      <c r="B47" s="1941"/>
      <c r="C47" s="13">
        <v>2</v>
      </c>
      <c r="D47" s="13">
        <v>1</v>
      </c>
      <c r="E47" s="13"/>
      <c r="F47" s="13"/>
      <c r="G47" s="13"/>
      <c r="H47" s="8">
        <v>14</v>
      </c>
      <c r="I47" s="881"/>
      <c r="J47" s="882"/>
      <c r="K47" s="946">
        <f>K56</f>
        <v>0</v>
      </c>
      <c r="L47" s="946">
        <f t="shared" ref="L47:P47" si="1">L56</f>
        <v>0</v>
      </c>
      <c r="M47" s="946">
        <f t="shared" si="1"/>
        <v>400000</v>
      </c>
      <c r="N47" s="946">
        <f t="shared" si="1"/>
        <v>150000</v>
      </c>
      <c r="O47" s="946">
        <f t="shared" si="1"/>
        <v>150000</v>
      </c>
      <c r="P47" s="946">
        <f t="shared" si="1"/>
        <v>150000</v>
      </c>
    </row>
    <row r="48" spans="1:16" s="378" customFormat="1" ht="66.75" customHeight="1" x14ac:dyDescent="0.25">
      <c r="A48" s="1810" t="s">
        <v>350</v>
      </c>
      <c r="B48" s="1811"/>
      <c r="C48" s="13">
        <v>2</v>
      </c>
      <c r="D48" s="13">
        <v>2</v>
      </c>
      <c r="E48" s="13"/>
      <c r="F48" s="13"/>
      <c r="G48" s="13"/>
      <c r="H48" s="8">
        <v>13</v>
      </c>
      <c r="I48" s="881"/>
      <c r="J48" s="882"/>
      <c r="K48" s="946">
        <f>K59+K60+K63+K64+K66+K68+K80</f>
        <v>813.4</v>
      </c>
      <c r="L48" s="946">
        <f t="shared" ref="L48:P48" si="2">L59+L60+L63+L64+L66+L68+L80</f>
        <v>720.7</v>
      </c>
      <c r="M48" s="946">
        <f t="shared" si="2"/>
        <v>27779</v>
      </c>
      <c r="N48" s="946">
        <f t="shared" si="2"/>
        <v>156189</v>
      </c>
      <c r="O48" s="946">
        <f t="shared" si="2"/>
        <v>345499.1</v>
      </c>
      <c r="P48" s="946">
        <f t="shared" si="2"/>
        <v>140650</v>
      </c>
    </row>
    <row r="49" spans="1:16" s="378" customFormat="1" ht="59.25" customHeight="1" x14ac:dyDescent="0.25">
      <c r="A49" s="1846" t="s">
        <v>128</v>
      </c>
      <c r="B49" s="1847"/>
      <c r="C49" s="13">
        <v>2</v>
      </c>
      <c r="D49" s="13">
        <v>2</v>
      </c>
      <c r="E49" s="13"/>
      <c r="F49" s="13"/>
      <c r="G49" s="13"/>
      <c r="H49" s="8">
        <v>59</v>
      </c>
      <c r="I49" s="881"/>
      <c r="J49" s="882"/>
      <c r="K49" s="946">
        <f>K61</f>
        <v>0</v>
      </c>
      <c r="L49" s="946">
        <f t="shared" ref="L49:P49" si="3">L61</f>
        <v>0</v>
      </c>
      <c r="M49" s="946">
        <f t="shared" si="3"/>
        <v>41990.8</v>
      </c>
      <c r="N49" s="946">
        <f t="shared" si="3"/>
        <v>59159.3</v>
      </c>
      <c r="O49" s="946">
        <f t="shared" si="3"/>
        <v>143157.6</v>
      </c>
      <c r="P49" s="946">
        <f t="shared" si="3"/>
        <v>135964</v>
      </c>
    </row>
    <row r="50" spans="1:16" s="378" customFormat="1" ht="30.75" customHeight="1" x14ac:dyDescent="0.25">
      <c r="A50" s="1944" t="s">
        <v>550</v>
      </c>
      <c r="B50" s="1944"/>
      <c r="C50" s="13"/>
      <c r="D50" s="13"/>
      <c r="E50" s="13"/>
      <c r="F50" s="13"/>
      <c r="G50" s="13"/>
      <c r="H50" s="8">
        <v>14</v>
      </c>
      <c r="I50" s="938"/>
      <c r="J50" s="939"/>
      <c r="K50" s="946">
        <f>K74</f>
        <v>1</v>
      </c>
      <c r="L50" s="946">
        <f t="shared" ref="L50:P50" si="4">L74</f>
        <v>0</v>
      </c>
      <c r="M50" s="946">
        <f t="shared" si="4"/>
        <v>0</v>
      </c>
      <c r="N50" s="946">
        <f t="shared" si="4"/>
        <v>0</v>
      </c>
      <c r="O50" s="946">
        <f t="shared" si="4"/>
        <v>0</v>
      </c>
      <c r="P50" s="946">
        <f t="shared" si="4"/>
        <v>0</v>
      </c>
    </row>
    <row r="51" spans="1:16" s="378" customFormat="1" ht="43.5" customHeight="1" x14ac:dyDescent="0.25">
      <c r="A51" s="1850" t="s">
        <v>282</v>
      </c>
      <c r="B51" s="1851"/>
      <c r="C51" s="13"/>
      <c r="D51" s="13"/>
      <c r="E51" s="13"/>
      <c r="F51" s="13"/>
      <c r="G51" s="13"/>
      <c r="H51" s="8">
        <v>13</v>
      </c>
      <c r="I51" s="938"/>
      <c r="J51" s="939"/>
      <c r="K51" s="946">
        <f>K81</f>
        <v>0</v>
      </c>
      <c r="L51" s="946">
        <f t="shared" ref="L51:P51" si="5">L81</f>
        <v>170</v>
      </c>
      <c r="M51" s="946">
        <f t="shared" si="5"/>
        <v>1500</v>
      </c>
      <c r="N51" s="946">
        <f t="shared" si="5"/>
        <v>0</v>
      </c>
      <c r="O51" s="946">
        <f t="shared" si="5"/>
        <v>0</v>
      </c>
      <c r="P51" s="946">
        <f t="shared" si="5"/>
        <v>0</v>
      </c>
    </row>
    <row r="52" spans="1:16" s="378" customFormat="1" x14ac:dyDescent="0.25">
      <c r="A52" s="1810" t="s">
        <v>685</v>
      </c>
      <c r="B52" s="1811"/>
      <c r="C52" s="13"/>
      <c r="D52" s="13"/>
      <c r="E52" s="13"/>
      <c r="F52" s="13"/>
      <c r="G52" s="13"/>
      <c r="H52" s="8">
        <v>42</v>
      </c>
      <c r="I52" s="881"/>
      <c r="J52" s="882"/>
      <c r="K52" s="942">
        <f>K69+K75</f>
        <v>-3.9</v>
      </c>
      <c r="L52" s="942">
        <f t="shared" ref="L52:P52" si="6">L69+L75</f>
        <v>-31.4</v>
      </c>
      <c r="M52" s="942">
        <f t="shared" si="6"/>
        <v>0</v>
      </c>
      <c r="N52" s="942">
        <f t="shared" si="6"/>
        <v>0</v>
      </c>
      <c r="O52" s="942">
        <f t="shared" si="6"/>
        <v>0</v>
      </c>
      <c r="P52" s="942">
        <f t="shared" si="6"/>
        <v>0</v>
      </c>
    </row>
    <row r="53" spans="1:16" s="378" customFormat="1" x14ac:dyDescent="0.25">
      <c r="A53" s="1846" t="s">
        <v>130</v>
      </c>
      <c r="B53" s="1847"/>
      <c r="C53" s="13"/>
      <c r="D53" s="13"/>
      <c r="E53" s="13"/>
      <c r="F53" s="13"/>
      <c r="G53" s="13"/>
      <c r="H53" s="8">
        <v>91</v>
      </c>
      <c r="I53" s="881"/>
      <c r="J53" s="882"/>
      <c r="K53" s="942">
        <f>K70+K76+K82</f>
        <v>2080.3000000000002</v>
      </c>
      <c r="L53" s="942">
        <f t="shared" ref="L53:P53" si="7">L70+L76+L82</f>
        <v>3826.3999999999996</v>
      </c>
      <c r="M53" s="942">
        <f t="shared" si="7"/>
        <v>4957.8999999999996</v>
      </c>
      <c r="N53" s="942">
        <f t="shared" si="7"/>
        <v>6057.9</v>
      </c>
      <c r="O53" s="942">
        <f t="shared" si="7"/>
        <v>6057.9</v>
      </c>
      <c r="P53" s="942">
        <f t="shared" si="7"/>
        <v>6057.9</v>
      </c>
    </row>
    <row r="54" spans="1:16" s="378" customFormat="1" x14ac:dyDescent="0.25">
      <c r="A54" s="1846"/>
      <c r="B54" s="1847"/>
      <c r="C54" s="13"/>
      <c r="D54" s="13"/>
      <c r="E54" s="13"/>
      <c r="F54" s="13"/>
      <c r="G54" s="13"/>
      <c r="H54" s="8"/>
      <c r="I54" s="881"/>
      <c r="J54" s="882"/>
      <c r="K54" s="942">
        <f>K71+K77</f>
        <v>0</v>
      </c>
      <c r="L54" s="942">
        <f t="shared" ref="L54:P54" si="8">L71+L77</f>
        <v>-367.9</v>
      </c>
      <c r="M54" s="942">
        <f t="shared" si="8"/>
        <v>0</v>
      </c>
      <c r="N54" s="942">
        <f t="shared" si="8"/>
        <v>0</v>
      </c>
      <c r="O54" s="942">
        <f t="shared" si="8"/>
        <v>0</v>
      </c>
      <c r="P54" s="942">
        <f t="shared" si="8"/>
        <v>0</v>
      </c>
    </row>
    <row r="55" spans="1:16" s="378" customFormat="1" x14ac:dyDescent="0.25">
      <c r="A55" s="1942" t="s">
        <v>131</v>
      </c>
      <c r="B55" s="1943"/>
      <c r="C55" s="13"/>
      <c r="D55" s="13"/>
      <c r="E55" s="13"/>
      <c r="F55" s="13"/>
      <c r="G55" s="13"/>
      <c r="H55" s="8">
        <v>93</v>
      </c>
      <c r="I55" s="881"/>
      <c r="J55" s="882"/>
      <c r="K55" s="942">
        <f>K72+K78+K84</f>
        <v>-3826.3999999999996</v>
      </c>
      <c r="L55" s="942">
        <f t="shared" ref="L55:P55" si="9">L72+L78+L84</f>
        <v>-840.5</v>
      </c>
      <c r="M55" s="942">
        <f t="shared" si="9"/>
        <v>-6057.9</v>
      </c>
      <c r="N55" s="942">
        <f t="shared" si="9"/>
        <v>-6057.9</v>
      </c>
      <c r="O55" s="942">
        <f t="shared" si="9"/>
        <v>-6057.9</v>
      </c>
      <c r="P55" s="942">
        <f t="shared" si="9"/>
        <v>-6057.9</v>
      </c>
    </row>
    <row r="56" spans="1:16" ht="27" customHeight="1" x14ac:dyDescent="0.25">
      <c r="A56" s="1938" t="s">
        <v>529</v>
      </c>
      <c r="B56" s="1939"/>
      <c r="C56" s="67">
        <v>296</v>
      </c>
      <c r="D56" s="13">
        <v>1</v>
      </c>
      <c r="E56" s="13"/>
      <c r="F56" s="13"/>
      <c r="G56" s="150" t="s">
        <v>105</v>
      </c>
      <c r="H56" s="21"/>
      <c r="I56" s="49"/>
      <c r="J56" s="50"/>
      <c r="K56" s="945">
        <f>K57</f>
        <v>0</v>
      </c>
      <c r="L56" s="945">
        <f t="shared" ref="L56:P56" si="10">L57</f>
        <v>0</v>
      </c>
      <c r="M56" s="945">
        <f t="shared" si="10"/>
        <v>400000</v>
      </c>
      <c r="N56" s="945">
        <f t="shared" si="10"/>
        <v>150000</v>
      </c>
      <c r="O56" s="945">
        <f t="shared" si="10"/>
        <v>150000</v>
      </c>
      <c r="P56" s="945">
        <f t="shared" si="10"/>
        <v>150000</v>
      </c>
    </row>
    <row r="57" spans="1:16" s="378" customFormat="1" ht="40.5" customHeight="1" x14ac:dyDescent="0.25">
      <c r="A57" s="1940" t="s">
        <v>801</v>
      </c>
      <c r="B57" s="1941"/>
      <c r="C57" s="67"/>
      <c r="D57" s="13"/>
      <c r="E57" s="13"/>
      <c r="F57" s="13"/>
      <c r="G57" s="150"/>
      <c r="H57" s="21" t="s">
        <v>800</v>
      </c>
      <c r="I57" s="665"/>
      <c r="J57" s="666"/>
      <c r="K57" s="942"/>
      <c r="L57" s="942"/>
      <c r="M57" s="946">
        <v>400000</v>
      </c>
      <c r="N57" s="947">
        <v>150000</v>
      </c>
      <c r="O57" s="947">
        <v>150000</v>
      </c>
      <c r="P57" s="946">
        <v>150000</v>
      </c>
    </row>
    <row r="58" spans="1:16" s="378" customFormat="1" ht="52.5" customHeight="1" x14ac:dyDescent="0.25">
      <c r="A58" s="1938" t="s">
        <v>530</v>
      </c>
      <c r="B58" s="1939"/>
      <c r="C58" s="484">
        <v>298</v>
      </c>
      <c r="D58" s="485">
        <v>2</v>
      </c>
      <c r="E58" s="13"/>
      <c r="F58" s="13"/>
      <c r="G58" s="150" t="s">
        <v>698</v>
      </c>
      <c r="H58" s="21"/>
      <c r="I58" s="481"/>
      <c r="J58" s="482"/>
      <c r="K58" s="942">
        <f>K59+K60+K5</f>
        <v>0</v>
      </c>
      <c r="L58" s="942">
        <f>L59+L60+L5</f>
        <v>0</v>
      </c>
      <c r="M58" s="945">
        <f>M59+M60+M61</f>
        <v>60000.200000000004</v>
      </c>
      <c r="N58" s="945">
        <f t="shared" ref="N58:P58" si="11">N59+N60+N61</f>
        <v>159698.29999999999</v>
      </c>
      <c r="O58" s="945">
        <f t="shared" si="11"/>
        <v>477196.69999999995</v>
      </c>
      <c r="P58" s="945">
        <f t="shared" si="11"/>
        <v>265214</v>
      </c>
    </row>
    <row r="59" spans="1:16" ht="68.25" customHeight="1" x14ac:dyDescent="0.25">
      <c r="A59" s="1810" t="s">
        <v>350</v>
      </c>
      <c r="B59" s="1811"/>
      <c r="C59" s="484"/>
      <c r="D59" s="485"/>
      <c r="E59" s="8">
        <v>2051</v>
      </c>
      <c r="F59" s="8"/>
      <c r="G59" s="8"/>
      <c r="H59" s="8">
        <v>132121</v>
      </c>
      <c r="I59" s="49"/>
      <c r="J59" s="50"/>
      <c r="K59" s="942"/>
      <c r="L59" s="942"/>
      <c r="M59" s="946">
        <v>18009.400000000001</v>
      </c>
      <c r="N59" s="947"/>
      <c r="O59" s="947"/>
      <c r="P59" s="946"/>
    </row>
    <row r="60" spans="1:16" s="378" customFormat="1" ht="66" customHeight="1" x14ac:dyDescent="0.25">
      <c r="A60" s="1810" t="s">
        <v>350</v>
      </c>
      <c r="B60" s="1811"/>
      <c r="C60" s="484"/>
      <c r="D60" s="485"/>
      <c r="E60" s="8">
        <v>2055</v>
      </c>
      <c r="F60" s="8"/>
      <c r="G60" s="8"/>
      <c r="H60" s="8">
        <v>132121</v>
      </c>
      <c r="I60" s="879"/>
      <c r="J60" s="880"/>
      <c r="K60" s="942"/>
      <c r="L60" s="942"/>
      <c r="M60" s="946"/>
      <c r="N60" s="947">
        <v>100539</v>
      </c>
      <c r="O60" s="947">
        <v>334039.09999999998</v>
      </c>
      <c r="P60" s="946">
        <v>129250</v>
      </c>
    </row>
    <row r="61" spans="1:16" ht="69.75" customHeight="1" x14ac:dyDescent="0.25">
      <c r="A61" s="1846" t="s">
        <v>128</v>
      </c>
      <c r="B61" s="1847"/>
      <c r="C61" s="68"/>
      <c r="D61" s="8"/>
      <c r="E61" s="8">
        <v>2051</v>
      </c>
      <c r="F61" s="8"/>
      <c r="G61" s="8"/>
      <c r="H61" s="8">
        <v>595410</v>
      </c>
      <c r="I61" s="49"/>
      <c r="J61" s="50"/>
      <c r="K61" s="942"/>
      <c r="L61" s="942"/>
      <c r="M61" s="946">
        <v>41990.8</v>
      </c>
      <c r="N61" s="947">
        <v>59159.3</v>
      </c>
      <c r="O61" s="947">
        <v>143157.6</v>
      </c>
      <c r="P61" s="946">
        <v>135964</v>
      </c>
    </row>
    <row r="62" spans="1:16" s="378" customFormat="1" ht="65.25" customHeight="1" x14ac:dyDescent="0.25">
      <c r="A62" s="1938" t="s">
        <v>802</v>
      </c>
      <c r="B62" s="1939"/>
      <c r="C62" s="67">
        <v>298</v>
      </c>
      <c r="D62" s="13"/>
      <c r="E62" s="13"/>
      <c r="F62" s="13"/>
      <c r="G62" s="13">
        <v>70244</v>
      </c>
      <c r="H62" s="13"/>
      <c r="I62" s="881"/>
      <c r="J62" s="882"/>
      <c r="K62" s="944">
        <f>K63+K64</f>
        <v>0</v>
      </c>
      <c r="L62" s="944">
        <f t="shared" ref="L62:P62" si="12">L63+L64</f>
        <v>0</v>
      </c>
      <c r="M62" s="945">
        <f t="shared" si="12"/>
        <v>4231.2</v>
      </c>
      <c r="N62" s="945">
        <f t="shared" si="12"/>
        <v>11100</v>
      </c>
      <c r="O62" s="945">
        <f t="shared" si="12"/>
        <v>11460</v>
      </c>
      <c r="P62" s="945">
        <f t="shared" si="12"/>
        <v>11400</v>
      </c>
    </row>
    <row r="63" spans="1:16" s="378" customFormat="1" ht="80.25" customHeight="1" x14ac:dyDescent="0.25">
      <c r="A63" s="1810" t="s">
        <v>350</v>
      </c>
      <c r="B63" s="1811"/>
      <c r="C63" s="68"/>
      <c r="D63" s="8"/>
      <c r="E63" s="8">
        <v>2102</v>
      </c>
      <c r="F63" s="8"/>
      <c r="G63" s="8"/>
      <c r="H63" s="8">
        <v>132121</v>
      </c>
      <c r="I63" s="879"/>
      <c r="J63" s="880"/>
      <c r="K63" s="942"/>
      <c r="L63" s="942"/>
      <c r="M63" s="946">
        <v>791.2</v>
      </c>
      <c r="N63" s="947">
        <v>1998</v>
      </c>
      <c r="O63" s="947">
        <v>2062.8000000000002</v>
      </c>
      <c r="P63" s="946">
        <v>2052</v>
      </c>
    </row>
    <row r="64" spans="1:16" s="378" customFormat="1" ht="67.5" customHeight="1" x14ac:dyDescent="0.25">
      <c r="A64" s="1810" t="s">
        <v>350</v>
      </c>
      <c r="B64" s="1811"/>
      <c r="C64" s="68"/>
      <c r="D64" s="8"/>
      <c r="E64" s="8">
        <v>2074</v>
      </c>
      <c r="F64" s="8"/>
      <c r="G64" s="8"/>
      <c r="H64" s="8">
        <v>132121</v>
      </c>
      <c r="I64" s="879"/>
      <c r="J64" s="880"/>
      <c r="K64" s="942"/>
      <c r="L64" s="942"/>
      <c r="M64" s="946">
        <v>3440</v>
      </c>
      <c r="N64" s="947">
        <v>9102</v>
      </c>
      <c r="O64" s="947">
        <v>9397.2000000000007</v>
      </c>
      <c r="P64" s="946">
        <v>9348</v>
      </c>
    </row>
    <row r="65" spans="1:16" s="378" customFormat="1" ht="51" customHeight="1" x14ac:dyDescent="0.25">
      <c r="A65" s="1938" t="s">
        <v>803</v>
      </c>
      <c r="B65" s="1939"/>
      <c r="C65" s="67">
        <v>298</v>
      </c>
      <c r="D65" s="13"/>
      <c r="E65" s="13"/>
      <c r="F65" s="13"/>
      <c r="G65" s="13">
        <v>70245</v>
      </c>
      <c r="H65" s="13"/>
      <c r="I65" s="881"/>
      <c r="J65" s="882"/>
      <c r="K65" s="945">
        <f>K66</f>
        <v>0</v>
      </c>
      <c r="L65" s="945">
        <f t="shared" ref="L65:P65" si="13">L66</f>
        <v>0</v>
      </c>
      <c r="M65" s="945">
        <f t="shared" si="13"/>
        <v>5538.4</v>
      </c>
      <c r="N65" s="945">
        <f t="shared" si="13"/>
        <v>44550</v>
      </c>
      <c r="O65" s="945">
        <f t="shared" si="13"/>
        <v>0</v>
      </c>
      <c r="P65" s="945">
        <f t="shared" si="13"/>
        <v>0</v>
      </c>
    </row>
    <row r="66" spans="1:16" s="378" customFormat="1" ht="67.5" customHeight="1" x14ac:dyDescent="0.25">
      <c r="A66" s="1810" t="s">
        <v>350</v>
      </c>
      <c r="B66" s="1811"/>
      <c r="C66" s="68"/>
      <c r="D66" s="8"/>
      <c r="E66" s="8">
        <v>2103</v>
      </c>
      <c r="F66" s="8"/>
      <c r="G66" s="8"/>
      <c r="H66" s="8">
        <v>132121</v>
      </c>
      <c r="I66" s="879"/>
      <c r="J66" s="880"/>
      <c r="K66" s="942"/>
      <c r="L66" s="942"/>
      <c r="M66" s="946">
        <v>5538.4</v>
      </c>
      <c r="N66" s="947">
        <v>44550</v>
      </c>
      <c r="O66" s="947"/>
      <c r="P66" s="946"/>
    </row>
    <row r="67" spans="1:16" s="378" customFormat="1" ht="54" customHeight="1" x14ac:dyDescent="0.25">
      <c r="A67" s="1938" t="s">
        <v>804</v>
      </c>
      <c r="B67" s="1939"/>
      <c r="C67" s="68"/>
      <c r="D67" s="8"/>
      <c r="E67" s="8"/>
      <c r="F67" s="8"/>
      <c r="G67" s="13">
        <v>70185</v>
      </c>
      <c r="H67" s="13"/>
      <c r="I67" s="881"/>
      <c r="J67" s="882"/>
      <c r="K67" s="945">
        <f>K68+K69+K70+K72</f>
        <v>335.4</v>
      </c>
      <c r="L67" s="945">
        <f>L68+L69+L70+L71+L72</f>
        <v>289.20000000000005</v>
      </c>
      <c r="M67" s="945">
        <f t="shared" ref="M67" si="14">M68+M69+M70+M72</f>
        <v>400</v>
      </c>
      <c r="N67" s="948"/>
      <c r="O67" s="948"/>
      <c r="P67" s="945"/>
    </row>
    <row r="68" spans="1:16" s="378" customFormat="1" ht="68.25" customHeight="1" x14ac:dyDescent="0.25">
      <c r="A68" s="1810" t="s">
        <v>350</v>
      </c>
      <c r="B68" s="1811"/>
      <c r="C68" s="68"/>
      <c r="D68" s="8"/>
      <c r="E68" s="8">
        <v>2069</v>
      </c>
      <c r="F68" s="8"/>
      <c r="G68" s="8"/>
      <c r="H68" s="8">
        <v>132121</v>
      </c>
      <c r="I68" s="879"/>
      <c r="J68" s="880"/>
      <c r="K68" s="946">
        <v>763.4</v>
      </c>
      <c r="L68" s="946">
        <v>720.7</v>
      </c>
      <c r="M68" s="946"/>
      <c r="N68" s="947"/>
      <c r="O68" s="947"/>
      <c r="P68" s="946"/>
    </row>
    <row r="69" spans="1:16" s="378" customFormat="1" ht="19.5" customHeight="1" x14ac:dyDescent="0.25">
      <c r="A69" s="1874" t="s">
        <v>685</v>
      </c>
      <c r="B69" s="1875"/>
      <c r="C69" s="68"/>
      <c r="D69" s="8"/>
      <c r="E69" s="8"/>
      <c r="F69" s="8"/>
      <c r="G69" s="8"/>
      <c r="H69" s="8">
        <v>420000</v>
      </c>
      <c r="I69" s="879"/>
      <c r="J69" s="880"/>
      <c r="K69" s="942">
        <v>-1.5</v>
      </c>
      <c r="L69" s="942">
        <v>-31.4</v>
      </c>
      <c r="M69" s="946"/>
      <c r="N69" s="947"/>
      <c r="O69" s="947"/>
      <c r="P69" s="946"/>
    </row>
    <row r="70" spans="1:16" s="378" customFormat="1" ht="23.25" customHeight="1" x14ac:dyDescent="0.25">
      <c r="A70" s="1876" t="s">
        <v>130</v>
      </c>
      <c r="B70" s="1877"/>
      <c r="C70" s="68"/>
      <c r="D70" s="8"/>
      <c r="E70" s="8"/>
      <c r="F70" s="8"/>
      <c r="G70" s="8"/>
      <c r="H70" s="8">
        <v>910000</v>
      </c>
      <c r="I70" s="879"/>
      <c r="J70" s="880"/>
      <c r="K70" s="942">
        <v>145.9</v>
      </c>
      <c r="L70" s="942">
        <v>572.4</v>
      </c>
      <c r="M70" s="946">
        <v>400</v>
      </c>
      <c r="N70" s="947"/>
      <c r="O70" s="947"/>
      <c r="P70" s="946"/>
    </row>
    <row r="71" spans="1:16" s="378" customFormat="1" ht="23.25" customHeight="1" x14ac:dyDescent="0.25">
      <c r="A71" s="1876"/>
      <c r="B71" s="1877"/>
      <c r="C71" s="68"/>
      <c r="D71" s="8"/>
      <c r="E71" s="8"/>
      <c r="F71" s="8"/>
      <c r="G71" s="8"/>
      <c r="H71" s="8"/>
      <c r="I71" s="879"/>
      <c r="J71" s="880"/>
      <c r="K71" s="942"/>
      <c r="L71" s="942">
        <v>-310</v>
      </c>
      <c r="M71" s="946"/>
      <c r="N71" s="947"/>
      <c r="O71" s="947"/>
      <c r="P71" s="946"/>
    </row>
    <row r="72" spans="1:16" s="378" customFormat="1" ht="23.25" customHeight="1" x14ac:dyDescent="0.25">
      <c r="A72" s="1878" t="s">
        <v>131</v>
      </c>
      <c r="B72" s="1879"/>
      <c r="C72" s="68"/>
      <c r="D72" s="8"/>
      <c r="E72" s="8"/>
      <c r="F72" s="8"/>
      <c r="G72" s="8"/>
      <c r="H72" s="8">
        <v>930000</v>
      </c>
      <c r="I72" s="879"/>
      <c r="J72" s="880"/>
      <c r="K72" s="942">
        <v>-572.4</v>
      </c>
      <c r="L72" s="942">
        <v>-662.5</v>
      </c>
      <c r="M72" s="946"/>
      <c r="N72" s="947"/>
      <c r="O72" s="947"/>
      <c r="P72" s="946"/>
    </row>
    <row r="73" spans="1:16" s="378" customFormat="1" ht="95.25" customHeight="1" x14ac:dyDescent="0.25">
      <c r="A73" s="1880" t="s">
        <v>821</v>
      </c>
      <c r="B73" s="1881"/>
      <c r="C73" s="67">
        <v>298</v>
      </c>
      <c r="D73" s="13"/>
      <c r="E73" s="13"/>
      <c r="F73" s="13"/>
      <c r="G73" s="13">
        <v>70098</v>
      </c>
      <c r="H73" s="13"/>
      <c r="I73" s="934"/>
      <c r="J73" s="935"/>
      <c r="K73" s="945">
        <f>K74+K75+K76+K77+K78</f>
        <v>44.29999999999999</v>
      </c>
      <c r="L73" s="945">
        <f t="shared" ref="L73:P73" si="15">L74+L75+L76+L77+L78</f>
        <v>0</v>
      </c>
      <c r="M73" s="945">
        <f t="shared" si="15"/>
        <v>0</v>
      </c>
      <c r="N73" s="945">
        <f t="shared" si="15"/>
        <v>0</v>
      </c>
      <c r="O73" s="945">
        <f t="shared" si="15"/>
        <v>0</v>
      </c>
      <c r="P73" s="945">
        <f t="shared" si="15"/>
        <v>0</v>
      </c>
    </row>
    <row r="74" spans="1:16" s="378" customFormat="1" ht="51.75" customHeight="1" x14ac:dyDescent="0.25">
      <c r="A74" s="1352" t="s">
        <v>550</v>
      </c>
      <c r="B74" s="1352"/>
      <c r="C74" s="68"/>
      <c r="D74" s="8"/>
      <c r="E74" s="8"/>
      <c r="F74" s="8"/>
      <c r="G74" s="8"/>
      <c r="H74" s="8">
        <v>141117</v>
      </c>
      <c r="I74" s="930"/>
      <c r="J74" s="931"/>
      <c r="K74" s="946">
        <v>1</v>
      </c>
      <c r="L74" s="946"/>
      <c r="M74" s="946"/>
      <c r="N74" s="947"/>
      <c r="O74" s="947"/>
      <c r="P74" s="946"/>
    </row>
    <row r="75" spans="1:16" s="378" customFormat="1" ht="23.25" customHeight="1" x14ac:dyDescent="0.25">
      <c r="A75" s="1874" t="s">
        <v>685</v>
      </c>
      <c r="B75" s="1875"/>
      <c r="C75" s="68"/>
      <c r="D75" s="8"/>
      <c r="E75" s="8"/>
      <c r="F75" s="8"/>
      <c r="G75" s="8"/>
      <c r="H75" s="8">
        <v>420000</v>
      </c>
      <c r="I75" s="930"/>
      <c r="J75" s="931"/>
      <c r="K75" s="946">
        <v>-2.4</v>
      </c>
      <c r="L75" s="946"/>
      <c r="M75" s="946"/>
      <c r="N75" s="947"/>
      <c r="O75" s="947"/>
      <c r="P75" s="946"/>
    </row>
    <row r="76" spans="1:16" s="378" customFormat="1" ht="23.25" customHeight="1" x14ac:dyDescent="0.25">
      <c r="A76" s="1876" t="s">
        <v>130</v>
      </c>
      <c r="B76" s="1877"/>
      <c r="C76" s="68"/>
      <c r="D76" s="8"/>
      <c r="E76" s="8"/>
      <c r="F76" s="8"/>
      <c r="G76" s="8"/>
      <c r="H76" s="8">
        <v>910000</v>
      </c>
      <c r="I76" s="930"/>
      <c r="J76" s="931"/>
      <c r="K76" s="946">
        <v>103.6</v>
      </c>
      <c r="L76" s="946">
        <v>57.9</v>
      </c>
      <c r="M76" s="946">
        <v>57.9</v>
      </c>
      <c r="N76" s="947">
        <v>57.9</v>
      </c>
      <c r="O76" s="947">
        <v>57.9</v>
      </c>
      <c r="P76" s="946">
        <v>57.9</v>
      </c>
    </row>
    <row r="77" spans="1:16" s="378" customFormat="1" ht="23.25" customHeight="1" x14ac:dyDescent="0.25">
      <c r="A77" s="1876"/>
      <c r="B77" s="1877"/>
      <c r="C77" s="68"/>
      <c r="D77" s="8"/>
      <c r="E77" s="8"/>
      <c r="F77" s="8"/>
      <c r="G77" s="8"/>
      <c r="H77" s="8"/>
      <c r="I77" s="930"/>
      <c r="J77" s="931"/>
      <c r="K77" s="946"/>
      <c r="L77" s="946">
        <v>-57.9</v>
      </c>
      <c r="M77" s="946"/>
      <c r="N77" s="947"/>
      <c r="O77" s="947"/>
      <c r="P77" s="946"/>
    </row>
    <row r="78" spans="1:16" s="378" customFormat="1" ht="23.25" customHeight="1" x14ac:dyDescent="0.25">
      <c r="A78" s="1878" t="s">
        <v>131</v>
      </c>
      <c r="B78" s="1879"/>
      <c r="C78" s="68"/>
      <c r="D78" s="8"/>
      <c r="E78" s="8"/>
      <c r="F78" s="8"/>
      <c r="G78" s="8"/>
      <c r="H78" s="8">
        <v>920000</v>
      </c>
      <c r="I78" s="930"/>
      <c r="J78" s="931"/>
      <c r="K78" s="946">
        <v>-57.9</v>
      </c>
      <c r="L78" s="946"/>
      <c r="M78" s="946">
        <v>-57.9</v>
      </c>
      <c r="N78" s="947">
        <v>-57.9</v>
      </c>
      <c r="O78" s="947">
        <v>-57.9</v>
      </c>
      <c r="P78" s="946">
        <v>-57.9</v>
      </c>
    </row>
    <row r="79" spans="1:16" s="378" customFormat="1" ht="34.5" customHeight="1" x14ac:dyDescent="0.25">
      <c r="A79" s="1880" t="s">
        <v>822</v>
      </c>
      <c r="B79" s="1881"/>
      <c r="C79" s="67">
        <v>298</v>
      </c>
      <c r="D79" s="13"/>
      <c r="E79" s="13"/>
      <c r="F79" s="13"/>
      <c r="G79" s="13">
        <v>70106</v>
      </c>
      <c r="H79" s="13"/>
      <c r="I79" s="934"/>
      <c r="J79" s="935"/>
      <c r="K79" s="945">
        <f>K80+K81+K82+K83+K84</f>
        <v>-1315.3</v>
      </c>
      <c r="L79" s="944">
        <f t="shared" ref="L79:P79" si="16">L80+L81+L82+L83+L84</f>
        <v>0</v>
      </c>
      <c r="M79" s="944">
        <f t="shared" si="16"/>
        <v>0</v>
      </c>
      <c r="N79" s="944">
        <f t="shared" si="16"/>
        <v>0</v>
      </c>
      <c r="O79" s="944">
        <f t="shared" si="16"/>
        <v>0</v>
      </c>
      <c r="P79" s="944">
        <f t="shared" si="16"/>
        <v>0</v>
      </c>
    </row>
    <row r="80" spans="1:16" s="378" customFormat="1" ht="39.75" customHeight="1" x14ac:dyDescent="0.25">
      <c r="A80" s="1810" t="s">
        <v>350</v>
      </c>
      <c r="B80" s="1811"/>
      <c r="C80" s="28"/>
      <c r="D80" s="8"/>
      <c r="E80" s="8"/>
      <c r="F80" s="8"/>
      <c r="G80" s="8"/>
      <c r="H80" s="8">
        <v>132121</v>
      </c>
      <c r="I80" s="940"/>
      <c r="J80" s="941"/>
      <c r="K80" s="946">
        <v>50</v>
      </c>
      <c r="L80" s="946"/>
      <c r="M80" s="946"/>
      <c r="N80" s="947"/>
      <c r="O80" s="947"/>
      <c r="P80" s="946"/>
    </row>
    <row r="81" spans="1:16" s="378" customFormat="1" ht="39.75" customHeight="1" x14ac:dyDescent="0.25">
      <c r="A81" s="1850" t="s">
        <v>282</v>
      </c>
      <c r="B81" s="1851"/>
      <c r="C81" s="68"/>
      <c r="D81" s="8"/>
      <c r="E81" s="8"/>
      <c r="F81" s="8"/>
      <c r="G81" s="8"/>
      <c r="H81" s="8">
        <v>471330</v>
      </c>
      <c r="I81" s="930"/>
      <c r="J81" s="931"/>
      <c r="K81" s="946"/>
      <c r="L81" s="946">
        <v>170</v>
      </c>
      <c r="M81" s="946">
        <v>1500</v>
      </c>
      <c r="N81" s="947"/>
      <c r="O81" s="947"/>
      <c r="P81" s="946"/>
    </row>
    <row r="82" spans="1:16" s="378" customFormat="1" ht="24" customHeight="1" x14ac:dyDescent="0.25">
      <c r="A82" s="1876" t="s">
        <v>130</v>
      </c>
      <c r="B82" s="1877"/>
      <c r="C82" s="68"/>
      <c r="D82" s="8"/>
      <c r="E82" s="8"/>
      <c r="F82" s="8"/>
      <c r="G82" s="8"/>
      <c r="H82" s="8">
        <v>910000</v>
      </c>
      <c r="I82" s="930"/>
      <c r="J82" s="931"/>
      <c r="K82" s="942">
        <v>1830.8</v>
      </c>
      <c r="L82" s="942">
        <v>3196.1</v>
      </c>
      <c r="M82" s="946">
        <v>4500</v>
      </c>
      <c r="N82" s="947">
        <v>6000</v>
      </c>
      <c r="O82" s="947">
        <v>6000</v>
      </c>
      <c r="P82" s="946">
        <v>6000</v>
      </c>
    </row>
    <row r="83" spans="1:16" s="378" customFormat="1" ht="20.25" customHeight="1" x14ac:dyDescent="0.25">
      <c r="A83" s="1876"/>
      <c r="B83" s="1877"/>
      <c r="C83" s="68"/>
      <c r="D83" s="8"/>
      <c r="E83" s="8"/>
      <c r="F83" s="8"/>
      <c r="G83" s="8"/>
      <c r="H83" s="8"/>
      <c r="I83" s="930"/>
      <c r="J83" s="931"/>
      <c r="K83" s="942"/>
      <c r="L83" s="942">
        <v>-3188.1</v>
      </c>
      <c r="M83" s="946"/>
      <c r="N83" s="947"/>
      <c r="O83" s="947"/>
      <c r="P83" s="946"/>
    </row>
    <row r="84" spans="1:16" ht="21" customHeight="1" x14ac:dyDescent="0.25">
      <c r="A84" s="1878" t="s">
        <v>131</v>
      </c>
      <c r="B84" s="1879"/>
      <c r="C84" s="8"/>
      <c r="D84" s="8"/>
      <c r="E84" s="8"/>
      <c r="F84" s="8"/>
      <c r="G84" s="8"/>
      <c r="H84" s="8">
        <v>930000</v>
      </c>
      <c r="I84" s="1271"/>
      <c r="J84" s="1273"/>
      <c r="K84" s="943">
        <v>-3196.1</v>
      </c>
      <c r="L84" s="942">
        <v>-178</v>
      </c>
      <c r="M84" s="946">
        <v>-6000</v>
      </c>
      <c r="N84" s="947">
        <v>-6000</v>
      </c>
      <c r="O84" s="947">
        <v>-6000</v>
      </c>
      <c r="P84" s="946">
        <v>-6000</v>
      </c>
    </row>
    <row r="85" spans="1:16" x14ac:dyDescent="0.25">
      <c r="A85" s="1878"/>
      <c r="B85" s="1879"/>
    </row>
    <row r="86" spans="1:16" ht="26.25" customHeight="1" x14ac:dyDescent="0.25">
      <c r="A86" s="1336" t="s">
        <v>41</v>
      </c>
      <c r="B86" s="1336"/>
      <c r="C86" s="1336"/>
      <c r="D86" s="1336"/>
      <c r="E86" s="1336"/>
      <c r="F86" s="1336"/>
      <c r="G86" s="1336"/>
      <c r="H86" s="1336"/>
      <c r="I86" s="1336"/>
      <c r="J86" s="1336"/>
      <c r="K86" s="1336"/>
      <c r="L86" s="1336"/>
      <c r="M86" s="1336"/>
      <c r="N86" s="1336"/>
      <c r="O86" s="1336"/>
      <c r="P86" s="1337"/>
    </row>
    <row r="87" spans="1:16" ht="21.6" customHeight="1" x14ac:dyDescent="0.25">
      <c r="A87" s="1329"/>
      <c r="B87" s="1331"/>
      <c r="C87" s="1329"/>
      <c r="D87" s="1330"/>
      <c r="E87" s="1330"/>
      <c r="F87" s="1330"/>
      <c r="G87" s="1330"/>
      <c r="H87" s="1330"/>
      <c r="I87" s="1330"/>
      <c r="J87" s="1330"/>
      <c r="K87" s="1330"/>
      <c r="L87" s="1330"/>
      <c r="M87" s="1330"/>
      <c r="N87" s="1331"/>
      <c r="O87" s="1301" t="s">
        <v>2</v>
      </c>
      <c r="P87" s="1301"/>
    </row>
    <row r="88" spans="1:16" ht="20.25" customHeight="1" x14ac:dyDescent="0.25">
      <c r="A88" s="1334" t="s">
        <v>42</v>
      </c>
      <c r="B88" s="1334"/>
      <c r="C88" s="1329" t="s">
        <v>280</v>
      </c>
      <c r="D88" s="1330"/>
      <c r="E88" s="1330"/>
      <c r="F88" s="1330"/>
      <c r="G88" s="1330"/>
      <c r="H88" s="1330"/>
      <c r="I88" s="1330"/>
      <c r="J88" s="1330"/>
      <c r="K88" s="1330"/>
      <c r="L88" s="1330"/>
      <c r="M88" s="1330"/>
      <c r="N88" s="1331"/>
      <c r="O88" s="1335" t="s">
        <v>279</v>
      </c>
      <c r="P88" s="1335"/>
    </row>
    <row r="89" spans="1:16" ht="21.6" customHeight="1" x14ac:dyDescent="0.25">
      <c r="A89" s="1334" t="s">
        <v>43</v>
      </c>
      <c r="B89" s="1334"/>
      <c r="C89" s="1329" t="s">
        <v>44</v>
      </c>
      <c r="D89" s="1330"/>
      <c r="E89" s="1330"/>
      <c r="F89" s="1330"/>
      <c r="G89" s="1330"/>
      <c r="H89" s="1330"/>
      <c r="I89" s="1330"/>
      <c r="J89" s="1330"/>
      <c r="K89" s="1330"/>
      <c r="L89" s="1330"/>
      <c r="M89" s="1330"/>
      <c r="N89" s="1331"/>
      <c r="O89" s="1301">
        <v>58</v>
      </c>
      <c r="P89" s="1301"/>
    </row>
    <row r="90" spans="1:16" ht="21.6" customHeight="1" x14ac:dyDescent="0.25">
      <c r="A90" s="1334" t="s">
        <v>45</v>
      </c>
      <c r="B90" s="1334"/>
      <c r="C90" s="1329" t="s">
        <v>167</v>
      </c>
      <c r="D90" s="1330"/>
      <c r="E90" s="1330"/>
      <c r="F90" s="1330"/>
      <c r="G90" s="1330"/>
      <c r="H90" s="1330"/>
      <c r="I90" s="1330"/>
      <c r="J90" s="1330"/>
      <c r="K90" s="1330"/>
      <c r="L90" s="1330"/>
      <c r="M90" s="1330"/>
      <c r="N90" s="1331"/>
      <c r="O90" s="1335" t="s">
        <v>109</v>
      </c>
      <c r="P90" s="1335"/>
    </row>
    <row r="92" spans="1:16" ht="37.5" customHeight="1" x14ac:dyDescent="0.25">
      <c r="A92" s="1865" t="s">
        <v>674</v>
      </c>
      <c r="B92" s="1865"/>
      <c r="C92" s="1865"/>
      <c r="D92" s="1865"/>
      <c r="E92" s="1865"/>
      <c r="F92" s="1865"/>
      <c r="G92" s="1865"/>
      <c r="H92" s="1865"/>
      <c r="I92" s="1865"/>
      <c r="J92" s="1865"/>
      <c r="K92" s="1865"/>
      <c r="L92" s="1865"/>
      <c r="M92" s="1865"/>
      <c r="N92" s="1865"/>
      <c r="O92" s="1865"/>
      <c r="P92" s="1865"/>
    </row>
    <row r="93" spans="1:16" ht="19.5" customHeight="1" x14ac:dyDescent="0.25">
      <c r="A93" s="1753" t="s">
        <v>47</v>
      </c>
      <c r="B93" s="1754"/>
      <c r="C93" s="1755"/>
      <c r="D93" s="1482" t="s">
        <v>432</v>
      </c>
      <c r="E93" s="1483"/>
      <c r="F93" s="1483"/>
      <c r="G93" s="1483"/>
      <c r="H93" s="1483"/>
      <c r="I93" s="1483"/>
      <c r="J93" s="1483"/>
      <c r="K93" s="1483"/>
      <c r="L93" s="1483"/>
      <c r="M93" s="1483"/>
      <c r="N93" s="1483"/>
      <c r="O93" s="1483"/>
      <c r="P93" s="1484"/>
    </row>
    <row r="94" spans="1:16" ht="48.75" customHeight="1" x14ac:dyDescent="0.25">
      <c r="A94" s="1473" t="s">
        <v>672</v>
      </c>
      <c r="B94" s="1474"/>
      <c r="C94" s="1475"/>
      <c r="D94" s="1631" t="s">
        <v>433</v>
      </c>
      <c r="E94" s="1632"/>
      <c r="F94" s="1632"/>
      <c r="G94" s="1632"/>
      <c r="H94" s="1632"/>
      <c r="I94" s="1632"/>
      <c r="J94" s="1632"/>
      <c r="K94" s="1632"/>
      <c r="L94" s="1632"/>
      <c r="M94" s="1632"/>
      <c r="N94" s="1632"/>
      <c r="O94" s="1632"/>
      <c r="P94" s="1633"/>
    </row>
    <row r="95" spans="1:16" ht="56.45" customHeight="1" x14ac:dyDescent="0.25">
      <c r="A95" s="1479" t="s">
        <v>49</v>
      </c>
      <c r="B95" s="1480"/>
      <c r="C95" s="1481"/>
      <c r="D95" s="1631" t="s">
        <v>922</v>
      </c>
      <c r="E95" s="1632"/>
      <c r="F95" s="1632"/>
      <c r="G95" s="1632"/>
      <c r="H95" s="1632"/>
      <c r="I95" s="1632"/>
      <c r="J95" s="1632"/>
      <c r="K95" s="1632"/>
      <c r="L95" s="1632"/>
      <c r="M95" s="1632"/>
      <c r="N95" s="1632"/>
      <c r="O95" s="1632"/>
      <c r="P95" s="1633"/>
    </row>
    <row r="96" spans="1:16" ht="23.25" customHeight="1" x14ac:dyDescent="0.25">
      <c r="A96" s="1751" t="s">
        <v>50</v>
      </c>
      <c r="B96" s="1751"/>
      <c r="C96" s="1751"/>
      <c r="D96" s="1751"/>
      <c r="E96" s="1751"/>
      <c r="F96" s="1751"/>
      <c r="G96" s="1751"/>
      <c r="H96" s="1751"/>
      <c r="I96" s="1751"/>
      <c r="J96" s="1751"/>
      <c r="K96" s="1751"/>
      <c r="L96" s="1751"/>
      <c r="M96" s="1751"/>
      <c r="N96" s="1751"/>
      <c r="O96" s="1751"/>
      <c r="P96" s="1751"/>
    </row>
    <row r="97" spans="1:16" ht="24" customHeight="1" x14ac:dyDescent="0.25">
      <c r="A97" s="1448" t="s">
        <v>51</v>
      </c>
      <c r="B97" s="1750" t="s">
        <v>2</v>
      </c>
      <c r="C97" s="1452" t="s">
        <v>7</v>
      </c>
      <c r="D97" s="1453"/>
      <c r="E97" s="1453"/>
      <c r="F97" s="1453"/>
      <c r="G97" s="1453"/>
      <c r="H97" s="1453"/>
      <c r="I97" s="1453"/>
      <c r="J97" s="1752" t="s">
        <v>52</v>
      </c>
      <c r="K97" s="599">
        <v>2017</v>
      </c>
      <c r="L97" s="599">
        <v>2018</v>
      </c>
      <c r="M97" s="599">
        <v>2019</v>
      </c>
      <c r="N97" s="599">
        <v>2020</v>
      </c>
      <c r="O97" s="599">
        <v>2021</v>
      </c>
      <c r="P97" s="599">
        <v>2022</v>
      </c>
    </row>
    <row r="98" spans="1:16" ht="50.25" customHeight="1" x14ac:dyDescent="0.25">
      <c r="A98" s="1449"/>
      <c r="B98" s="1450"/>
      <c r="C98" s="1817"/>
      <c r="D98" s="1818"/>
      <c r="E98" s="1818"/>
      <c r="F98" s="1818"/>
      <c r="G98" s="1818"/>
      <c r="H98" s="1818"/>
      <c r="I98" s="1818"/>
      <c r="J98" s="1752"/>
      <c r="K98" s="600" t="s">
        <v>10</v>
      </c>
      <c r="L98" s="600" t="s">
        <v>10</v>
      </c>
      <c r="M98" s="600" t="s">
        <v>11</v>
      </c>
      <c r="N98" s="600" t="s">
        <v>12</v>
      </c>
      <c r="O98" s="600" t="s">
        <v>13</v>
      </c>
      <c r="P98" s="600" t="s">
        <v>13</v>
      </c>
    </row>
    <row r="99" spans="1:16" s="378" customFormat="1" ht="38.450000000000003" customHeight="1" x14ac:dyDescent="0.25">
      <c r="A99" s="1460" t="s">
        <v>53</v>
      </c>
      <c r="B99" s="1029" t="s">
        <v>138</v>
      </c>
      <c r="C99" s="1923" t="s">
        <v>923</v>
      </c>
      <c r="D99" s="1924"/>
      <c r="E99" s="1924"/>
      <c r="F99" s="1924"/>
      <c r="G99" s="1924"/>
      <c r="H99" s="1924"/>
      <c r="I99" s="1925"/>
      <c r="J99" s="1033" t="s">
        <v>111</v>
      </c>
      <c r="K99" s="1074" t="s">
        <v>15</v>
      </c>
      <c r="L99" s="1074">
        <v>27.8</v>
      </c>
      <c r="M99" s="1090">
        <v>1</v>
      </c>
      <c r="N99" s="601">
        <v>17</v>
      </c>
      <c r="O99" s="1074" t="s">
        <v>15</v>
      </c>
      <c r="P99" s="1074" t="s">
        <v>15</v>
      </c>
    </row>
    <row r="100" spans="1:16" ht="20.25" customHeight="1" x14ac:dyDescent="0.25">
      <c r="A100" s="1935"/>
      <c r="B100" s="630" t="s">
        <v>168</v>
      </c>
      <c r="C100" s="1927" t="s">
        <v>169</v>
      </c>
      <c r="D100" s="1928"/>
      <c r="E100" s="1928"/>
      <c r="F100" s="1928"/>
      <c r="G100" s="1928"/>
      <c r="H100" s="1928"/>
      <c r="I100" s="1929"/>
      <c r="J100" s="624" t="s">
        <v>111</v>
      </c>
      <c r="K100" s="597" t="s">
        <v>15</v>
      </c>
      <c r="L100" s="1079">
        <v>10.7</v>
      </c>
      <c r="M100" s="601">
        <v>10</v>
      </c>
      <c r="N100" s="601">
        <v>10</v>
      </c>
      <c r="O100" s="601">
        <v>10</v>
      </c>
      <c r="P100" s="631">
        <v>10</v>
      </c>
    </row>
    <row r="101" spans="1:16" ht="33.75" customHeight="1" x14ac:dyDescent="0.25">
      <c r="A101" s="1460" t="s">
        <v>54</v>
      </c>
      <c r="B101" s="624" t="s">
        <v>140</v>
      </c>
      <c r="C101" s="1930" t="s">
        <v>622</v>
      </c>
      <c r="D101" s="1930"/>
      <c r="E101" s="1930"/>
      <c r="F101" s="1930"/>
      <c r="G101" s="1930"/>
      <c r="H101" s="1930"/>
      <c r="I101" s="1930"/>
      <c r="J101" s="624" t="s">
        <v>331</v>
      </c>
      <c r="K101" s="602" t="s">
        <v>15</v>
      </c>
      <c r="L101" s="601">
        <v>52</v>
      </c>
      <c r="M101" s="602">
        <v>50</v>
      </c>
      <c r="N101" s="602">
        <v>30</v>
      </c>
      <c r="O101" s="602">
        <v>40</v>
      </c>
      <c r="P101" s="602">
        <v>50</v>
      </c>
    </row>
    <row r="102" spans="1:16" ht="33" customHeight="1" x14ac:dyDescent="0.25">
      <c r="A102" s="1495"/>
      <c r="B102" s="614" t="s">
        <v>188</v>
      </c>
      <c r="C102" s="1931" t="s">
        <v>623</v>
      </c>
      <c r="D102" s="1932"/>
      <c r="E102" s="1932"/>
      <c r="F102" s="1932"/>
      <c r="G102" s="1932"/>
      <c r="H102" s="1932"/>
      <c r="I102" s="1933"/>
      <c r="J102" s="624" t="s">
        <v>331</v>
      </c>
      <c r="K102" s="606" t="s">
        <v>15</v>
      </c>
      <c r="L102" s="606" t="s">
        <v>15</v>
      </c>
      <c r="M102" s="623">
        <v>20</v>
      </c>
      <c r="N102" s="623">
        <v>2</v>
      </c>
      <c r="O102" s="623">
        <v>2</v>
      </c>
      <c r="P102" s="623">
        <v>2</v>
      </c>
    </row>
    <row r="103" spans="1:16" ht="29.25" customHeight="1" x14ac:dyDescent="0.25">
      <c r="A103" s="1495"/>
      <c r="B103" s="614" t="s">
        <v>190</v>
      </c>
      <c r="C103" s="1920" t="s">
        <v>624</v>
      </c>
      <c r="D103" s="1921"/>
      <c r="E103" s="1921"/>
      <c r="F103" s="1921"/>
      <c r="G103" s="1921"/>
      <c r="H103" s="1921"/>
      <c r="I103" s="1922"/>
      <c r="J103" s="624" t="s">
        <v>331</v>
      </c>
      <c r="K103" s="606" t="s">
        <v>15</v>
      </c>
      <c r="L103" s="623" t="s">
        <v>15</v>
      </c>
      <c r="M103" s="623">
        <v>30</v>
      </c>
      <c r="N103" s="623">
        <v>10</v>
      </c>
      <c r="O103" s="623">
        <v>10</v>
      </c>
      <c r="P103" s="623">
        <v>10</v>
      </c>
    </row>
    <row r="104" spans="1:16" s="378" customFormat="1" ht="33.950000000000003" customHeight="1" x14ac:dyDescent="0.25">
      <c r="A104" s="1495"/>
      <c r="B104" s="614" t="s">
        <v>210</v>
      </c>
      <c r="C104" s="1920" t="s">
        <v>924</v>
      </c>
      <c r="D104" s="1921"/>
      <c r="E104" s="1921"/>
      <c r="F104" s="1921"/>
      <c r="G104" s="1921"/>
      <c r="H104" s="1921"/>
      <c r="I104" s="1922"/>
      <c r="J104" s="697" t="s">
        <v>331</v>
      </c>
      <c r="K104" s="606">
        <v>85</v>
      </c>
      <c r="L104" s="623">
        <v>150</v>
      </c>
      <c r="M104" s="623">
        <v>105</v>
      </c>
      <c r="N104" s="623">
        <v>20</v>
      </c>
      <c r="O104" s="623">
        <v>20</v>
      </c>
      <c r="P104" s="623">
        <v>20</v>
      </c>
    </row>
    <row r="105" spans="1:16" s="378" customFormat="1" ht="31.5" customHeight="1" x14ac:dyDescent="0.25">
      <c r="A105" s="1585"/>
      <c r="B105" s="614" t="s">
        <v>600</v>
      </c>
      <c r="C105" s="1920" t="s">
        <v>925</v>
      </c>
      <c r="D105" s="1921"/>
      <c r="E105" s="1921"/>
      <c r="F105" s="1921"/>
      <c r="G105" s="1921"/>
      <c r="H105" s="1921"/>
      <c r="I105" s="1922"/>
      <c r="J105" s="1033" t="s">
        <v>331</v>
      </c>
      <c r="K105" s="606" t="s">
        <v>15</v>
      </c>
      <c r="L105" s="606" t="s">
        <v>15</v>
      </c>
      <c r="M105" s="623" t="s">
        <v>15</v>
      </c>
      <c r="N105" s="623">
        <v>1</v>
      </c>
      <c r="O105" s="623">
        <v>2</v>
      </c>
      <c r="P105" s="623">
        <v>2</v>
      </c>
    </row>
    <row r="106" spans="1:16" s="378" customFormat="1" ht="32.1" customHeight="1" x14ac:dyDescent="0.25">
      <c r="A106" s="1585"/>
      <c r="B106" s="614" t="s">
        <v>601</v>
      </c>
      <c r="C106" s="1920" t="s">
        <v>927</v>
      </c>
      <c r="D106" s="1921"/>
      <c r="E106" s="1921"/>
      <c r="F106" s="1921"/>
      <c r="G106" s="1921"/>
      <c r="H106" s="1921"/>
      <c r="I106" s="1922"/>
      <c r="J106" s="1033" t="s">
        <v>331</v>
      </c>
      <c r="K106" s="606" t="s">
        <v>15</v>
      </c>
      <c r="L106" s="606" t="s">
        <v>15</v>
      </c>
      <c r="M106" s="623" t="s">
        <v>15</v>
      </c>
      <c r="N106" s="623">
        <v>8500</v>
      </c>
      <c r="O106" s="606" t="s">
        <v>15</v>
      </c>
      <c r="P106" s="623" t="s">
        <v>15</v>
      </c>
    </row>
    <row r="107" spans="1:16" s="378" customFormat="1" ht="33.6" customHeight="1" x14ac:dyDescent="0.25">
      <c r="A107" s="1585"/>
      <c r="B107" s="614" t="s">
        <v>696</v>
      </c>
      <c r="C107" s="1920" t="s">
        <v>928</v>
      </c>
      <c r="D107" s="1921"/>
      <c r="E107" s="1921"/>
      <c r="F107" s="1921"/>
      <c r="G107" s="1921"/>
      <c r="H107" s="1921"/>
      <c r="I107" s="1922"/>
      <c r="J107" s="1032" t="s">
        <v>926</v>
      </c>
      <c r="K107" s="606" t="s">
        <v>15</v>
      </c>
      <c r="L107" s="606" t="s">
        <v>15</v>
      </c>
      <c r="M107" s="623" t="s">
        <v>15</v>
      </c>
      <c r="N107" s="623">
        <v>3</v>
      </c>
      <c r="O107" s="623">
        <v>3</v>
      </c>
      <c r="P107" s="623">
        <v>3</v>
      </c>
    </row>
    <row r="108" spans="1:16" s="378" customFormat="1" ht="51" customHeight="1" x14ac:dyDescent="0.25">
      <c r="A108" s="1675"/>
      <c r="B108" s="614" t="s">
        <v>697</v>
      </c>
      <c r="C108" s="1920" t="s">
        <v>929</v>
      </c>
      <c r="D108" s="1921"/>
      <c r="E108" s="1921"/>
      <c r="F108" s="1921"/>
      <c r="G108" s="1921"/>
      <c r="H108" s="1921"/>
      <c r="I108" s="1922"/>
      <c r="J108" s="1033" t="s">
        <v>331</v>
      </c>
      <c r="K108" s="606" t="s">
        <v>15</v>
      </c>
      <c r="L108" s="606" t="s">
        <v>15</v>
      </c>
      <c r="M108" s="623" t="s">
        <v>15</v>
      </c>
      <c r="N108" s="623">
        <v>10</v>
      </c>
      <c r="O108" s="623">
        <v>10</v>
      </c>
      <c r="P108" s="623">
        <v>10</v>
      </c>
    </row>
    <row r="109" spans="1:16" s="378" customFormat="1" ht="60.75" customHeight="1" x14ac:dyDescent="0.25">
      <c r="A109" s="1460" t="s">
        <v>59</v>
      </c>
      <c r="B109" s="614" t="s">
        <v>171</v>
      </c>
      <c r="C109" s="1920" t="s">
        <v>931</v>
      </c>
      <c r="D109" s="1586"/>
      <c r="E109" s="1586"/>
      <c r="F109" s="1586"/>
      <c r="G109" s="1586"/>
      <c r="H109" s="1586"/>
      <c r="I109" s="1587"/>
      <c r="J109" s="1033" t="s">
        <v>111</v>
      </c>
      <c r="K109" s="597" t="s">
        <v>15</v>
      </c>
      <c r="L109" s="597">
        <v>24.7</v>
      </c>
      <c r="M109" s="633">
        <v>100</v>
      </c>
      <c r="N109" s="633">
        <v>100</v>
      </c>
      <c r="O109" s="633">
        <v>100</v>
      </c>
      <c r="P109" s="633">
        <v>100</v>
      </c>
    </row>
    <row r="110" spans="1:16" s="378" customFormat="1" ht="30.75" customHeight="1" x14ac:dyDescent="0.25">
      <c r="A110" s="1585"/>
      <c r="B110" s="614" t="s">
        <v>325</v>
      </c>
      <c r="C110" s="1934" t="s">
        <v>625</v>
      </c>
      <c r="D110" s="1934"/>
      <c r="E110" s="1934"/>
      <c r="F110" s="1934"/>
      <c r="G110" s="1934"/>
      <c r="H110" s="1934"/>
      <c r="I110" s="1934"/>
      <c r="J110" s="614" t="s">
        <v>111</v>
      </c>
      <c r="K110" s="597" t="s">
        <v>15</v>
      </c>
      <c r="L110" s="597">
        <v>100</v>
      </c>
      <c r="M110" s="601">
        <v>100</v>
      </c>
      <c r="N110" s="601">
        <v>100</v>
      </c>
      <c r="O110" s="601">
        <v>100</v>
      </c>
      <c r="P110" s="601">
        <v>100</v>
      </c>
    </row>
    <row r="111" spans="1:16" ht="27" customHeight="1" x14ac:dyDescent="0.25">
      <c r="A111" s="1675"/>
      <c r="B111" s="614" t="s">
        <v>304</v>
      </c>
      <c r="C111" s="1926" t="s">
        <v>930</v>
      </c>
      <c r="D111" s="1926"/>
      <c r="E111" s="1926"/>
      <c r="F111" s="1926"/>
      <c r="G111" s="1926"/>
      <c r="H111" s="1926"/>
      <c r="I111" s="1926"/>
      <c r="J111" s="1079" t="s">
        <v>331</v>
      </c>
      <c r="K111" s="597" t="s">
        <v>15</v>
      </c>
      <c r="L111" s="597" t="s">
        <v>15</v>
      </c>
      <c r="M111" s="633" t="s">
        <v>15</v>
      </c>
      <c r="N111" s="633">
        <v>7</v>
      </c>
      <c r="O111" s="633">
        <v>7</v>
      </c>
      <c r="P111" s="633">
        <v>7</v>
      </c>
    </row>
    <row r="112" spans="1:16" ht="19.899999999999999" customHeight="1" x14ac:dyDescent="0.25"/>
    <row r="113" spans="1:16" x14ac:dyDescent="0.25">
      <c r="A113" s="1292" t="s">
        <v>60</v>
      </c>
      <c r="B113" s="1293"/>
      <c r="C113" s="1293"/>
      <c r="D113" s="1293"/>
      <c r="E113" s="1293"/>
      <c r="F113" s="1293"/>
      <c r="G113" s="1293"/>
      <c r="H113" s="1293"/>
      <c r="I113" s="1293"/>
      <c r="J113" s="1293"/>
      <c r="K113" s="1293"/>
      <c r="L113" s="1293"/>
      <c r="M113" s="1293"/>
      <c r="N113" s="1293"/>
      <c r="O113" s="1293"/>
      <c r="P113" s="1294"/>
    </row>
    <row r="114" spans="1:16" x14ac:dyDescent="0.25">
      <c r="A114" s="1295" t="s">
        <v>7</v>
      </c>
      <c r="B114" s="1296"/>
      <c r="C114" s="1296"/>
      <c r="D114" s="1297"/>
      <c r="E114" s="1255" t="s">
        <v>2</v>
      </c>
      <c r="F114" s="1256"/>
      <c r="G114" s="1280">
        <v>2017</v>
      </c>
      <c r="H114" s="1280"/>
      <c r="I114" s="44">
        <v>2018</v>
      </c>
      <c r="J114" s="44">
        <v>2019</v>
      </c>
      <c r="K114" s="1301">
        <v>2020</v>
      </c>
      <c r="L114" s="1301"/>
      <c r="M114" s="1301">
        <v>2021</v>
      </c>
      <c r="N114" s="1301"/>
      <c r="O114" s="1301">
        <v>2022</v>
      </c>
      <c r="P114" s="1301"/>
    </row>
    <row r="115" spans="1:16" x14ac:dyDescent="0.25">
      <c r="A115" s="1298"/>
      <c r="B115" s="1299"/>
      <c r="C115" s="1299"/>
      <c r="D115" s="1300"/>
      <c r="E115" s="44" t="s">
        <v>61</v>
      </c>
      <c r="F115" s="52" t="s">
        <v>62</v>
      </c>
      <c r="G115" s="1255" t="s">
        <v>10</v>
      </c>
      <c r="H115" s="1256"/>
      <c r="I115" s="44" t="s">
        <v>10</v>
      </c>
      <c r="J115" s="44" t="s">
        <v>11</v>
      </c>
      <c r="K115" s="1255" t="s">
        <v>12</v>
      </c>
      <c r="L115" s="1256"/>
      <c r="M115" s="1255" t="s">
        <v>13</v>
      </c>
      <c r="N115" s="1256"/>
      <c r="O115" s="1255" t="s">
        <v>13</v>
      </c>
      <c r="P115" s="1256"/>
    </row>
    <row r="116" spans="1:16" s="378" customFormat="1" ht="15.75" customHeight="1" x14ac:dyDescent="0.25">
      <c r="A116" s="1128" t="s">
        <v>14</v>
      </c>
      <c r="B116" s="1128"/>
      <c r="C116" s="1128"/>
      <c r="D116" s="1128"/>
      <c r="E116" s="35"/>
      <c r="F116" s="483"/>
      <c r="G116" s="1289">
        <f>G117+G139+G141+G143+G145+G147+G149+G151</f>
        <v>113962.99999999999</v>
      </c>
      <c r="H116" s="1827"/>
      <c r="I116" s="889">
        <f>I117+I139+I141+I143+I145+I147</f>
        <v>54940.299999999996</v>
      </c>
      <c r="J116" s="889">
        <f>J117+J139+J141+J143+J145+J147</f>
        <v>551119.79999999993</v>
      </c>
      <c r="K116" s="1891">
        <f>K117+K139+K141+K143+K145+K147</f>
        <v>449073.3</v>
      </c>
      <c r="L116" s="1892"/>
      <c r="M116" s="1891">
        <f t="shared" ref="M116" si="17">M117+M139+M141+M143+M145+M147</f>
        <v>722396.7</v>
      </c>
      <c r="N116" s="1892"/>
      <c r="O116" s="1891">
        <f t="shared" ref="O116" si="18">O117+O139+O141+O143+O145+O147</f>
        <v>510414</v>
      </c>
      <c r="P116" s="1892"/>
    </row>
    <row r="117" spans="1:16" ht="21" customHeight="1" x14ac:dyDescent="0.25">
      <c r="A117" s="1883" t="s">
        <v>76</v>
      </c>
      <c r="B117" s="1884"/>
      <c r="C117" s="1884"/>
      <c r="D117" s="1885"/>
      <c r="E117" s="35" t="s">
        <v>105</v>
      </c>
      <c r="F117" s="44"/>
      <c r="G117" s="1289">
        <f>G118+G122+G124+G126+G129+G132+G136</f>
        <v>114898.59999999999</v>
      </c>
      <c r="H117" s="1827"/>
      <c r="I117" s="889">
        <f>I118+I122++I124+I126+I129+I132++I136</f>
        <v>54651.1</v>
      </c>
      <c r="J117" s="889">
        <f>J118+J122++J124+J126+J129+J132++J136</f>
        <v>480950</v>
      </c>
      <c r="K117" s="1289">
        <f>K118+K122+K124+K126+K129+K132+K136</f>
        <v>230950</v>
      </c>
      <c r="L117" s="1290"/>
      <c r="M117" s="1289">
        <f t="shared" ref="M117" si="19">M118+M122+M124+M126+M129+M132+M136</f>
        <v>230950</v>
      </c>
      <c r="N117" s="1290"/>
      <c r="O117" s="1289">
        <f t="shared" ref="O117" si="20">O118+O122+O124+O126+O129+O132+O136</f>
        <v>230950</v>
      </c>
      <c r="P117" s="1290"/>
    </row>
    <row r="118" spans="1:16" ht="21" customHeight="1" x14ac:dyDescent="0.25">
      <c r="A118" s="1883" t="s">
        <v>125</v>
      </c>
      <c r="B118" s="1884"/>
      <c r="C118" s="1884"/>
      <c r="D118" s="1885"/>
      <c r="E118" s="35"/>
      <c r="F118" s="48">
        <v>220000</v>
      </c>
      <c r="G118" s="1289">
        <f>SUM(G119:H121)</f>
        <v>15.8</v>
      </c>
      <c r="H118" s="1827"/>
      <c r="I118" s="894">
        <f>I119+I120+I121</f>
        <v>77.599999999999994</v>
      </c>
      <c r="J118" s="895">
        <f>J119+J121+J120</f>
        <v>410</v>
      </c>
      <c r="K118" s="1902">
        <f>K119+K120+K121</f>
        <v>410</v>
      </c>
      <c r="L118" s="1903"/>
      <c r="M118" s="1902">
        <f t="shared" ref="M118" si="21">M119+M120+M121</f>
        <v>410</v>
      </c>
      <c r="N118" s="1903"/>
      <c r="O118" s="1902">
        <f t="shared" ref="O118" si="22">O119+O120+O121</f>
        <v>410</v>
      </c>
      <c r="P118" s="1903"/>
    </row>
    <row r="119" spans="1:16" ht="18.75" customHeight="1" x14ac:dyDescent="0.25">
      <c r="A119" s="1912" t="s">
        <v>172</v>
      </c>
      <c r="B119" s="1913"/>
      <c r="C119" s="1913"/>
      <c r="D119" s="1914"/>
      <c r="E119" s="35"/>
      <c r="F119" s="44">
        <v>222600</v>
      </c>
      <c r="G119" s="1257"/>
      <c r="H119" s="1277"/>
      <c r="I119" s="603"/>
      <c r="J119" s="896">
        <v>80</v>
      </c>
      <c r="K119" s="1896">
        <v>80</v>
      </c>
      <c r="L119" s="1897"/>
      <c r="M119" s="1896">
        <v>80</v>
      </c>
      <c r="N119" s="1897"/>
      <c r="O119" s="1896">
        <v>80</v>
      </c>
      <c r="P119" s="1897"/>
    </row>
    <row r="120" spans="1:16" ht="22.15" customHeight="1" x14ac:dyDescent="0.25">
      <c r="A120" s="1288" t="s">
        <v>198</v>
      </c>
      <c r="B120" s="1288"/>
      <c r="C120" s="1288"/>
      <c r="D120" s="1288"/>
      <c r="E120" s="339"/>
      <c r="F120" s="345">
        <v>222720</v>
      </c>
      <c r="G120" s="1159"/>
      <c r="H120" s="1160"/>
      <c r="I120" s="603"/>
      <c r="J120" s="896">
        <v>100</v>
      </c>
      <c r="K120" s="1896">
        <v>100</v>
      </c>
      <c r="L120" s="1897"/>
      <c r="M120" s="1896">
        <v>100</v>
      </c>
      <c r="N120" s="1897"/>
      <c r="O120" s="1896">
        <v>100</v>
      </c>
      <c r="P120" s="1897"/>
    </row>
    <row r="121" spans="1:16" ht="21.75" customHeight="1" x14ac:dyDescent="0.25">
      <c r="A121" s="1912" t="s">
        <v>145</v>
      </c>
      <c r="B121" s="1913"/>
      <c r="C121" s="1913"/>
      <c r="D121" s="1914"/>
      <c r="E121" s="48"/>
      <c r="F121" s="52">
        <v>222990</v>
      </c>
      <c r="G121" s="1257">
        <v>15.8</v>
      </c>
      <c r="H121" s="1277"/>
      <c r="I121" s="603">
        <v>77.599999999999994</v>
      </c>
      <c r="J121" s="896">
        <v>230</v>
      </c>
      <c r="K121" s="1896">
        <v>230</v>
      </c>
      <c r="L121" s="1897"/>
      <c r="M121" s="1896">
        <v>230</v>
      </c>
      <c r="N121" s="1897"/>
      <c r="O121" s="1896">
        <v>230</v>
      </c>
      <c r="P121" s="1897"/>
    </row>
    <row r="122" spans="1:16" ht="19.899999999999999" customHeight="1" x14ac:dyDescent="0.25">
      <c r="A122" s="1917" t="s">
        <v>106</v>
      </c>
      <c r="B122" s="1918"/>
      <c r="C122" s="1918"/>
      <c r="D122" s="1919"/>
      <c r="E122" s="101"/>
      <c r="F122" s="71">
        <v>250000</v>
      </c>
      <c r="G122" s="1289">
        <f>G123</f>
        <v>110000</v>
      </c>
      <c r="H122" s="1827"/>
      <c r="I122" s="889">
        <f>I123</f>
        <v>50000</v>
      </c>
      <c r="J122" s="132"/>
      <c r="K122" s="1891"/>
      <c r="L122" s="1892"/>
      <c r="M122" s="1891"/>
      <c r="N122" s="1892"/>
      <c r="O122" s="1891"/>
      <c r="P122" s="1892"/>
    </row>
    <row r="123" spans="1:16" ht="29.45" customHeight="1" x14ac:dyDescent="0.25">
      <c r="A123" s="1783" t="s">
        <v>275</v>
      </c>
      <c r="B123" s="1784"/>
      <c r="C123" s="1784"/>
      <c r="D123" s="1785"/>
      <c r="E123" s="101"/>
      <c r="F123" s="103">
        <v>254000</v>
      </c>
      <c r="G123" s="1257">
        <v>110000</v>
      </c>
      <c r="H123" s="1277"/>
      <c r="I123" s="885">
        <v>50000</v>
      </c>
      <c r="J123" s="70"/>
      <c r="K123" s="1915"/>
      <c r="L123" s="1916"/>
      <c r="M123" s="1915"/>
      <c r="N123" s="1916"/>
      <c r="O123" s="1915"/>
      <c r="P123" s="1916"/>
    </row>
    <row r="124" spans="1:16" s="878" customFormat="1" ht="29.45" customHeight="1" x14ac:dyDescent="0.25">
      <c r="A124" s="1883" t="s">
        <v>793</v>
      </c>
      <c r="B124" s="1884"/>
      <c r="C124" s="1884"/>
      <c r="D124" s="1885"/>
      <c r="E124" s="876"/>
      <c r="F124" s="71">
        <v>260000</v>
      </c>
      <c r="G124" s="1289"/>
      <c r="H124" s="1827"/>
      <c r="I124" s="889"/>
      <c r="J124" s="132"/>
      <c r="K124" s="1891">
        <f>K125</f>
        <v>17870</v>
      </c>
      <c r="L124" s="1892"/>
      <c r="M124" s="1891">
        <f t="shared" ref="M124" si="23">M125</f>
        <v>17870</v>
      </c>
      <c r="N124" s="1892"/>
      <c r="O124" s="1891">
        <f t="shared" ref="O124" si="24">O125</f>
        <v>17870</v>
      </c>
      <c r="P124" s="1892"/>
    </row>
    <row r="125" spans="1:16" s="378" customFormat="1" ht="36" customHeight="1" x14ac:dyDescent="0.25">
      <c r="A125" s="1325" t="s">
        <v>792</v>
      </c>
      <c r="B125" s="1326"/>
      <c r="C125" s="1326"/>
      <c r="D125" s="1327"/>
      <c r="E125" s="876"/>
      <c r="F125" s="877">
        <v>263110</v>
      </c>
      <c r="G125" s="1257"/>
      <c r="H125" s="1277"/>
      <c r="I125" s="885"/>
      <c r="J125" s="70"/>
      <c r="K125" s="1915">
        <v>17870</v>
      </c>
      <c r="L125" s="1916"/>
      <c r="M125" s="1915">
        <v>17870</v>
      </c>
      <c r="N125" s="1916"/>
      <c r="O125" s="1915">
        <v>17870</v>
      </c>
      <c r="P125" s="1916"/>
    </row>
    <row r="126" spans="1:16" s="378" customFormat="1" ht="17.25" customHeight="1" x14ac:dyDescent="0.25">
      <c r="A126" s="1883" t="s">
        <v>791</v>
      </c>
      <c r="B126" s="1884"/>
      <c r="C126" s="1884"/>
      <c r="D126" s="1885"/>
      <c r="E126" s="527"/>
      <c r="F126" s="528">
        <v>280000</v>
      </c>
      <c r="G126" s="1902">
        <f>G127+G128</f>
        <v>4678.7</v>
      </c>
      <c r="H126" s="1903"/>
      <c r="I126" s="894">
        <f>I127+I128</f>
        <v>4453.3</v>
      </c>
      <c r="J126" s="894">
        <f>J127+J128</f>
        <v>480000</v>
      </c>
      <c r="K126" s="1904">
        <f>K127+K128</f>
        <v>150000</v>
      </c>
      <c r="L126" s="1904"/>
      <c r="M126" s="1904">
        <f t="shared" ref="M126" si="25">M127+M128</f>
        <v>150000</v>
      </c>
      <c r="N126" s="1904"/>
      <c r="O126" s="1904">
        <f t="shared" ref="O126" si="26">O127+O128</f>
        <v>150000</v>
      </c>
      <c r="P126" s="1904"/>
    </row>
    <row r="127" spans="1:16" s="378" customFormat="1" ht="19.5" customHeight="1" x14ac:dyDescent="0.25">
      <c r="A127" s="1325" t="s">
        <v>174</v>
      </c>
      <c r="B127" s="1326"/>
      <c r="C127" s="1326"/>
      <c r="D127" s="1327"/>
      <c r="E127" s="875"/>
      <c r="F127" s="875">
        <v>281110</v>
      </c>
      <c r="G127" s="1232">
        <v>4678.7</v>
      </c>
      <c r="H127" s="1232"/>
      <c r="I127" s="885">
        <v>4453.3</v>
      </c>
      <c r="J127" s="893"/>
      <c r="K127" s="1890"/>
      <c r="L127" s="1890"/>
      <c r="M127" s="1890"/>
      <c r="N127" s="1890"/>
      <c r="O127" s="1890"/>
      <c r="P127" s="1890"/>
    </row>
    <row r="128" spans="1:16" s="378" customFormat="1" ht="20.25" customHeight="1" x14ac:dyDescent="0.25">
      <c r="A128" s="1325" t="s">
        <v>513</v>
      </c>
      <c r="B128" s="1326"/>
      <c r="C128" s="1326"/>
      <c r="D128" s="1327"/>
      <c r="E128" s="875"/>
      <c r="F128" s="875">
        <v>281900</v>
      </c>
      <c r="G128" s="1232"/>
      <c r="H128" s="1232"/>
      <c r="I128" s="885"/>
      <c r="J128" s="893">
        <v>480000</v>
      </c>
      <c r="K128" s="1890">
        <v>150000</v>
      </c>
      <c r="L128" s="1890"/>
      <c r="M128" s="1890">
        <v>150000</v>
      </c>
      <c r="N128" s="1890"/>
      <c r="O128" s="1890">
        <v>150000</v>
      </c>
      <c r="P128" s="1890"/>
    </row>
    <row r="129" spans="1:16" s="878" customFormat="1" ht="30" customHeight="1" x14ac:dyDescent="0.25">
      <c r="A129" s="1883" t="s">
        <v>794</v>
      </c>
      <c r="B129" s="1884"/>
      <c r="C129" s="1884"/>
      <c r="D129" s="1885"/>
      <c r="E129" s="876"/>
      <c r="F129" s="71">
        <v>290000</v>
      </c>
      <c r="G129" s="1234"/>
      <c r="H129" s="1234"/>
      <c r="I129" s="889"/>
      <c r="J129" s="890"/>
      <c r="K129" s="1886">
        <f>K130+K131</f>
        <v>62130</v>
      </c>
      <c r="L129" s="1886"/>
      <c r="M129" s="1886">
        <f t="shared" ref="M129" si="27">M130+M131</f>
        <v>62130</v>
      </c>
      <c r="N129" s="1886"/>
      <c r="O129" s="1886">
        <f t="shared" ref="O129" si="28">O130+O131</f>
        <v>62130</v>
      </c>
      <c r="P129" s="1886"/>
    </row>
    <row r="130" spans="1:16" s="378" customFormat="1" ht="46.5" customHeight="1" x14ac:dyDescent="0.25">
      <c r="A130" s="1325" t="s">
        <v>795</v>
      </c>
      <c r="B130" s="1326"/>
      <c r="C130" s="1326"/>
      <c r="D130" s="1327"/>
      <c r="E130" s="876"/>
      <c r="F130" s="877">
        <v>291320</v>
      </c>
      <c r="G130" s="1232"/>
      <c r="H130" s="1232"/>
      <c r="I130" s="885"/>
      <c r="J130" s="893"/>
      <c r="K130" s="1890">
        <v>24700</v>
      </c>
      <c r="L130" s="1890"/>
      <c r="M130" s="1890">
        <v>24700</v>
      </c>
      <c r="N130" s="1890"/>
      <c r="O130" s="1890">
        <v>24700</v>
      </c>
      <c r="P130" s="1890"/>
    </row>
    <row r="131" spans="1:16" s="378" customFormat="1" ht="52.5" customHeight="1" x14ac:dyDescent="0.25">
      <c r="A131" s="1325" t="s">
        <v>796</v>
      </c>
      <c r="B131" s="1326"/>
      <c r="C131" s="1326"/>
      <c r="D131" s="1327"/>
      <c r="E131" s="876"/>
      <c r="F131" s="877">
        <v>291420</v>
      </c>
      <c r="G131" s="1232"/>
      <c r="H131" s="1232"/>
      <c r="I131" s="885"/>
      <c r="J131" s="893"/>
      <c r="K131" s="1890">
        <v>37430</v>
      </c>
      <c r="L131" s="1890"/>
      <c r="M131" s="1890">
        <v>37430</v>
      </c>
      <c r="N131" s="1890"/>
      <c r="O131" s="1890">
        <v>37430</v>
      </c>
      <c r="P131" s="1890"/>
    </row>
    <row r="132" spans="1:16" ht="21" customHeight="1" x14ac:dyDescent="0.25">
      <c r="A132" s="1909" t="s">
        <v>98</v>
      </c>
      <c r="B132" s="1910"/>
      <c r="C132" s="1910"/>
      <c r="D132" s="1911"/>
      <c r="E132" s="527"/>
      <c r="F132" s="528">
        <v>310000</v>
      </c>
      <c r="G132" s="1902">
        <f>G133+G134+G135</f>
        <v>183.7</v>
      </c>
      <c r="H132" s="1903"/>
      <c r="I132" s="894">
        <f>I133+I134+I135</f>
        <v>69.7</v>
      </c>
      <c r="J132" s="894">
        <f>J133+J134+J135</f>
        <v>450</v>
      </c>
      <c r="K132" s="1904">
        <f>K133</f>
        <v>450</v>
      </c>
      <c r="L132" s="1904"/>
      <c r="M132" s="1904">
        <f>M133</f>
        <v>450</v>
      </c>
      <c r="N132" s="1904"/>
      <c r="O132" s="1904">
        <f>O133</f>
        <v>450</v>
      </c>
      <c r="P132" s="1904"/>
    </row>
    <row r="133" spans="1:16" ht="19.5" customHeight="1" x14ac:dyDescent="0.25">
      <c r="A133" s="1893" t="s">
        <v>203</v>
      </c>
      <c r="B133" s="1894"/>
      <c r="C133" s="1894"/>
      <c r="D133" s="1895"/>
      <c r="E133" s="527"/>
      <c r="F133" s="529">
        <v>314110</v>
      </c>
      <c r="G133" s="1896"/>
      <c r="H133" s="1897"/>
      <c r="I133" s="603"/>
      <c r="J133" s="896">
        <v>450</v>
      </c>
      <c r="K133" s="1898">
        <v>450</v>
      </c>
      <c r="L133" s="1898"/>
      <c r="M133" s="1898">
        <v>450</v>
      </c>
      <c r="N133" s="1898"/>
      <c r="O133" s="1898">
        <v>450</v>
      </c>
      <c r="P133" s="1898"/>
    </row>
    <row r="134" spans="1:16" ht="19.5" customHeight="1" x14ac:dyDescent="0.25">
      <c r="A134" s="1899" t="s">
        <v>259</v>
      </c>
      <c r="B134" s="1900"/>
      <c r="C134" s="1900"/>
      <c r="D134" s="1901"/>
      <c r="E134" s="527"/>
      <c r="F134" s="529">
        <v>315110</v>
      </c>
      <c r="G134" s="1896">
        <v>169.7</v>
      </c>
      <c r="H134" s="1897"/>
      <c r="I134" s="603">
        <v>69.7</v>
      </c>
      <c r="J134" s="896">
        <v>0</v>
      </c>
      <c r="K134" s="1896"/>
      <c r="L134" s="1897"/>
      <c r="M134" s="1896"/>
      <c r="N134" s="1897"/>
      <c r="O134" s="1896"/>
      <c r="P134" s="1897"/>
    </row>
    <row r="135" spans="1:16" ht="29.25" customHeight="1" x14ac:dyDescent="0.25">
      <c r="A135" s="1899" t="s">
        <v>204</v>
      </c>
      <c r="B135" s="1900"/>
      <c r="C135" s="1900"/>
      <c r="D135" s="1901"/>
      <c r="E135" s="527"/>
      <c r="F135" s="529">
        <v>316110</v>
      </c>
      <c r="G135" s="1896">
        <v>14</v>
      </c>
      <c r="H135" s="1897"/>
      <c r="I135" s="603"/>
      <c r="J135" s="896">
        <v>0</v>
      </c>
      <c r="K135" s="1896"/>
      <c r="L135" s="1897"/>
      <c r="M135" s="1896"/>
      <c r="N135" s="1897"/>
      <c r="O135" s="1896"/>
      <c r="P135" s="1897"/>
    </row>
    <row r="136" spans="1:16" s="378" customFormat="1" ht="19.5" customHeight="1" x14ac:dyDescent="0.25">
      <c r="A136" s="1947" t="s">
        <v>547</v>
      </c>
      <c r="B136" s="1948"/>
      <c r="C136" s="1948"/>
      <c r="D136" s="1949"/>
      <c r="E136" s="530"/>
      <c r="F136" s="528">
        <v>330000</v>
      </c>
      <c r="G136" s="1902">
        <f>G138</f>
        <v>20.399999999999999</v>
      </c>
      <c r="H136" s="1903"/>
      <c r="I136" s="894">
        <f>I137+I138</f>
        <v>50.5</v>
      </c>
      <c r="J136" s="895">
        <f>J137+J138</f>
        <v>90</v>
      </c>
      <c r="K136" s="1904">
        <f>K137+K138</f>
        <v>90</v>
      </c>
      <c r="L136" s="1904"/>
      <c r="M136" s="1904">
        <f t="shared" ref="M136" si="29">M137+M138</f>
        <v>90</v>
      </c>
      <c r="N136" s="1904"/>
      <c r="O136" s="1904">
        <f t="shared" ref="O136" si="30">O137+O138</f>
        <v>90</v>
      </c>
      <c r="P136" s="1904"/>
    </row>
    <row r="137" spans="1:16" s="378" customFormat="1" ht="19.5" customHeight="1" x14ac:dyDescent="0.25">
      <c r="A137" s="1517" t="s">
        <v>739</v>
      </c>
      <c r="B137" s="1517"/>
      <c r="C137" s="1517"/>
      <c r="D137" s="1517"/>
      <c r="E137" s="527"/>
      <c r="F137" s="529">
        <v>338110</v>
      </c>
      <c r="G137" s="1896"/>
      <c r="H137" s="1897"/>
      <c r="I137" s="603">
        <v>4.4000000000000004</v>
      </c>
      <c r="J137" s="896"/>
      <c r="K137" s="1898"/>
      <c r="L137" s="1898"/>
      <c r="M137" s="1898"/>
      <c r="N137" s="1898"/>
      <c r="O137" s="1898"/>
      <c r="P137" s="1898"/>
    </row>
    <row r="138" spans="1:16" s="378" customFormat="1" ht="17.25" customHeight="1" x14ac:dyDescent="0.25">
      <c r="A138" s="1893" t="s">
        <v>104</v>
      </c>
      <c r="B138" s="1894"/>
      <c r="C138" s="1894"/>
      <c r="D138" s="1895"/>
      <c r="E138" s="527"/>
      <c r="F138" s="529">
        <v>339110</v>
      </c>
      <c r="G138" s="1896">
        <v>20.399999999999999</v>
      </c>
      <c r="H138" s="1897"/>
      <c r="I138" s="603">
        <v>46.1</v>
      </c>
      <c r="J138" s="896">
        <v>90</v>
      </c>
      <c r="K138" s="1898">
        <v>90</v>
      </c>
      <c r="L138" s="1898"/>
      <c r="M138" s="1898">
        <v>90</v>
      </c>
      <c r="N138" s="1898"/>
      <c r="O138" s="1898">
        <v>90</v>
      </c>
      <c r="P138" s="1898"/>
    </row>
    <row r="139" spans="1:16" s="378" customFormat="1" ht="49.5" customHeight="1" x14ac:dyDescent="0.25">
      <c r="A139" s="1883" t="s">
        <v>699</v>
      </c>
      <c r="B139" s="1884"/>
      <c r="C139" s="1884"/>
      <c r="D139" s="1885"/>
      <c r="E139" s="699">
        <v>70029</v>
      </c>
      <c r="F139" s="699"/>
      <c r="G139" s="1232"/>
      <c r="H139" s="1232"/>
      <c r="I139" s="889"/>
      <c r="J139" s="891">
        <f>J140</f>
        <v>60000.2</v>
      </c>
      <c r="K139" s="1882">
        <f>K140</f>
        <v>159698.29999999999</v>
      </c>
      <c r="L139" s="1882"/>
      <c r="M139" s="1882">
        <f t="shared" ref="M139" si="31">M140</f>
        <v>477196.7</v>
      </c>
      <c r="N139" s="1882"/>
      <c r="O139" s="1882">
        <f t="shared" ref="O139" si="32">O140</f>
        <v>265214</v>
      </c>
      <c r="P139" s="1882"/>
    </row>
    <row r="140" spans="1:16" s="378" customFormat="1" ht="20.25" customHeight="1" x14ac:dyDescent="0.25">
      <c r="A140" s="1325" t="s">
        <v>513</v>
      </c>
      <c r="B140" s="1326"/>
      <c r="C140" s="1326"/>
      <c r="D140" s="1327"/>
      <c r="E140" s="698"/>
      <c r="F140" s="886">
        <v>281900</v>
      </c>
      <c r="G140" s="1232"/>
      <c r="H140" s="1232"/>
      <c r="I140" s="889"/>
      <c r="J140" s="891">
        <v>60000.2</v>
      </c>
      <c r="K140" s="1882">
        <v>159698.29999999999</v>
      </c>
      <c r="L140" s="1882"/>
      <c r="M140" s="1882">
        <v>477196.7</v>
      </c>
      <c r="N140" s="1882"/>
      <c r="O140" s="1882">
        <v>265214</v>
      </c>
      <c r="P140" s="1882"/>
    </row>
    <row r="141" spans="1:16" s="378" customFormat="1" ht="48" customHeight="1" x14ac:dyDescent="0.25">
      <c r="A141" s="1883" t="s">
        <v>797</v>
      </c>
      <c r="B141" s="1884"/>
      <c r="C141" s="1884"/>
      <c r="D141" s="1885"/>
      <c r="E141" s="876">
        <v>70185</v>
      </c>
      <c r="F141" s="886"/>
      <c r="G141" s="1374">
        <f>G142</f>
        <v>335.4</v>
      </c>
      <c r="H141" s="1374"/>
      <c r="I141" s="891">
        <f>I142</f>
        <v>289.2</v>
      </c>
      <c r="J141" s="891">
        <f>J142</f>
        <v>400</v>
      </c>
      <c r="K141" s="1882"/>
      <c r="L141" s="1882"/>
      <c r="M141" s="1882"/>
      <c r="N141" s="1882"/>
      <c r="O141" s="1882"/>
      <c r="P141" s="1882"/>
    </row>
    <row r="142" spans="1:16" s="378" customFormat="1" ht="20.25" customHeight="1" x14ac:dyDescent="0.25">
      <c r="A142" s="1325" t="s">
        <v>145</v>
      </c>
      <c r="B142" s="1326"/>
      <c r="C142" s="1326"/>
      <c r="D142" s="1327"/>
      <c r="E142" s="876"/>
      <c r="F142" s="886">
        <v>222990</v>
      </c>
      <c r="G142" s="1232">
        <v>335.4</v>
      </c>
      <c r="H142" s="1232"/>
      <c r="I142" s="885">
        <v>289.2</v>
      </c>
      <c r="J142" s="892">
        <v>400</v>
      </c>
      <c r="K142" s="1882"/>
      <c r="L142" s="1882"/>
      <c r="M142" s="1882"/>
      <c r="N142" s="1882"/>
      <c r="O142" s="1882"/>
      <c r="P142" s="1882"/>
    </row>
    <row r="143" spans="1:16" s="378" customFormat="1" ht="50.25" customHeight="1" x14ac:dyDescent="0.25">
      <c r="A143" s="1883" t="s">
        <v>798</v>
      </c>
      <c r="B143" s="1884"/>
      <c r="C143" s="1884"/>
      <c r="D143" s="1885"/>
      <c r="E143" s="876">
        <v>70244</v>
      </c>
      <c r="F143" s="886"/>
      <c r="G143" s="1232"/>
      <c r="H143" s="1232"/>
      <c r="I143" s="889"/>
      <c r="J143" s="891">
        <f>J144</f>
        <v>4231.2</v>
      </c>
      <c r="K143" s="1882">
        <f>K144</f>
        <v>11100</v>
      </c>
      <c r="L143" s="1882"/>
      <c r="M143" s="1882">
        <f t="shared" ref="M143" si="33">M144</f>
        <v>11460</v>
      </c>
      <c r="N143" s="1882"/>
      <c r="O143" s="1882">
        <f t="shared" ref="O143" si="34">O144</f>
        <v>11400</v>
      </c>
      <c r="P143" s="1882"/>
    </row>
    <row r="144" spans="1:16" s="378" customFormat="1" ht="24" customHeight="1" x14ac:dyDescent="0.25">
      <c r="A144" s="1325" t="s">
        <v>466</v>
      </c>
      <c r="B144" s="1326"/>
      <c r="C144" s="1326"/>
      <c r="D144" s="1327"/>
      <c r="E144" s="875"/>
      <c r="F144" s="886">
        <v>282900</v>
      </c>
      <c r="G144" s="1232"/>
      <c r="H144" s="1232"/>
      <c r="I144" s="889"/>
      <c r="J144" s="893">
        <v>4231.2</v>
      </c>
      <c r="K144" s="1890">
        <v>11100</v>
      </c>
      <c r="L144" s="1890"/>
      <c r="M144" s="1890">
        <v>11460</v>
      </c>
      <c r="N144" s="1890"/>
      <c r="O144" s="1890">
        <v>11400</v>
      </c>
      <c r="P144" s="1890"/>
    </row>
    <row r="145" spans="1:16" s="378" customFormat="1" ht="45.75" customHeight="1" x14ac:dyDescent="0.25">
      <c r="A145" s="1906" t="s">
        <v>347</v>
      </c>
      <c r="B145" s="1906"/>
      <c r="C145" s="1906"/>
      <c r="D145" s="1906"/>
      <c r="E145" s="35" t="s">
        <v>279</v>
      </c>
      <c r="F145" s="886"/>
      <c r="G145" s="1380"/>
      <c r="H145" s="1380"/>
      <c r="I145" s="887"/>
      <c r="J145" s="891"/>
      <c r="K145" s="1882">
        <f>K146</f>
        <v>2775</v>
      </c>
      <c r="L145" s="1882"/>
      <c r="M145" s="1882">
        <f t="shared" ref="M145" si="35">M146</f>
        <v>2790</v>
      </c>
      <c r="N145" s="1882"/>
      <c r="O145" s="1882">
        <f t="shared" ref="O145" si="36">O146</f>
        <v>2850</v>
      </c>
      <c r="P145" s="1882"/>
    </row>
    <row r="146" spans="1:16" s="378" customFormat="1" ht="24.75" customHeight="1" x14ac:dyDescent="0.25">
      <c r="A146" s="1325" t="s">
        <v>466</v>
      </c>
      <c r="B146" s="1326"/>
      <c r="C146" s="1326"/>
      <c r="D146" s="1327"/>
      <c r="E146" s="875"/>
      <c r="F146" s="886">
        <v>282900</v>
      </c>
      <c r="G146" s="1380"/>
      <c r="H146" s="1380"/>
      <c r="I146" s="887"/>
      <c r="J146" s="891"/>
      <c r="K146" s="1871">
        <v>2775</v>
      </c>
      <c r="L146" s="1871"/>
      <c r="M146" s="1871">
        <v>2790</v>
      </c>
      <c r="N146" s="1871"/>
      <c r="O146" s="1871">
        <v>2850</v>
      </c>
      <c r="P146" s="1871"/>
    </row>
    <row r="147" spans="1:16" s="378" customFormat="1" ht="54.75" customHeight="1" x14ac:dyDescent="0.25">
      <c r="A147" s="1950" t="s">
        <v>799</v>
      </c>
      <c r="B147" s="1951"/>
      <c r="C147" s="1951"/>
      <c r="D147" s="1952"/>
      <c r="E147" s="876">
        <v>70245</v>
      </c>
      <c r="F147" s="886"/>
      <c r="G147" s="1380"/>
      <c r="H147" s="1380"/>
      <c r="I147" s="887"/>
      <c r="J147" s="891">
        <f>J148</f>
        <v>5538.4</v>
      </c>
      <c r="K147" s="1882">
        <f>K148</f>
        <v>44550</v>
      </c>
      <c r="L147" s="1882"/>
      <c r="M147" s="1882"/>
      <c r="N147" s="1882"/>
      <c r="O147" s="1882"/>
      <c r="P147" s="1882"/>
    </row>
    <row r="148" spans="1:16" s="378" customFormat="1" ht="24" customHeight="1" x14ac:dyDescent="0.25">
      <c r="A148" s="1325" t="s">
        <v>466</v>
      </c>
      <c r="B148" s="1326"/>
      <c r="C148" s="1326"/>
      <c r="D148" s="1327"/>
      <c r="E148" s="875"/>
      <c r="F148" s="886">
        <v>282900</v>
      </c>
      <c r="G148" s="1232"/>
      <c r="H148" s="1232"/>
      <c r="I148" s="889"/>
      <c r="J148" s="937">
        <v>5538.4</v>
      </c>
      <c r="K148" s="1871">
        <v>44550</v>
      </c>
      <c r="L148" s="1871"/>
      <c r="M148" s="1871"/>
      <c r="N148" s="1871"/>
      <c r="O148" s="1871"/>
      <c r="P148" s="1871"/>
    </row>
    <row r="149" spans="1:16" s="378" customFormat="1" ht="66.75" customHeight="1" x14ac:dyDescent="0.25">
      <c r="A149" s="1887" t="s">
        <v>821</v>
      </c>
      <c r="B149" s="1888"/>
      <c r="C149" s="1888"/>
      <c r="D149" s="1889"/>
      <c r="E149" s="929">
        <v>70098</v>
      </c>
      <c r="F149" s="929"/>
      <c r="G149" s="1234">
        <f>G150</f>
        <v>44.3</v>
      </c>
      <c r="H149" s="1234"/>
      <c r="I149" s="933"/>
      <c r="J149" s="936"/>
      <c r="K149" s="1882"/>
      <c r="L149" s="1882"/>
      <c r="M149" s="1882"/>
      <c r="N149" s="1882"/>
      <c r="O149" s="1882"/>
      <c r="P149" s="1882"/>
    </row>
    <row r="150" spans="1:16" s="378" customFormat="1" ht="21" customHeight="1" x14ac:dyDescent="0.25">
      <c r="A150" s="1325" t="s">
        <v>145</v>
      </c>
      <c r="B150" s="1326"/>
      <c r="C150" s="1326"/>
      <c r="D150" s="1327"/>
      <c r="E150" s="932"/>
      <c r="F150" s="932">
        <v>222990</v>
      </c>
      <c r="G150" s="1232">
        <v>44.3</v>
      </c>
      <c r="H150" s="1232"/>
      <c r="I150" s="933"/>
      <c r="J150" s="937"/>
      <c r="K150" s="1871"/>
      <c r="L150" s="1871"/>
      <c r="M150" s="1871"/>
      <c r="N150" s="1871"/>
      <c r="O150" s="1871"/>
      <c r="P150" s="1871"/>
    </row>
    <row r="151" spans="1:16" s="378" customFormat="1" ht="21" customHeight="1" x14ac:dyDescent="0.25">
      <c r="A151" s="1872" t="s">
        <v>822</v>
      </c>
      <c r="B151" s="1872"/>
      <c r="C151" s="1872"/>
      <c r="D151" s="1873"/>
      <c r="E151" s="929">
        <v>70106</v>
      </c>
      <c r="F151" s="929"/>
      <c r="G151" s="1234">
        <f>G152</f>
        <v>-1315.3</v>
      </c>
      <c r="H151" s="1234"/>
      <c r="I151" s="933"/>
      <c r="J151" s="936"/>
      <c r="K151" s="1882"/>
      <c r="L151" s="1882"/>
      <c r="M151" s="1882"/>
      <c r="N151" s="1882"/>
      <c r="O151" s="1882"/>
      <c r="P151" s="1882"/>
    </row>
    <row r="152" spans="1:16" s="378" customFormat="1" ht="21" customHeight="1" x14ac:dyDescent="0.25">
      <c r="A152" s="1325" t="s">
        <v>145</v>
      </c>
      <c r="B152" s="1326"/>
      <c r="C152" s="1326"/>
      <c r="D152" s="1327"/>
      <c r="E152" s="932"/>
      <c r="F152" s="932">
        <v>222990</v>
      </c>
      <c r="G152" s="1232">
        <v>-1315.3</v>
      </c>
      <c r="H152" s="1232"/>
      <c r="I152" s="933"/>
      <c r="J152" s="937"/>
      <c r="K152" s="1871"/>
      <c r="L152" s="1871"/>
      <c r="M152" s="1871"/>
      <c r="N152" s="1871"/>
      <c r="O152" s="1871"/>
      <c r="P152" s="1871"/>
    </row>
    <row r="153" spans="1:16" ht="20.45" customHeight="1" x14ac:dyDescent="0.25">
      <c r="E153" s="875"/>
      <c r="F153" s="876"/>
      <c r="G153" s="1232"/>
      <c r="H153" s="1232"/>
      <c r="I153" s="889"/>
      <c r="J153" s="890"/>
      <c r="K153" s="1886"/>
      <c r="L153" s="1886"/>
      <c r="M153" s="1886"/>
      <c r="N153" s="1886"/>
      <c r="O153" s="1886"/>
      <c r="P153" s="1886"/>
    </row>
    <row r="154" spans="1:16" ht="22.15" customHeight="1" x14ac:dyDescent="0.25">
      <c r="A154" s="1278" t="s">
        <v>63</v>
      </c>
      <c r="B154" s="1278"/>
      <c r="C154" s="1278"/>
      <c r="D154" s="1278"/>
      <c r="E154" s="1278"/>
      <c r="F154" s="1278"/>
      <c r="G154" s="1278"/>
      <c r="H154" s="1278"/>
      <c r="I154" s="1278"/>
      <c r="J154" s="1278"/>
      <c r="K154" s="1278"/>
      <c r="L154" s="1278"/>
      <c r="M154" s="1278"/>
      <c r="N154" s="1278"/>
      <c r="O154" s="1278"/>
      <c r="P154" s="1278"/>
    </row>
    <row r="155" spans="1:16" ht="19.899999999999999" customHeight="1" x14ac:dyDescent="0.25">
      <c r="A155" s="1280" t="s">
        <v>7</v>
      </c>
      <c r="B155" s="1280"/>
      <c r="C155" s="1280"/>
      <c r="D155" s="1280"/>
      <c r="E155" s="1280" t="s">
        <v>2</v>
      </c>
      <c r="F155" s="1280"/>
      <c r="G155" s="1280"/>
      <c r="H155" s="1280"/>
      <c r="I155" s="1281" t="s">
        <v>64</v>
      </c>
      <c r="J155" s="1281" t="s">
        <v>65</v>
      </c>
      <c r="K155" s="1281" t="s">
        <v>785</v>
      </c>
      <c r="L155" s="45">
        <v>2018</v>
      </c>
      <c r="M155" s="1281" t="s">
        <v>786</v>
      </c>
      <c r="N155" s="44">
        <v>2019</v>
      </c>
      <c r="O155" s="44">
        <v>2020</v>
      </c>
      <c r="P155" s="44">
        <v>2021</v>
      </c>
    </row>
    <row r="156" spans="1:16" ht="63" customHeight="1" x14ac:dyDescent="0.25">
      <c r="A156" s="1280"/>
      <c r="B156" s="1280"/>
      <c r="C156" s="1280"/>
      <c r="D156" s="1280"/>
      <c r="E156" s="44" t="s">
        <v>66</v>
      </c>
      <c r="F156" s="44" t="s">
        <v>61</v>
      </c>
      <c r="G156" s="53" t="s">
        <v>12</v>
      </c>
      <c r="H156" s="52" t="s">
        <v>62</v>
      </c>
      <c r="I156" s="1281"/>
      <c r="J156" s="1281"/>
      <c r="K156" s="1281"/>
      <c r="L156" s="17" t="s">
        <v>67</v>
      </c>
      <c r="M156" s="1281"/>
      <c r="N156" s="18" t="s">
        <v>12</v>
      </c>
      <c r="O156" s="53" t="s">
        <v>13</v>
      </c>
      <c r="P156" s="53" t="s">
        <v>13</v>
      </c>
    </row>
    <row r="157" spans="1:16" x14ac:dyDescent="0.25">
      <c r="A157" s="1255">
        <v>1</v>
      </c>
      <c r="B157" s="1267"/>
      <c r="C157" s="1267"/>
      <c r="D157" s="1256"/>
      <c r="E157" s="44">
        <v>2</v>
      </c>
      <c r="F157" s="44">
        <v>3</v>
      </c>
      <c r="G157" s="44">
        <v>4</v>
      </c>
      <c r="H157" s="44">
        <v>5</v>
      </c>
      <c r="I157" s="44">
        <v>6</v>
      </c>
      <c r="J157" s="44">
        <v>7</v>
      </c>
      <c r="K157" s="44">
        <v>8</v>
      </c>
      <c r="L157" s="44">
        <v>9</v>
      </c>
      <c r="M157" s="44" t="s">
        <v>68</v>
      </c>
      <c r="N157" s="44">
        <v>11</v>
      </c>
      <c r="O157" s="44">
        <v>12</v>
      </c>
      <c r="P157" s="44">
        <v>13</v>
      </c>
    </row>
    <row r="158" spans="1:16" ht="17.45" customHeight="1" x14ac:dyDescent="0.25">
      <c r="A158" s="1780"/>
      <c r="B158" s="1781"/>
      <c r="C158" s="1781"/>
      <c r="D158" s="1782"/>
      <c r="E158" s="63"/>
      <c r="F158" s="72"/>
      <c r="G158" s="63"/>
      <c r="H158" s="63"/>
      <c r="I158" s="63"/>
      <c r="J158" s="63"/>
      <c r="K158" s="63"/>
      <c r="L158" s="64"/>
      <c r="M158" s="63"/>
      <c r="N158" s="63"/>
      <c r="O158" s="63"/>
      <c r="P158" s="13"/>
    </row>
    <row r="159" spans="1:16" ht="16.149999999999999" customHeight="1" x14ac:dyDescent="0.25">
      <c r="A159" s="1802"/>
      <c r="B159" s="1905"/>
      <c r="C159" s="1905"/>
      <c r="D159" s="1803"/>
      <c r="E159" s="63"/>
      <c r="F159" s="72"/>
      <c r="G159" s="63"/>
      <c r="H159" s="52"/>
      <c r="I159" s="63"/>
      <c r="J159" s="63"/>
      <c r="K159" s="63"/>
      <c r="L159" s="64"/>
      <c r="M159" s="63"/>
      <c r="N159" s="63"/>
      <c r="O159" s="63"/>
      <c r="P159" s="13"/>
    </row>
    <row r="160" spans="1:16" ht="15.6" customHeight="1" x14ac:dyDescent="0.25">
      <c r="A160" s="1906"/>
      <c r="B160" s="1906"/>
      <c r="C160" s="1906"/>
      <c r="D160" s="1906"/>
      <c r="E160" s="73"/>
      <c r="F160" s="73"/>
      <c r="G160" s="73"/>
      <c r="H160" s="63"/>
      <c r="I160" s="23"/>
      <c r="J160" s="23"/>
      <c r="K160" s="23"/>
      <c r="L160" s="64"/>
      <c r="M160" s="23"/>
      <c r="N160" s="63"/>
      <c r="O160" s="63"/>
      <c r="P160" s="13"/>
    </row>
    <row r="161" spans="1:16" ht="15.6" customHeight="1" x14ac:dyDescent="0.25">
      <c r="A161" s="1802"/>
      <c r="B161" s="1905"/>
      <c r="C161" s="1905"/>
      <c r="D161" s="1803"/>
      <c r="E161" s="73"/>
      <c r="F161" s="73"/>
      <c r="G161" s="73"/>
      <c r="H161" s="74"/>
      <c r="I161" s="73"/>
      <c r="J161" s="73"/>
      <c r="K161" s="73"/>
      <c r="L161" s="75"/>
      <c r="M161" s="73"/>
      <c r="N161" s="74"/>
      <c r="O161" s="74"/>
      <c r="P161" s="8"/>
    </row>
    <row r="162" spans="1:16" ht="12.6" customHeight="1" x14ac:dyDescent="0.25">
      <c r="A162" s="1339"/>
      <c r="B162" s="1907"/>
      <c r="C162" s="1907"/>
      <c r="D162" s="1340"/>
      <c r="E162" s="8"/>
      <c r="F162" s="8"/>
      <c r="G162" s="8"/>
      <c r="H162" s="8"/>
      <c r="I162" s="8"/>
      <c r="J162" s="8"/>
      <c r="K162" s="8"/>
      <c r="L162" s="8"/>
      <c r="M162" s="8"/>
      <c r="N162" s="13"/>
      <c r="O162" s="58"/>
      <c r="P162" s="13"/>
    </row>
    <row r="163" spans="1:16" ht="21.6" customHeight="1" x14ac:dyDescent="0.25">
      <c r="A163" s="1908"/>
      <c r="B163" s="1908"/>
      <c r="C163" s="1908"/>
      <c r="D163" s="1908"/>
      <c r="E163" s="1908"/>
      <c r="F163" s="1908"/>
      <c r="G163" s="1908"/>
      <c r="H163" s="1908"/>
      <c r="I163" s="1908"/>
      <c r="J163" s="1908"/>
      <c r="K163" s="1908"/>
      <c r="L163" s="1908"/>
      <c r="M163" s="1908"/>
      <c r="N163" s="1908"/>
      <c r="O163" s="1908"/>
      <c r="P163" s="1908"/>
    </row>
    <row r="164" spans="1:16" ht="19.149999999999999" customHeight="1" x14ac:dyDescent="0.25">
      <c r="B164" s="76"/>
      <c r="C164" s="76"/>
      <c r="D164" s="76"/>
      <c r="E164" s="76"/>
      <c r="F164" s="76"/>
      <c r="G164" s="76"/>
      <c r="H164" s="76"/>
      <c r="I164" s="76"/>
      <c r="J164" s="76"/>
      <c r="K164" s="76"/>
      <c r="L164" s="76"/>
      <c r="M164" s="76"/>
      <c r="N164" s="76"/>
      <c r="O164" s="76"/>
      <c r="P164" s="76"/>
    </row>
    <row r="165" spans="1:16" s="19" customFormat="1" ht="24.6" customHeight="1" x14ac:dyDescent="0.25">
      <c r="A165" s="1274" t="s">
        <v>69</v>
      </c>
      <c r="B165" s="1275"/>
      <c r="C165" s="1275"/>
      <c r="D165" s="1275"/>
      <c r="E165" s="1275"/>
      <c r="F165" s="1275"/>
      <c r="G165" s="1275"/>
      <c r="H165" s="1275"/>
      <c r="I165" s="1275"/>
      <c r="J165" s="1275"/>
      <c r="K165" s="1275"/>
      <c r="L165" s="1275"/>
      <c r="M165" s="1275"/>
      <c r="N165" s="1275"/>
      <c r="O165" s="1275"/>
      <c r="P165" s="1276"/>
    </row>
    <row r="166" spans="1:16" s="19" customFormat="1" ht="24.6" customHeight="1" x14ac:dyDescent="0.25">
      <c r="A166" s="1260" t="s">
        <v>70</v>
      </c>
      <c r="B166" s="1261"/>
      <c r="C166" s="1261"/>
      <c r="D166" s="1261"/>
      <c r="E166" s="1261"/>
      <c r="F166" s="1261"/>
      <c r="G166" s="1261"/>
      <c r="H166" s="1261"/>
      <c r="I166" s="1261"/>
      <c r="J166" s="1261"/>
      <c r="K166" s="1261"/>
      <c r="L166" s="1261"/>
      <c r="M166" s="1261"/>
      <c r="N166" s="1261"/>
      <c r="O166" s="1261"/>
      <c r="P166" s="1262"/>
    </row>
    <row r="167" spans="1:16" s="19" customFormat="1" ht="24.6" customHeight="1" x14ac:dyDescent="0.25">
      <c r="A167" s="1260" t="s">
        <v>71</v>
      </c>
      <c r="B167" s="1261"/>
      <c r="C167" s="1261"/>
      <c r="D167" s="1261"/>
      <c r="E167" s="1261"/>
      <c r="F167" s="1261"/>
      <c r="G167" s="1261"/>
      <c r="H167" s="1261"/>
      <c r="I167" s="1261"/>
      <c r="J167" s="1261"/>
      <c r="K167" s="1261"/>
      <c r="L167" s="1261"/>
      <c r="M167" s="1261"/>
      <c r="N167" s="1261"/>
      <c r="O167" s="1261"/>
      <c r="P167" s="1262"/>
    </row>
    <row r="168" spans="1:16" s="19" customFormat="1" ht="24.6" customHeight="1" x14ac:dyDescent="0.25">
      <c r="A168" s="1263" t="s">
        <v>72</v>
      </c>
      <c r="B168" s="1264"/>
      <c r="C168" s="1264"/>
      <c r="D168" s="1264"/>
      <c r="E168" s="1264"/>
      <c r="F168" s="1264"/>
      <c r="G168" s="1264"/>
      <c r="H168" s="1264"/>
      <c r="I168" s="1264"/>
      <c r="J168" s="1264"/>
      <c r="K168" s="1264"/>
      <c r="L168" s="1264"/>
      <c r="M168" s="1264"/>
      <c r="N168" s="1264"/>
      <c r="O168" s="1264"/>
      <c r="P168" s="1265"/>
    </row>
    <row r="170" spans="1:16" ht="37.5" customHeight="1" x14ac:dyDescent="0.25">
      <c r="A170" s="1266" t="s">
        <v>73</v>
      </c>
      <c r="B170" s="1266"/>
      <c r="C170" s="1266"/>
      <c r="D170" s="1266"/>
      <c r="E170" s="1266"/>
      <c r="F170" s="1266"/>
      <c r="G170" s="1266"/>
      <c r="H170" s="1266"/>
      <c r="I170" s="1266"/>
      <c r="J170" s="1266"/>
      <c r="K170" s="1266"/>
      <c r="L170" s="1266"/>
      <c r="M170" s="1266"/>
      <c r="N170" s="1266"/>
      <c r="O170" s="1266"/>
      <c r="P170" s="1266"/>
    </row>
    <row r="171" spans="1:16" ht="38.25" hidden="1" customHeight="1" x14ac:dyDescent="0.25">
      <c r="A171" s="54"/>
      <c r="C171" s="54"/>
      <c r="D171" s="54"/>
      <c r="E171" s="54"/>
      <c r="F171" s="54"/>
      <c r="G171" s="54"/>
      <c r="H171" s="54"/>
      <c r="I171" s="54"/>
      <c r="J171" s="54"/>
      <c r="K171" s="54"/>
      <c r="L171" s="54"/>
      <c r="M171" s="54"/>
      <c r="N171" s="54"/>
      <c r="O171" s="54"/>
      <c r="P171" s="54"/>
    </row>
    <row r="172" spans="1:16" ht="48.75" hidden="1" customHeight="1" x14ac:dyDescent="0.25"/>
  </sheetData>
  <mergeCells count="433">
    <mergeCell ref="O153:P153"/>
    <mergeCell ref="A142:D142"/>
    <mergeCell ref="A145:D145"/>
    <mergeCell ref="A144:D144"/>
    <mergeCell ref="A146:D146"/>
    <mergeCell ref="A143:D143"/>
    <mergeCell ref="A147:D147"/>
    <mergeCell ref="A148:D148"/>
    <mergeCell ref="G147:H147"/>
    <mergeCell ref="K147:L147"/>
    <mergeCell ref="M147:N147"/>
    <mergeCell ref="O147:P147"/>
    <mergeCell ref="G148:H148"/>
    <mergeCell ref="K148:L148"/>
    <mergeCell ref="M148:N148"/>
    <mergeCell ref="O148:P148"/>
    <mergeCell ref="G144:H144"/>
    <mergeCell ref="M144:N144"/>
    <mergeCell ref="O144:P144"/>
    <mergeCell ref="G145:H145"/>
    <mergeCell ref="K145:L145"/>
    <mergeCell ref="M145:N145"/>
    <mergeCell ref="O145:P145"/>
    <mergeCell ref="O146:P146"/>
    <mergeCell ref="G142:H142"/>
    <mergeCell ref="K142:L142"/>
    <mergeCell ref="M142:N142"/>
    <mergeCell ref="O142:P142"/>
    <mergeCell ref="G143:H143"/>
    <mergeCell ref="K143:L143"/>
    <mergeCell ref="M143:N143"/>
    <mergeCell ref="O143:P143"/>
    <mergeCell ref="G130:H130"/>
    <mergeCell ref="K130:L130"/>
    <mergeCell ref="M130:N130"/>
    <mergeCell ref="O130:P130"/>
    <mergeCell ref="G131:H131"/>
    <mergeCell ref="K131:L131"/>
    <mergeCell ref="M131:N131"/>
    <mergeCell ref="O131:P131"/>
    <mergeCell ref="G135:H135"/>
    <mergeCell ref="K136:L136"/>
    <mergeCell ref="M136:N136"/>
    <mergeCell ref="O136:P136"/>
    <mergeCell ref="M139:N139"/>
    <mergeCell ref="O139:P139"/>
    <mergeCell ref="A139:D139"/>
    <mergeCell ref="G139:H139"/>
    <mergeCell ref="K139:L139"/>
    <mergeCell ref="M140:N140"/>
    <mergeCell ref="O140:P140"/>
    <mergeCell ref="A140:D140"/>
    <mergeCell ref="G140:H140"/>
    <mergeCell ref="K140:L140"/>
    <mergeCell ref="A129:D129"/>
    <mergeCell ref="A130:D130"/>
    <mergeCell ref="A131:D131"/>
    <mergeCell ref="K129:L129"/>
    <mergeCell ref="M129:N129"/>
    <mergeCell ref="O129:P129"/>
    <mergeCell ref="A135:D135"/>
    <mergeCell ref="K135:L135"/>
    <mergeCell ref="M135:N135"/>
    <mergeCell ref="O135:P135"/>
    <mergeCell ref="A138:D138"/>
    <mergeCell ref="G138:H138"/>
    <mergeCell ref="K138:L138"/>
    <mergeCell ref="M138:N138"/>
    <mergeCell ref="O138:P138"/>
    <mergeCell ref="G136:H136"/>
    <mergeCell ref="A136:D136"/>
    <mergeCell ref="K137:L137"/>
    <mergeCell ref="M137:N137"/>
    <mergeCell ref="O137:P137"/>
    <mergeCell ref="A137:D137"/>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K21:L21"/>
    <mergeCell ref="G137:H137"/>
    <mergeCell ref="D8:O8"/>
    <mergeCell ref="A10:P10"/>
    <mergeCell ref="A12:D13"/>
    <mergeCell ref="E12:F12"/>
    <mergeCell ref="G12:H12"/>
    <mergeCell ref="K12:L12"/>
    <mergeCell ref="M12:N12"/>
    <mergeCell ref="O12:P12"/>
    <mergeCell ref="G13:H13"/>
    <mergeCell ref="A15:D15"/>
    <mergeCell ref="G15:H15"/>
    <mergeCell ref="K15:L15"/>
    <mergeCell ref="M15:N15"/>
    <mergeCell ref="O15:P15"/>
    <mergeCell ref="A16:D16"/>
    <mergeCell ref="G16:H16"/>
    <mergeCell ref="K16:L16"/>
    <mergeCell ref="M16:N16"/>
    <mergeCell ref="O16:P16"/>
    <mergeCell ref="A21:D21"/>
    <mergeCell ref="G21:H21"/>
    <mergeCell ref="M21:N21"/>
    <mergeCell ref="O21:P21"/>
    <mergeCell ref="A20:D20"/>
    <mergeCell ref="G20:H20"/>
    <mergeCell ref="K20:L20"/>
    <mergeCell ref="M20:N20"/>
    <mergeCell ref="O20:P20"/>
    <mergeCell ref="A17:D17"/>
    <mergeCell ref="G17:H17"/>
    <mergeCell ref="G19:H19"/>
    <mergeCell ref="K17:L17"/>
    <mergeCell ref="M17:N17"/>
    <mergeCell ref="O17:P17"/>
    <mergeCell ref="K19:L19"/>
    <mergeCell ref="M19:N19"/>
    <mergeCell ref="O19:P19"/>
    <mergeCell ref="A18:D18"/>
    <mergeCell ref="G18:H18"/>
    <mergeCell ref="K18:L18"/>
    <mergeCell ref="M18:N18"/>
    <mergeCell ref="O18:P18"/>
    <mergeCell ref="A19:D19"/>
    <mergeCell ref="A23:B24"/>
    <mergeCell ref="C23:F23"/>
    <mergeCell ref="G23:H23"/>
    <mergeCell ref="K23:L23"/>
    <mergeCell ref="M23:N23"/>
    <mergeCell ref="O23:P23"/>
    <mergeCell ref="G24:H24"/>
    <mergeCell ref="K24:L24"/>
    <mergeCell ref="M24:N24"/>
    <mergeCell ref="O24:P24"/>
    <mergeCell ref="A25:B25"/>
    <mergeCell ref="G25:H25"/>
    <mergeCell ref="K25:L25"/>
    <mergeCell ref="M25:N25"/>
    <mergeCell ref="O25:P25"/>
    <mergeCell ref="A26:B26"/>
    <mergeCell ref="G26:H26"/>
    <mergeCell ref="K26:L26"/>
    <mergeCell ref="M26:N26"/>
    <mergeCell ref="O26:P26"/>
    <mergeCell ref="A27:B27"/>
    <mergeCell ref="G27:H27"/>
    <mergeCell ref="K27:L27"/>
    <mergeCell ref="M27:N27"/>
    <mergeCell ref="O27:P27"/>
    <mergeCell ref="A28:B28"/>
    <mergeCell ref="G28:H28"/>
    <mergeCell ref="K28:L28"/>
    <mergeCell ref="M28:N28"/>
    <mergeCell ref="O28:P28"/>
    <mergeCell ref="A31:P31"/>
    <mergeCell ref="A32:C33"/>
    <mergeCell ref="D32:F32"/>
    <mergeCell ref="G32:J32"/>
    <mergeCell ref="K32:M32"/>
    <mergeCell ref="N32:P32"/>
    <mergeCell ref="E33:F33"/>
    <mergeCell ref="G33:H33"/>
    <mergeCell ref="A29:B29"/>
    <mergeCell ref="G29:H29"/>
    <mergeCell ref="K29:L29"/>
    <mergeCell ref="M29:N29"/>
    <mergeCell ref="O29:P29"/>
    <mergeCell ref="A36:C36"/>
    <mergeCell ref="E36:F36"/>
    <mergeCell ref="G36:H36"/>
    <mergeCell ref="E37:F37"/>
    <mergeCell ref="G37:H37"/>
    <mergeCell ref="A37:C37"/>
    <mergeCell ref="A34:C34"/>
    <mergeCell ref="E34:F34"/>
    <mergeCell ref="G34:H34"/>
    <mergeCell ref="A35:C35"/>
    <mergeCell ref="E35:F35"/>
    <mergeCell ref="G35:H35"/>
    <mergeCell ref="A40:C40"/>
    <mergeCell ref="E40:F40"/>
    <mergeCell ref="G40:H40"/>
    <mergeCell ref="A41:C41"/>
    <mergeCell ref="E41:F41"/>
    <mergeCell ref="G41:H41"/>
    <mergeCell ref="A38:C38"/>
    <mergeCell ref="E38:F38"/>
    <mergeCell ref="G38:H38"/>
    <mergeCell ref="A39:C39"/>
    <mergeCell ref="E39:F39"/>
    <mergeCell ref="G39:H39"/>
    <mergeCell ref="A85:B85"/>
    <mergeCell ref="A57:B57"/>
    <mergeCell ref="A47:B47"/>
    <mergeCell ref="A48:B48"/>
    <mergeCell ref="A49:B49"/>
    <mergeCell ref="A52:B52"/>
    <mergeCell ref="A53:B53"/>
    <mergeCell ref="A54:B54"/>
    <mergeCell ref="A55:B55"/>
    <mergeCell ref="A80:B80"/>
    <mergeCell ref="A50:B50"/>
    <mergeCell ref="A51:B51"/>
    <mergeCell ref="A72:B72"/>
    <mergeCell ref="A71:B71"/>
    <mergeCell ref="A64:B64"/>
    <mergeCell ref="A66:B66"/>
    <mergeCell ref="A67:B67"/>
    <mergeCell ref="A65:B65"/>
    <mergeCell ref="A68:B68"/>
    <mergeCell ref="A69:B69"/>
    <mergeCell ref="A70:B70"/>
    <mergeCell ref="A43:P43"/>
    <mergeCell ref="A44:B45"/>
    <mergeCell ref="C44:H44"/>
    <mergeCell ref="I44:J45"/>
    <mergeCell ref="A46:B46"/>
    <mergeCell ref="I46:J46"/>
    <mergeCell ref="I84:J84"/>
    <mergeCell ref="A101:A108"/>
    <mergeCell ref="C105:I105"/>
    <mergeCell ref="C106:I106"/>
    <mergeCell ref="A86:P86"/>
    <mergeCell ref="A87:B87"/>
    <mergeCell ref="C87:N87"/>
    <mergeCell ref="O87:P87"/>
    <mergeCell ref="A56:B56"/>
    <mergeCell ref="A59:B59"/>
    <mergeCell ref="A61:B61"/>
    <mergeCell ref="A90:B90"/>
    <mergeCell ref="C90:N90"/>
    <mergeCell ref="O90:P90"/>
    <mergeCell ref="A58:B58"/>
    <mergeCell ref="A60:B60"/>
    <mergeCell ref="A62:B62"/>
    <mergeCell ref="A63:B63"/>
    <mergeCell ref="A94:C94"/>
    <mergeCell ref="D94:P94"/>
    <mergeCell ref="A95:C95"/>
    <mergeCell ref="D95:P95"/>
    <mergeCell ref="A96:P96"/>
    <mergeCell ref="A97:A98"/>
    <mergeCell ref="B97:B98"/>
    <mergeCell ref="C97:I98"/>
    <mergeCell ref="J97:J98"/>
    <mergeCell ref="A92:P92"/>
    <mergeCell ref="A93:C93"/>
    <mergeCell ref="D93:P93"/>
    <mergeCell ref="A88:B88"/>
    <mergeCell ref="C88:N88"/>
    <mergeCell ref="O88:P88"/>
    <mergeCell ref="A89:B89"/>
    <mergeCell ref="C89:N89"/>
    <mergeCell ref="O89:P89"/>
    <mergeCell ref="C107:I107"/>
    <mergeCell ref="C108:I108"/>
    <mergeCell ref="C99:I99"/>
    <mergeCell ref="A113:P113"/>
    <mergeCell ref="A114:D115"/>
    <mergeCell ref="E114:F114"/>
    <mergeCell ref="G114:H114"/>
    <mergeCell ref="K114:L114"/>
    <mergeCell ref="M114:N114"/>
    <mergeCell ref="O114:P114"/>
    <mergeCell ref="G115:H115"/>
    <mergeCell ref="K115:L115"/>
    <mergeCell ref="M115:N115"/>
    <mergeCell ref="O115:P115"/>
    <mergeCell ref="C111:I111"/>
    <mergeCell ref="C100:I100"/>
    <mergeCell ref="C101:I101"/>
    <mergeCell ref="C102:I102"/>
    <mergeCell ref="C103:I103"/>
    <mergeCell ref="C110:I110"/>
    <mergeCell ref="C109:I109"/>
    <mergeCell ref="A109:A111"/>
    <mergeCell ref="A99:A100"/>
    <mergeCell ref="C104:I104"/>
    <mergeCell ref="A117:D117"/>
    <mergeCell ref="G117:H117"/>
    <mergeCell ref="K117:L117"/>
    <mergeCell ref="M117:N117"/>
    <mergeCell ref="O117:P117"/>
    <mergeCell ref="A119:D119"/>
    <mergeCell ref="G119:H119"/>
    <mergeCell ref="K119:L119"/>
    <mergeCell ref="M119:N119"/>
    <mergeCell ref="O119:P119"/>
    <mergeCell ref="A118:D118"/>
    <mergeCell ref="G118:H118"/>
    <mergeCell ref="K118:L118"/>
    <mergeCell ref="M118:N118"/>
    <mergeCell ref="O118:P118"/>
    <mergeCell ref="A132:D132"/>
    <mergeCell ref="G132:H132"/>
    <mergeCell ref="K132:L132"/>
    <mergeCell ref="M132:N132"/>
    <mergeCell ref="O132:P132"/>
    <mergeCell ref="A121:D121"/>
    <mergeCell ref="G121:H121"/>
    <mergeCell ref="G123:H123"/>
    <mergeCell ref="K123:L123"/>
    <mergeCell ref="M123:N123"/>
    <mergeCell ref="O123:P123"/>
    <mergeCell ref="A123:D123"/>
    <mergeCell ref="A122:D122"/>
    <mergeCell ref="K122:L122"/>
    <mergeCell ref="M122:N122"/>
    <mergeCell ref="O122:P122"/>
    <mergeCell ref="K124:L124"/>
    <mergeCell ref="M124:N124"/>
    <mergeCell ref="O124:P124"/>
    <mergeCell ref="G125:H125"/>
    <mergeCell ref="K125:L125"/>
    <mergeCell ref="M125:N125"/>
    <mergeCell ref="O125:P125"/>
    <mergeCell ref="G129:H129"/>
    <mergeCell ref="A125:D125"/>
    <mergeCell ref="G124:H124"/>
    <mergeCell ref="K121:L121"/>
    <mergeCell ref="M121:N121"/>
    <mergeCell ref="O121:P121"/>
    <mergeCell ref="A120:D120"/>
    <mergeCell ref="G120:H120"/>
    <mergeCell ref="K120:L120"/>
    <mergeCell ref="M120:N120"/>
    <mergeCell ref="O120:P120"/>
    <mergeCell ref="A124:D124"/>
    <mergeCell ref="G127:H127"/>
    <mergeCell ref="K127:L127"/>
    <mergeCell ref="M127:N127"/>
    <mergeCell ref="O127:P127"/>
    <mergeCell ref="A128:D128"/>
    <mergeCell ref="G128:H128"/>
    <mergeCell ref="K128:L128"/>
    <mergeCell ref="M128:N128"/>
    <mergeCell ref="O128:P128"/>
    <mergeCell ref="A167:P167"/>
    <mergeCell ref="A168:P168"/>
    <mergeCell ref="A170:P170"/>
    <mergeCell ref="A157:D157"/>
    <mergeCell ref="A158:D158"/>
    <mergeCell ref="A159:D159"/>
    <mergeCell ref="A160:D160"/>
    <mergeCell ref="A161:D161"/>
    <mergeCell ref="A162:D162"/>
    <mergeCell ref="A163:P163"/>
    <mergeCell ref="A165:P165"/>
    <mergeCell ref="A166:P166"/>
    <mergeCell ref="A116:D116"/>
    <mergeCell ref="G116:H116"/>
    <mergeCell ref="K116:L116"/>
    <mergeCell ref="M116:N116"/>
    <mergeCell ref="O116:P116"/>
    <mergeCell ref="A154:P154"/>
    <mergeCell ref="O141:P141"/>
    <mergeCell ref="A133:D133"/>
    <mergeCell ref="G133:H133"/>
    <mergeCell ref="K133:L133"/>
    <mergeCell ref="M133:N133"/>
    <mergeCell ref="G122:H122"/>
    <mergeCell ref="O133:P133"/>
    <mergeCell ref="A134:D134"/>
    <mergeCell ref="G134:H134"/>
    <mergeCell ref="K134:L134"/>
    <mergeCell ref="M134:N134"/>
    <mergeCell ref="O134:P134"/>
    <mergeCell ref="A126:D126"/>
    <mergeCell ref="G126:H126"/>
    <mergeCell ref="K126:L126"/>
    <mergeCell ref="M126:N126"/>
    <mergeCell ref="O126:P126"/>
    <mergeCell ref="A127:D127"/>
    <mergeCell ref="A155:D156"/>
    <mergeCell ref="E155:H155"/>
    <mergeCell ref="I155:I156"/>
    <mergeCell ref="J155:J156"/>
    <mergeCell ref="K155:K156"/>
    <mergeCell ref="M155:M156"/>
    <mergeCell ref="A141:D141"/>
    <mergeCell ref="G141:H141"/>
    <mergeCell ref="K141:L141"/>
    <mergeCell ref="M141:N141"/>
    <mergeCell ref="G153:H153"/>
    <mergeCell ref="K153:L153"/>
    <mergeCell ref="M153:N153"/>
    <mergeCell ref="G146:H146"/>
    <mergeCell ref="K146:L146"/>
    <mergeCell ref="M146:N146"/>
    <mergeCell ref="A149:D149"/>
    <mergeCell ref="G149:H149"/>
    <mergeCell ref="K149:L149"/>
    <mergeCell ref="M149:N149"/>
    <mergeCell ref="G152:H152"/>
    <mergeCell ref="K152:L152"/>
    <mergeCell ref="M152:N152"/>
    <mergeCell ref="K144:L144"/>
    <mergeCell ref="O152:P152"/>
    <mergeCell ref="A151:D151"/>
    <mergeCell ref="A150:D150"/>
    <mergeCell ref="A152:D152"/>
    <mergeCell ref="A75:B75"/>
    <mergeCell ref="A76:B76"/>
    <mergeCell ref="A77:B77"/>
    <mergeCell ref="A78:B78"/>
    <mergeCell ref="A73:B73"/>
    <mergeCell ref="A79:B79"/>
    <mergeCell ref="A82:B82"/>
    <mergeCell ref="A83:B83"/>
    <mergeCell ref="A84:B84"/>
    <mergeCell ref="A81:B81"/>
    <mergeCell ref="A74:B74"/>
    <mergeCell ref="O149:P149"/>
    <mergeCell ref="G150:H150"/>
    <mergeCell ref="K150:L150"/>
    <mergeCell ref="M150:N150"/>
    <mergeCell ref="O150:P150"/>
    <mergeCell ref="G151:H151"/>
    <mergeCell ref="K151:L151"/>
    <mergeCell ref="M151:N151"/>
    <mergeCell ref="O151:P151"/>
  </mergeCells>
  <pageMargins left="0.23622047244094491" right="0.23622047244094491" top="0.78740157480314965" bottom="0.74803149606299213" header="0.31496062992125984" footer="0.31496062992125984"/>
  <pageSetup paperSize="9" scale="86" fitToHeight="0" orientation="landscape" horizontalDpi="1200" verticalDpi="1200" r:id="rId1"/>
  <rowBreaks count="4" manualBreakCount="4">
    <brk id="28" max="15" man="1"/>
    <brk id="57" max="15" man="1"/>
    <brk id="96" max="15" man="1"/>
    <brk id="153"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136"/>
  <sheetViews>
    <sheetView showZeros="0" topLeftCell="A79" zoomScale="90" zoomScaleNormal="90" zoomScaleSheetLayoutView="69" workbookViewId="0">
      <selection activeCell="A90" sqref="A90:P90"/>
    </sheetView>
  </sheetViews>
  <sheetFormatPr defaultColWidth="8.85546875" defaultRowHeight="15.75" x14ac:dyDescent="0.25"/>
  <cols>
    <col min="1" max="1" width="10.5703125" style="1" customWidth="1"/>
    <col min="2" max="2" width="11.5703125" style="1" customWidth="1"/>
    <col min="3" max="3" width="8.28515625" style="1" customWidth="1"/>
    <col min="4" max="4" width="10.7109375" style="1" customWidth="1"/>
    <col min="5" max="5" width="8.28515625" style="1" customWidth="1"/>
    <col min="6" max="6" width="9" style="1" customWidth="1"/>
    <col min="7" max="7" width="7.140625" style="1" customWidth="1"/>
    <col min="8" max="8" width="9.28515625" style="1" customWidth="1"/>
    <col min="9" max="9" width="13.28515625" style="1" customWidth="1"/>
    <col min="10" max="10" width="13.7109375" style="1" customWidth="1"/>
    <col min="11" max="11" width="11.42578125" style="1" customWidth="1"/>
    <col min="12" max="12" width="12.85546875" style="1" customWidth="1"/>
    <col min="13" max="13" width="11.7109375" style="1" customWidth="1"/>
    <col min="14" max="14" width="14.28515625" style="1" customWidth="1"/>
    <col min="15" max="15" width="13.5703125" style="1" customWidth="1"/>
    <col min="16" max="16" width="13.28515625" style="1" customWidth="1"/>
    <col min="17" max="16384" width="8.85546875" style="1"/>
  </cols>
  <sheetData>
    <row r="1" spans="1:16" x14ac:dyDescent="0.25">
      <c r="N1" s="1383" t="s">
        <v>701</v>
      </c>
      <c r="O1" s="1383"/>
      <c r="P1" s="1383"/>
    </row>
    <row r="2" spans="1:16" ht="18.75" x14ac:dyDescent="0.25">
      <c r="E2" s="1384" t="s">
        <v>1</v>
      </c>
      <c r="F2" s="1384"/>
      <c r="G2" s="1384"/>
      <c r="H2" s="1384"/>
      <c r="I2" s="1384"/>
      <c r="J2" s="1384"/>
    </row>
    <row r="3" spans="1:16" ht="18.75" x14ac:dyDescent="0.25">
      <c r="D3" s="1384" t="s">
        <v>702</v>
      </c>
      <c r="E3" s="1384"/>
      <c r="F3" s="1384"/>
      <c r="G3" s="1384"/>
      <c r="H3" s="1384"/>
      <c r="I3" s="1384"/>
      <c r="J3" s="1384"/>
      <c r="K3" s="1384"/>
      <c r="L3" s="1384"/>
    </row>
    <row r="4" spans="1:16" ht="18.75" x14ac:dyDescent="0.25">
      <c r="D4" s="166"/>
      <c r="E4" s="166"/>
      <c r="F4" s="166"/>
      <c r="G4" s="166"/>
      <c r="H4" s="166"/>
      <c r="I4" s="166"/>
      <c r="J4" s="166"/>
      <c r="K4" s="166"/>
      <c r="L4" s="166"/>
    </row>
    <row r="5" spans="1:16" x14ac:dyDescent="0.25">
      <c r="P5" s="165" t="s">
        <v>2</v>
      </c>
    </row>
    <row r="6" spans="1:16" ht="23.45" customHeight="1" x14ac:dyDescent="0.25">
      <c r="A6" s="1334" t="s">
        <v>3</v>
      </c>
      <c r="B6" s="1334"/>
      <c r="C6" s="1334"/>
      <c r="D6" s="1329" t="s">
        <v>148</v>
      </c>
      <c r="E6" s="1330"/>
      <c r="F6" s="1330"/>
      <c r="G6" s="1330"/>
      <c r="H6" s="1330"/>
      <c r="I6" s="1330"/>
      <c r="J6" s="1330"/>
      <c r="K6" s="1330"/>
      <c r="L6" s="1330"/>
      <c r="M6" s="1330"/>
      <c r="N6" s="1330"/>
      <c r="O6" s="1331"/>
      <c r="P6" s="167">
        <v>1</v>
      </c>
    </row>
    <row r="7" spans="1:16" ht="23.45" customHeight="1" x14ac:dyDescent="0.25">
      <c r="A7" s="1334" t="s">
        <v>4</v>
      </c>
      <c r="B7" s="1334"/>
      <c r="C7" s="1334"/>
      <c r="D7" s="1388" t="s">
        <v>367</v>
      </c>
      <c r="E7" s="1388"/>
      <c r="F7" s="1388"/>
      <c r="G7" s="1388"/>
      <c r="H7" s="1388"/>
      <c r="I7" s="1388"/>
      <c r="J7" s="1388"/>
      <c r="K7" s="1388"/>
      <c r="L7" s="1388"/>
      <c r="M7" s="1388"/>
      <c r="N7" s="1388"/>
      <c r="O7" s="1388"/>
      <c r="P7" s="37" t="s">
        <v>335</v>
      </c>
    </row>
    <row r="8" spans="1:16" ht="23.45" customHeight="1" x14ac:dyDescent="0.25">
      <c r="A8" s="1334" t="s">
        <v>5</v>
      </c>
      <c r="B8" s="1334"/>
      <c r="C8" s="1334"/>
      <c r="D8" s="1329"/>
      <c r="E8" s="1330"/>
      <c r="F8" s="1330"/>
      <c r="G8" s="1330"/>
      <c r="H8" s="1330"/>
      <c r="I8" s="1330"/>
      <c r="J8" s="1330"/>
      <c r="K8" s="1330"/>
      <c r="L8" s="1330"/>
      <c r="M8" s="1330"/>
      <c r="N8" s="1330"/>
      <c r="O8" s="1331"/>
      <c r="P8" s="37"/>
    </row>
    <row r="10" spans="1:16" x14ac:dyDescent="0.25">
      <c r="A10" s="1329" t="s">
        <v>6</v>
      </c>
      <c r="B10" s="1330"/>
      <c r="C10" s="1330"/>
      <c r="D10" s="1330"/>
      <c r="E10" s="1330"/>
      <c r="F10" s="1330"/>
      <c r="G10" s="1330"/>
      <c r="H10" s="1330"/>
      <c r="I10" s="1330"/>
      <c r="J10" s="1330"/>
      <c r="K10" s="1330"/>
      <c r="L10" s="1330"/>
      <c r="M10" s="1330"/>
      <c r="N10" s="1330"/>
      <c r="O10" s="1330"/>
      <c r="P10" s="1331"/>
    </row>
    <row r="11" spans="1:16" x14ac:dyDescent="0.25">
      <c r="A11" s="174"/>
      <c r="B11" s="174"/>
      <c r="C11" s="174"/>
      <c r="D11" s="174"/>
      <c r="E11" s="174"/>
      <c r="F11" s="174"/>
      <c r="G11" s="174"/>
      <c r="H11" s="174"/>
      <c r="I11" s="174"/>
      <c r="J11" s="174"/>
      <c r="K11" s="174"/>
      <c r="L11" s="174"/>
      <c r="M11" s="174"/>
      <c r="N11" s="174"/>
      <c r="O11" s="174"/>
      <c r="P11" s="174"/>
    </row>
    <row r="12" spans="1:16" ht="21.6" customHeight="1" x14ac:dyDescent="0.25">
      <c r="A12" s="1295" t="s">
        <v>7</v>
      </c>
      <c r="B12" s="1296"/>
      <c r="C12" s="1296"/>
      <c r="D12" s="1297"/>
      <c r="E12" s="1255" t="s">
        <v>2</v>
      </c>
      <c r="F12" s="1256"/>
      <c r="G12" s="1280">
        <v>2017</v>
      </c>
      <c r="H12" s="1280"/>
      <c r="I12" s="167">
        <v>2018</v>
      </c>
      <c r="J12" s="167">
        <v>2019</v>
      </c>
      <c r="K12" s="1280">
        <v>2020</v>
      </c>
      <c r="L12" s="1280"/>
      <c r="M12" s="1280">
        <v>2021</v>
      </c>
      <c r="N12" s="1280"/>
      <c r="O12" s="1280">
        <v>2022</v>
      </c>
      <c r="P12" s="1280"/>
    </row>
    <row r="13" spans="1:16" x14ac:dyDescent="0.25">
      <c r="A13" s="1298"/>
      <c r="B13" s="1299"/>
      <c r="C13" s="1299"/>
      <c r="D13" s="1300"/>
      <c r="E13" s="167" t="s">
        <v>8</v>
      </c>
      <c r="F13" s="171" t="s">
        <v>9</v>
      </c>
      <c r="G13" s="1255" t="s">
        <v>10</v>
      </c>
      <c r="H13" s="1256"/>
      <c r="I13" s="167" t="s">
        <v>10</v>
      </c>
      <c r="J13" s="167" t="s">
        <v>11</v>
      </c>
      <c r="K13" s="1255" t="s">
        <v>12</v>
      </c>
      <c r="L13" s="1256"/>
      <c r="M13" s="1255" t="s">
        <v>13</v>
      </c>
      <c r="N13" s="1256"/>
      <c r="O13" s="1255" t="s">
        <v>13</v>
      </c>
      <c r="P13" s="1256"/>
    </row>
    <row r="14" spans="1:16" ht="23.45" customHeight="1" x14ac:dyDescent="0.25">
      <c r="A14" s="1278" t="s">
        <v>14</v>
      </c>
      <c r="B14" s="1278"/>
      <c r="C14" s="1278"/>
      <c r="D14" s="1278"/>
      <c r="E14" s="37" t="s">
        <v>109</v>
      </c>
      <c r="F14" s="167"/>
      <c r="G14" s="1238">
        <f>G15+G16+G17+G18</f>
        <v>5195.7</v>
      </c>
      <c r="H14" s="1237"/>
      <c r="I14" s="211">
        <f>SUM(I15:I18)</f>
        <v>36109</v>
      </c>
      <c r="J14" s="211">
        <f>SUM(J15:J18)</f>
        <v>20297.399999999998</v>
      </c>
      <c r="K14" s="1238">
        <f>SUM(K15:L18)</f>
        <v>1295</v>
      </c>
      <c r="L14" s="1777"/>
      <c r="M14" s="1238">
        <f>SUM(M15:N18)</f>
        <v>0</v>
      </c>
      <c r="N14" s="1777"/>
      <c r="O14" s="1238">
        <f>SUM(O15:P18)</f>
        <v>0</v>
      </c>
      <c r="P14" s="1777"/>
    </row>
    <row r="15" spans="1:16" ht="23.45" customHeight="1" x14ac:dyDescent="0.25">
      <c r="A15" s="1334" t="s">
        <v>83</v>
      </c>
      <c r="B15" s="1334"/>
      <c r="C15" s="1334"/>
      <c r="D15" s="1334"/>
      <c r="E15" s="167"/>
      <c r="F15" s="167">
        <v>22</v>
      </c>
      <c r="G15" s="1382">
        <f>G97</f>
        <v>1957.7</v>
      </c>
      <c r="H15" s="1256"/>
      <c r="I15" s="212">
        <f>I97</f>
        <v>1869.8</v>
      </c>
      <c r="J15" s="870">
        <f>J97</f>
        <v>1421.6</v>
      </c>
      <c r="K15" s="1799">
        <f>K97</f>
        <v>350</v>
      </c>
      <c r="L15" s="1799"/>
      <c r="M15" s="1799">
        <f>M97</f>
        <v>0</v>
      </c>
      <c r="N15" s="1799"/>
      <c r="O15" s="1799">
        <f>O97</f>
        <v>0</v>
      </c>
      <c r="P15" s="1799"/>
    </row>
    <row r="16" spans="1:16" ht="23.45" customHeight="1" x14ac:dyDescent="0.25">
      <c r="A16" s="1334" t="s">
        <v>163</v>
      </c>
      <c r="B16" s="1334"/>
      <c r="C16" s="1334"/>
      <c r="D16" s="1334"/>
      <c r="E16" s="167"/>
      <c r="F16" s="167">
        <v>28</v>
      </c>
      <c r="G16" s="1381">
        <f>G105+G117</f>
        <v>3128.5</v>
      </c>
      <c r="H16" s="1280"/>
      <c r="I16" s="212">
        <f>I105+I117</f>
        <v>34128.199999999997</v>
      </c>
      <c r="J16" s="870">
        <f>J105+J117</f>
        <v>18625.8</v>
      </c>
      <c r="K16" s="1381">
        <f>K105</f>
        <v>900</v>
      </c>
      <c r="L16" s="1381"/>
      <c r="M16" s="1381">
        <f>M105</f>
        <v>0</v>
      </c>
      <c r="N16" s="1381"/>
      <c r="O16" s="1381">
        <f>O105</f>
        <v>0</v>
      </c>
      <c r="P16" s="1381"/>
    </row>
    <row r="17" spans="1:16" ht="23.45" customHeight="1" x14ac:dyDescent="0.25">
      <c r="A17" s="1334" t="s">
        <v>98</v>
      </c>
      <c r="B17" s="1334"/>
      <c r="C17" s="1334"/>
      <c r="D17" s="1334"/>
      <c r="E17" s="167"/>
      <c r="F17" s="167">
        <v>31</v>
      </c>
      <c r="G17" s="1381">
        <f>G108</f>
        <v>55.5</v>
      </c>
      <c r="H17" s="1280"/>
      <c r="I17" s="212">
        <f>I108</f>
        <v>57.6</v>
      </c>
      <c r="J17" s="870">
        <f>J108</f>
        <v>80</v>
      </c>
      <c r="K17" s="1963">
        <f>K108</f>
        <v>0</v>
      </c>
      <c r="L17" s="1963"/>
      <c r="M17" s="1963">
        <f>M108</f>
        <v>0</v>
      </c>
      <c r="N17" s="1963"/>
      <c r="O17" s="1963">
        <f>O108</f>
        <v>0</v>
      </c>
      <c r="P17" s="1963"/>
    </row>
    <row r="18" spans="1:16" ht="23.45" customHeight="1" x14ac:dyDescent="0.25">
      <c r="A18" s="1334" t="s">
        <v>101</v>
      </c>
      <c r="B18" s="1334"/>
      <c r="C18" s="1334"/>
      <c r="D18" s="1334"/>
      <c r="E18" s="167"/>
      <c r="F18" s="167">
        <v>33</v>
      </c>
      <c r="G18" s="1381">
        <f>G112</f>
        <v>54</v>
      </c>
      <c r="H18" s="1280"/>
      <c r="I18" s="212">
        <f>I112</f>
        <v>53.400000000000006</v>
      </c>
      <c r="J18" s="870">
        <f>J112</f>
        <v>170</v>
      </c>
      <c r="K18" s="1381">
        <f>K112</f>
        <v>45</v>
      </c>
      <c r="L18" s="1381"/>
      <c r="M18" s="1381">
        <f>M112</f>
        <v>0</v>
      </c>
      <c r="N18" s="1381"/>
      <c r="O18" s="1381">
        <f>O112</f>
        <v>0</v>
      </c>
      <c r="P18" s="1381"/>
    </row>
    <row r="19" spans="1:16" ht="14.45" customHeight="1" x14ac:dyDescent="0.25"/>
    <row r="20" spans="1:16" ht="22.5" customHeight="1" x14ac:dyDescent="0.25">
      <c r="A20" s="1295" t="s">
        <v>7</v>
      </c>
      <c r="B20" s="1297"/>
      <c r="C20" s="1301" t="s">
        <v>2</v>
      </c>
      <c r="D20" s="1301"/>
      <c r="E20" s="1301"/>
      <c r="F20" s="1301"/>
      <c r="G20" s="1280">
        <v>2017</v>
      </c>
      <c r="H20" s="1280"/>
      <c r="I20" s="167">
        <v>2018</v>
      </c>
      <c r="J20" s="167">
        <v>2019</v>
      </c>
      <c r="K20" s="1280">
        <v>2020</v>
      </c>
      <c r="L20" s="1280"/>
      <c r="M20" s="1280">
        <v>2021</v>
      </c>
      <c r="N20" s="1280"/>
      <c r="O20" s="1280">
        <v>2022</v>
      </c>
      <c r="P20" s="1280"/>
    </row>
    <row r="21" spans="1:16" ht="35.450000000000003" customHeight="1" x14ac:dyDescent="0.25">
      <c r="A21" s="1298"/>
      <c r="B21" s="1300"/>
      <c r="C21" s="167" t="s">
        <v>16</v>
      </c>
      <c r="D21" s="167" t="s">
        <v>17</v>
      </c>
      <c r="E21" s="167" t="s">
        <v>8</v>
      </c>
      <c r="F21" s="171" t="s">
        <v>9</v>
      </c>
      <c r="G21" s="1255" t="s">
        <v>10</v>
      </c>
      <c r="H21" s="1256"/>
      <c r="I21" s="167" t="s">
        <v>10</v>
      </c>
      <c r="J21" s="167" t="s">
        <v>11</v>
      </c>
      <c r="K21" s="1255" t="s">
        <v>12</v>
      </c>
      <c r="L21" s="1256"/>
      <c r="M21" s="1255" t="s">
        <v>13</v>
      </c>
      <c r="N21" s="1256"/>
      <c r="O21" s="1255" t="s">
        <v>13</v>
      </c>
      <c r="P21" s="1256"/>
    </row>
    <row r="22" spans="1:16" ht="43.5" customHeight="1" x14ac:dyDescent="0.25">
      <c r="A22" s="1268" t="s">
        <v>126</v>
      </c>
      <c r="B22" s="1270"/>
      <c r="C22" s="167"/>
      <c r="D22" s="167"/>
      <c r="E22" s="167"/>
      <c r="F22" s="167"/>
      <c r="G22" s="1747">
        <f>G23+G25</f>
        <v>5163.5999999999904</v>
      </c>
      <c r="H22" s="1747"/>
      <c r="I22" s="214">
        <f>I23+I25</f>
        <v>36108.999999999993</v>
      </c>
      <c r="J22" s="873">
        <f>J23+J25</f>
        <v>20297.400000000009</v>
      </c>
      <c r="K22" s="1962">
        <f>K23+K25</f>
        <v>1295</v>
      </c>
      <c r="L22" s="1962"/>
      <c r="M22" s="1962">
        <f>M23+M25</f>
        <v>0</v>
      </c>
      <c r="N22" s="1962"/>
      <c r="O22" s="1962">
        <f>O23+O25+O32</f>
        <v>0</v>
      </c>
      <c r="P22" s="1962"/>
    </row>
    <row r="23" spans="1:16" ht="39" customHeight="1" x14ac:dyDescent="0.25">
      <c r="A23" s="1305" t="s">
        <v>19</v>
      </c>
      <c r="B23" s="1307"/>
      <c r="C23" s="167">
        <v>2</v>
      </c>
      <c r="D23" s="167"/>
      <c r="E23" s="167"/>
      <c r="F23" s="167"/>
      <c r="G23" s="1747">
        <f>G24</f>
        <v>43.2</v>
      </c>
      <c r="H23" s="1747"/>
      <c r="I23" s="873">
        <f>I24</f>
        <v>8</v>
      </c>
      <c r="J23" s="215"/>
      <c r="K23" s="1953"/>
      <c r="L23" s="1953"/>
      <c r="M23" s="1953"/>
      <c r="N23" s="1953"/>
      <c r="O23" s="1953"/>
      <c r="P23" s="1953"/>
    </row>
    <row r="24" spans="1:16" s="378" customFormat="1" ht="24" customHeight="1" x14ac:dyDescent="0.25">
      <c r="A24" s="1305" t="s">
        <v>790</v>
      </c>
      <c r="B24" s="1587"/>
      <c r="C24" s="866"/>
      <c r="D24" s="866"/>
      <c r="E24" s="866"/>
      <c r="F24" s="867">
        <v>14</v>
      </c>
      <c r="G24" s="1301">
        <f>K50</f>
        <v>43.2</v>
      </c>
      <c r="H24" s="1301"/>
      <c r="I24" s="874">
        <f>L50</f>
        <v>8</v>
      </c>
      <c r="J24" s="874"/>
      <c r="K24" s="1953"/>
      <c r="L24" s="1953"/>
      <c r="M24" s="1953"/>
      <c r="N24" s="1953"/>
      <c r="O24" s="1953"/>
      <c r="P24" s="1953"/>
    </row>
    <row r="25" spans="1:16" ht="39" customHeight="1" x14ac:dyDescent="0.25">
      <c r="A25" s="1305" t="s">
        <v>150</v>
      </c>
      <c r="B25" s="1307"/>
      <c r="C25" s="867">
        <v>2</v>
      </c>
      <c r="D25" s="867">
        <v>2</v>
      </c>
      <c r="E25" s="868" t="s">
        <v>109</v>
      </c>
      <c r="F25" s="167"/>
      <c r="G25" s="1747">
        <f>G26+G27+G28+G29+G30+G31</f>
        <v>5120.3999999999905</v>
      </c>
      <c r="H25" s="1747"/>
      <c r="I25" s="687">
        <f>I26+I27+I28+I29+I30+I31</f>
        <v>36100.999999999993</v>
      </c>
      <c r="J25" s="873">
        <f>J26+J27+J28+J29+J30+J31</f>
        <v>20297.400000000009</v>
      </c>
      <c r="K25" s="1962">
        <f>K26+K27+K28+K30+K31</f>
        <v>1295</v>
      </c>
      <c r="L25" s="1962"/>
      <c r="M25" s="1962">
        <f t="shared" ref="M25" si="0">M26+M27+M28+M30+M31</f>
        <v>0</v>
      </c>
      <c r="N25" s="1962"/>
      <c r="O25" s="1962">
        <f t="shared" ref="O25" si="1">O26+O27+O28+O30+O31</f>
        <v>0</v>
      </c>
      <c r="P25" s="1962"/>
    </row>
    <row r="26" spans="1:16" ht="60" customHeight="1" x14ac:dyDescent="0.25">
      <c r="A26" s="1956" t="s">
        <v>164</v>
      </c>
      <c r="B26" s="1957"/>
      <c r="C26" s="296"/>
      <c r="D26" s="296"/>
      <c r="E26" s="296"/>
      <c r="F26" s="867">
        <v>13</v>
      </c>
      <c r="G26" s="1255">
        <f>K49</f>
        <v>0</v>
      </c>
      <c r="H26" s="1256"/>
      <c r="I26" s="306">
        <f>L49</f>
        <v>31402.1</v>
      </c>
      <c r="J26" s="688">
        <f>M49</f>
        <v>14605.8</v>
      </c>
      <c r="K26" s="1958"/>
      <c r="L26" s="1959"/>
      <c r="M26" s="1958"/>
      <c r="N26" s="1959"/>
      <c r="O26" s="1958"/>
      <c r="P26" s="1959"/>
    </row>
    <row r="27" spans="1:16" ht="115.5" customHeight="1" x14ac:dyDescent="0.25">
      <c r="A27" s="1912" t="s">
        <v>128</v>
      </c>
      <c r="B27" s="1914"/>
      <c r="C27" s="167"/>
      <c r="D27" s="167"/>
      <c r="E27" s="167"/>
      <c r="F27" s="867">
        <v>59</v>
      </c>
      <c r="G27" s="1301">
        <f>K51</f>
        <v>271248.3</v>
      </c>
      <c r="H27" s="1301"/>
      <c r="I27" s="215">
        <f t="shared" ref="I27:K28" si="2">L51</f>
        <v>126534.2</v>
      </c>
      <c r="J27" s="688">
        <f t="shared" si="2"/>
        <v>78292.800000000003</v>
      </c>
      <c r="K27" s="1953">
        <f t="shared" si="2"/>
        <v>17945</v>
      </c>
      <c r="L27" s="1953"/>
      <c r="M27" s="1953">
        <f t="shared" ref="M27:M28" si="3">P51</f>
        <v>0</v>
      </c>
      <c r="N27" s="1953"/>
      <c r="O27" s="1953">
        <f t="shared" ref="O27:O28" si="4">R51</f>
        <v>0</v>
      </c>
      <c r="P27" s="1953"/>
    </row>
    <row r="28" spans="1:16" ht="112.15" customHeight="1" x14ac:dyDescent="0.25">
      <c r="A28" s="1960" t="s">
        <v>340</v>
      </c>
      <c r="B28" s="1961"/>
      <c r="C28" s="167"/>
      <c r="D28" s="167"/>
      <c r="E28" s="167"/>
      <c r="F28" s="867">
        <v>47</v>
      </c>
      <c r="G28" s="1271">
        <f>K52</f>
        <v>-250913.9</v>
      </c>
      <c r="H28" s="1273"/>
      <c r="I28" s="215">
        <f t="shared" si="2"/>
        <v>-145734</v>
      </c>
      <c r="J28" s="874">
        <f t="shared" si="2"/>
        <v>-72601.2</v>
      </c>
      <c r="K28" s="1958">
        <f t="shared" si="2"/>
        <v>-16650</v>
      </c>
      <c r="L28" s="1959"/>
      <c r="M28" s="1958">
        <f t="shared" si="3"/>
        <v>0</v>
      </c>
      <c r="N28" s="1959"/>
      <c r="O28" s="1958">
        <f t="shared" si="4"/>
        <v>0</v>
      </c>
      <c r="P28" s="1959"/>
    </row>
    <row r="29" spans="1:16" ht="23.25" customHeight="1" x14ac:dyDescent="0.25">
      <c r="A29" s="1322" t="s">
        <v>346</v>
      </c>
      <c r="B29" s="1324"/>
      <c r="C29" s="296"/>
      <c r="D29" s="296"/>
      <c r="E29" s="296"/>
      <c r="F29" s="296">
        <v>42</v>
      </c>
      <c r="G29" s="1255">
        <f>K53</f>
        <v>-2560.1999999999998</v>
      </c>
      <c r="H29" s="1256"/>
      <c r="I29" s="306">
        <f>L53</f>
        <v>-755.9</v>
      </c>
      <c r="J29" s="306"/>
      <c r="K29" s="1958"/>
      <c r="L29" s="1959"/>
      <c r="M29" s="1958"/>
      <c r="N29" s="1959"/>
      <c r="O29" s="1958"/>
      <c r="P29" s="1959"/>
    </row>
    <row r="30" spans="1:16" ht="21" customHeight="1" x14ac:dyDescent="0.25">
      <c r="A30" s="1322" t="s">
        <v>287</v>
      </c>
      <c r="B30" s="1324"/>
      <c r="C30" s="296"/>
      <c r="D30" s="296"/>
      <c r="E30" s="296"/>
      <c r="F30" s="296">
        <v>91</v>
      </c>
      <c r="G30" s="1255">
        <f>K54</f>
        <v>13235.4</v>
      </c>
      <c r="H30" s="1256"/>
      <c r="I30" s="874">
        <f>L54</f>
        <v>25889.200000000001</v>
      </c>
      <c r="J30" s="874">
        <f>M54</f>
        <v>8500</v>
      </c>
      <c r="K30" s="1958">
        <f>N54</f>
        <v>8500</v>
      </c>
      <c r="L30" s="1964"/>
      <c r="M30" s="1958">
        <f>O54</f>
        <v>8500</v>
      </c>
      <c r="N30" s="1964"/>
      <c r="O30" s="1958">
        <f>P54</f>
        <v>8500</v>
      </c>
      <c r="P30" s="1964"/>
    </row>
    <row r="31" spans="1:16" ht="22.9" customHeight="1" x14ac:dyDescent="0.25">
      <c r="A31" s="1322" t="s">
        <v>288</v>
      </c>
      <c r="B31" s="1324"/>
      <c r="C31" s="296"/>
      <c r="D31" s="296"/>
      <c r="E31" s="296"/>
      <c r="F31" s="296">
        <v>93</v>
      </c>
      <c r="G31" s="1255">
        <f>K55</f>
        <v>-25889.200000000001</v>
      </c>
      <c r="H31" s="1256"/>
      <c r="I31" s="688">
        <f>L55</f>
        <v>-1234.5999999999999</v>
      </c>
      <c r="J31" s="874">
        <f>M55</f>
        <v>-8500</v>
      </c>
      <c r="K31" s="1958">
        <f>N55</f>
        <v>-8500</v>
      </c>
      <c r="L31" s="1964"/>
      <c r="M31" s="1958">
        <f>O55</f>
        <v>-8500</v>
      </c>
      <c r="N31" s="1964"/>
      <c r="O31" s="1958">
        <f>P55</f>
        <v>-8500</v>
      </c>
      <c r="P31" s="1964"/>
    </row>
    <row r="32" spans="1:16" ht="68.25" customHeight="1" x14ac:dyDescent="0.25">
      <c r="A32" s="1305" t="s">
        <v>21</v>
      </c>
      <c r="B32" s="1307"/>
      <c r="C32" s="167">
        <v>4</v>
      </c>
      <c r="D32" s="167"/>
      <c r="E32" s="167"/>
      <c r="F32" s="167"/>
      <c r="G32" s="1255"/>
      <c r="H32" s="1256"/>
      <c r="I32" s="215"/>
      <c r="J32" s="215"/>
      <c r="K32" s="1958"/>
      <c r="L32" s="1959"/>
      <c r="M32" s="1958"/>
      <c r="N32" s="1959"/>
      <c r="O32" s="1958"/>
      <c r="P32" s="1959"/>
    </row>
    <row r="33" spans="1:16" ht="14.45" customHeight="1" x14ac:dyDescent="0.25"/>
    <row r="34" spans="1:16" ht="21" customHeight="1" x14ac:dyDescent="0.25">
      <c r="A34" s="1366" t="s">
        <v>22</v>
      </c>
      <c r="B34" s="1367"/>
      <c r="C34" s="1367"/>
      <c r="D34" s="1367"/>
      <c r="E34" s="1367"/>
      <c r="F34" s="1367"/>
      <c r="G34" s="1367"/>
      <c r="H34" s="1367"/>
      <c r="I34" s="1367"/>
      <c r="J34" s="1367"/>
      <c r="K34" s="1367"/>
      <c r="L34" s="1367"/>
      <c r="M34" s="1367"/>
      <c r="N34" s="1367"/>
      <c r="O34" s="1367"/>
      <c r="P34" s="1368"/>
    </row>
    <row r="35" spans="1:16" ht="25.15" customHeight="1" x14ac:dyDescent="0.25">
      <c r="A35" s="1280" t="s">
        <v>7</v>
      </c>
      <c r="B35" s="1280"/>
      <c r="C35" s="1280"/>
      <c r="D35" s="1280" t="s">
        <v>2</v>
      </c>
      <c r="E35" s="1280"/>
      <c r="F35" s="1280"/>
      <c r="G35" s="1280" t="s">
        <v>551</v>
      </c>
      <c r="H35" s="1280"/>
      <c r="I35" s="1280"/>
      <c r="J35" s="1280"/>
      <c r="K35" s="1280" t="s">
        <v>462</v>
      </c>
      <c r="L35" s="1280"/>
      <c r="M35" s="1280"/>
      <c r="N35" s="1280" t="s">
        <v>703</v>
      </c>
      <c r="O35" s="1280"/>
      <c r="P35" s="1280"/>
    </row>
    <row r="36" spans="1:16" ht="64.150000000000006" customHeight="1" x14ac:dyDescent="0.25">
      <c r="A36" s="1280"/>
      <c r="B36" s="1280"/>
      <c r="C36" s="1280"/>
      <c r="D36" s="167" t="s">
        <v>8</v>
      </c>
      <c r="E36" s="1311" t="s">
        <v>23</v>
      </c>
      <c r="F36" s="1311"/>
      <c r="G36" s="1369" t="s">
        <v>24</v>
      </c>
      <c r="H36" s="1369"/>
      <c r="I36" s="172" t="s">
        <v>25</v>
      </c>
      <c r="J36" s="172" t="s">
        <v>26</v>
      </c>
      <c r="K36" s="172" t="s">
        <v>24</v>
      </c>
      <c r="L36" s="172" t="s">
        <v>25</v>
      </c>
      <c r="M36" s="172" t="s">
        <v>26</v>
      </c>
      <c r="N36" s="172" t="s">
        <v>24</v>
      </c>
      <c r="O36" s="172" t="s">
        <v>25</v>
      </c>
      <c r="P36" s="172" t="s">
        <v>26</v>
      </c>
    </row>
    <row r="37" spans="1:16" ht="20.45" customHeight="1" x14ac:dyDescent="0.25">
      <c r="A37" s="1334" t="s">
        <v>27</v>
      </c>
      <c r="B37" s="1334"/>
      <c r="C37" s="1334"/>
      <c r="D37" s="167"/>
      <c r="E37" s="1280">
        <v>3</v>
      </c>
      <c r="F37" s="1280"/>
      <c r="G37" s="1968">
        <f>G38</f>
        <v>1295</v>
      </c>
      <c r="H37" s="1968"/>
      <c r="I37" s="216">
        <f t="shared" ref="I37:O37" si="5">I38+I39</f>
        <v>0</v>
      </c>
      <c r="J37" s="216"/>
      <c r="K37" s="216"/>
      <c r="L37" s="216">
        <f t="shared" si="5"/>
        <v>0</v>
      </c>
      <c r="M37" s="216"/>
      <c r="N37" s="216"/>
      <c r="O37" s="216">
        <f t="shared" si="5"/>
        <v>0</v>
      </c>
      <c r="P37" s="216"/>
    </row>
    <row r="38" spans="1:16" s="12" customFormat="1" ht="20.45" customHeight="1" x14ac:dyDescent="0.25">
      <c r="A38" s="1357" t="s">
        <v>124</v>
      </c>
      <c r="B38" s="1357"/>
      <c r="C38" s="1357"/>
      <c r="D38" s="170" t="s">
        <v>28</v>
      </c>
      <c r="E38" s="1358"/>
      <c r="F38" s="1358"/>
      <c r="G38" s="1969">
        <f>N48</f>
        <v>1295</v>
      </c>
      <c r="H38" s="1969"/>
      <c r="I38" s="217"/>
      <c r="J38" s="218"/>
      <c r="K38" s="217"/>
      <c r="L38" s="217"/>
      <c r="M38" s="218"/>
      <c r="N38" s="217"/>
      <c r="O38" s="217"/>
      <c r="P38" s="218"/>
    </row>
    <row r="39" spans="1:16" s="12" customFormat="1" ht="20.45" customHeight="1" x14ac:dyDescent="0.25">
      <c r="A39" s="1360" t="s">
        <v>29</v>
      </c>
      <c r="B39" s="1361"/>
      <c r="C39" s="1362"/>
      <c r="D39" s="170" t="s">
        <v>30</v>
      </c>
      <c r="E39" s="1363">
        <v>3</v>
      </c>
      <c r="F39" s="1364"/>
      <c r="G39" s="1965"/>
      <c r="H39" s="1965"/>
      <c r="I39" s="218"/>
      <c r="J39" s="218"/>
      <c r="K39" s="218"/>
      <c r="L39" s="218"/>
      <c r="M39" s="218"/>
      <c r="N39" s="218"/>
      <c r="O39" s="218"/>
      <c r="P39" s="218"/>
    </row>
    <row r="40" spans="1:16" s="12" customFormat="1" ht="20.45" customHeight="1" x14ac:dyDescent="0.25">
      <c r="A40" s="1363"/>
      <c r="B40" s="1365"/>
      <c r="C40" s="1364"/>
      <c r="D40" s="170"/>
      <c r="E40" s="1363"/>
      <c r="F40" s="1364"/>
      <c r="G40" s="1966"/>
      <c r="H40" s="1967"/>
      <c r="I40" s="218"/>
      <c r="J40" s="218"/>
      <c r="K40" s="218"/>
      <c r="L40" s="218"/>
      <c r="M40" s="218"/>
      <c r="N40" s="218"/>
      <c r="O40" s="218"/>
      <c r="P40" s="218"/>
    </row>
    <row r="41" spans="1:16" ht="20.45" customHeight="1" x14ac:dyDescent="0.25">
      <c r="A41" s="1334" t="s">
        <v>27</v>
      </c>
      <c r="B41" s="1334"/>
      <c r="C41" s="1334"/>
      <c r="D41" s="167"/>
      <c r="E41" s="1280"/>
      <c r="F41" s="1280"/>
      <c r="G41" s="1973">
        <f>G42</f>
        <v>1295</v>
      </c>
      <c r="H41" s="1973"/>
      <c r="I41" s="219">
        <f t="shared" ref="I41:O41" si="6">I42+I43</f>
        <v>0</v>
      </c>
      <c r="J41" s="219"/>
      <c r="K41" s="219"/>
      <c r="L41" s="219">
        <f t="shared" si="6"/>
        <v>0</v>
      </c>
      <c r="M41" s="219"/>
      <c r="N41" s="219"/>
      <c r="O41" s="219">
        <f t="shared" si="6"/>
        <v>0</v>
      </c>
      <c r="P41" s="219"/>
    </row>
    <row r="42" spans="1:16" s="12" customFormat="1" ht="20.45" customHeight="1" x14ac:dyDescent="0.25">
      <c r="A42" s="1357" t="s">
        <v>31</v>
      </c>
      <c r="B42" s="1357"/>
      <c r="C42" s="1357"/>
      <c r="D42" s="56" t="s">
        <v>109</v>
      </c>
      <c r="E42" s="1358">
        <v>2</v>
      </c>
      <c r="F42" s="1358"/>
      <c r="G42" s="1970">
        <f>N48</f>
        <v>1295</v>
      </c>
      <c r="H42" s="1970"/>
      <c r="I42" s="218"/>
      <c r="J42" s="218"/>
      <c r="K42" s="218"/>
      <c r="L42" s="218"/>
      <c r="M42" s="218"/>
      <c r="N42" s="218"/>
      <c r="O42" s="218"/>
      <c r="P42" s="218"/>
    </row>
    <row r="43" spans="1:16" s="12" customFormat="1" ht="20.45" customHeight="1" x14ac:dyDescent="0.25">
      <c r="A43" s="1357" t="s">
        <v>32</v>
      </c>
      <c r="B43" s="1357"/>
      <c r="C43" s="1357"/>
      <c r="D43" s="60"/>
      <c r="E43" s="1358"/>
      <c r="F43" s="1358"/>
      <c r="G43" s="1970"/>
      <c r="H43" s="1970"/>
      <c r="I43" s="218"/>
      <c r="J43" s="218"/>
      <c r="K43" s="218"/>
      <c r="L43" s="218"/>
      <c r="M43" s="218"/>
      <c r="N43" s="218"/>
      <c r="O43" s="218"/>
      <c r="P43" s="218"/>
    </row>
    <row r="44" spans="1:16" ht="20.45" customHeight="1" x14ac:dyDescent="0.25">
      <c r="A44" s="1329"/>
      <c r="B44" s="1330"/>
      <c r="C44" s="1331"/>
      <c r="D44" s="8"/>
      <c r="E44" s="1255"/>
      <c r="F44" s="1256"/>
      <c r="G44" s="1971"/>
      <c r="H44" s="1972"/>
      <c r="I44" s="220"/>
      <c r="J44" s="220"/>
      <c r="K44" s="220"/>
      <c r="L44" s="220"/>
      <c r="M44" s="220"/>
      <c r="N44" s="220"/>
      <c r="O44" s="220"/>
      <c r="P44" s="220"/>
    </row>
    <row r="45" spans="1:16" x14ac:dyDescent="0.25">
      <c r="A45" s="1278" t="s">
        <v>33</v>
      </c>
      <c r="B45" s="1278"/>
      <c r="C45" s="1278"/>
      <c r="D45" s="1278"/>
      <c r="E45" s="1278"/>
      <c r="F45" s="1278"/>
      <c r="G45" s="1278"/>
      <c r="H45" s="1278"/>
      <c r="I45" s="1278"/>
      <c r="J45" s="1278"/>
      <c r="K45" s="1278"/>
      <c r="L45" s="1278"/>
      <c r="M45" s="1278"/>
      <c r="N45" s="1278"/>
      <c r="O45" s="1278"/>
      <c r="P45" s="1278"/>
    </row>
    <row r="46" spans="1:16" x14ac:dyDescent="0.25">
      <c r="A46" s="1280" t="s">
        <v>7</v>
      </c>
      <c r="B46" s="1280"/>
      <c r="C46" s="1280" t="s">
        <v>2</v>
      </c>
      <c r="D46" s="1280"/>
      <c r="E46" s="1280"/>
      <c r="F46" s="1280"/>
      <c r="G46" s="1280"/>
      <c r="H46" s="1280"/>
      <c r="I46" s="1295" t="s">
        <v>34</v>
      </c>
      <c r="J46" s="1297"/>
      <c r="K46" s="167">
        <v>2017</v>
      </c>
      <c r="L46" s="167">
        <v>2018</v>
      </c>
      <c r="M46" s="167">
        <v>2019</v>
      </c>
      <c r="N46" s="167">
        <v>2020</v>
      </c>
      <c r="O46" s="167">
        <v>2021</v>
      </c>
      <c r="P46" s="167">
        <v>2022</v>
      </c>
    </row>
    <row r="47" spans="1:16" ht="51.6" customHeight="1" x14ac:dyDescent="0.25">
      <c r="A47" s="1280"/>
      <c r="B47" s="1280"/>
      <c r="C47" s="171" t="s">
        <v>35</v>
      </c>
      <c r="D47" s="171" t="s">
        <v>36</v>
      </c>
      <c r="E47" s="171" t="s">
        <v>37</v>
      </c>
      <c r="F47" s="171" t="s">
        <v>38</v>
      </c>
      <c r="G47" s="171" t="s">
        <v>39</v>
      </c>
      <c r="H47" s="171" t="s">
        <v>40</v>
      </c>
      <c r="I47" s="1298"/>
      <c r="J47" s="1300"/>
      <c r="K47" s="172" t="s">
        <v>10</v>
      </c>
      <c r="L47" s="172" t="s">
        <v>10</v>
      </c>
      <c r="M47" s="172" t="s">
        <v>11</v>
      </c>
      <c r="N47" s="172" t="s">
        <v>12</v>
      </c>
      <c r="O47" s="172" t="s">
        <v>13</v>
      </c>
      <c r="P47" s="172" t="s">
        <v>13</v>
      </c>
    </row>
    <row r="48" spans="1:16" ht="23.25" customHeight="1" x14ac:dyDescent="0.25">
      <c r="A48" s="1292" t="s">
        <v>27</v>
      </c>
      <c r="B48" s="1294"/>
      <c r="C48" s="13">
        <v>2</v>
      </c>
      <c r="D48" s="13">
        <v>2</v>
      </c>
      <c r="E48" s="13">
        <v>4</v>
      </c>
      <c r="F48" s="13"/>
      <c r="G48" s="13"/>
      <c r="H48" s="13"/>
      <c r="I48" s="1339"/>
      <c r="J48" s="1340"/>
      <c r="K48" s="180">
        <f t="shared" ref="K48:P48" si="7">K49+K50+K51+K52+K53+K54+K55</f>
        <v>5163.6000000000022</v>
      </c>
      <c r="L48" s="869">
        <f t="shared" si="7"/>
        <v>36108.999999999993</v>
      </c>
      <c r="M48" s="869">
        <f t="shared" si="7"/>
        <v>20297.400000000009</v>
      </c>
      <c r="N48" s="869">
        <f t="shared" si="7"/>
        <v>1295</v>
      </c>
      <c r="O48" s="869">
        <f t="shared" si="7"/>
        <v>0</v>
      </c>
      <c r="P48" s="869">
        <f t="shared" si="7"/>
        <v>0</v>
      </c>
    </row>
    <row r="49" spans="1:16" ht="67.150000000000006" customHeight="1" x14ac:dyDescent="0.25">
      <c r="A49" s="1956" t="s">
        <v>164</v>
      </c>
      <c r="B49" s="1957"/>
      <c r="C49" s="8"/>
      <c r="D49" s="8"/>
      <c r="E49" s="8"/>
      <c r="F49" s="311"/>
      <c r="G49" s="8"/>
      <c r="H49" s="8">
        <v>13</v>
      </c>
      <c r="I49" s="300"/>
      <c r="J49" s="301"/>
      <c r="K49" s="551">
        <f>K66</f>
        <v>0</v>
      </c>
      <c r="L49" s="867">
        <f t="shared" ref="L49:P49" si="8">L66</f>
        <v>31402.1</v>
      </c>
      <c r="M49" s="867">
        <f t="shared" si="8"/>
        <v>14605.8</v>
      </c>
      <c r="N49" s="867">
        <f t="shared" si="8"/>
        <v>0</v>
      </c>
      <c r="O49" s="867">
        <f t="shared" si="8"/>
        <v>0</v>
      </c>
      <c r="P49" s="867">
        <f t="shared" si="8"/>
        <v>0</v>
      </c>
    </row>
    <row r="50" spans="1:16" ht="47.45" customHeight="1" x14ac:dyDescent="0.25">
      <c r="A50" s="1846" t="s">
        <v>290</v>
      </c>
      <c r="B50" s="1847"/>
      <c r="C50" s="8"/>
      <c r="D50" s="8"/>
      <c r="E50" s="8"/>
      <c r="F50" s="311"/>
      <c r="G50" s="8"/>
      <c r="H50" s="8">
        <v>14</v>
      </c>
      <c r="I50" s="1808"/>
      <c r="J50" s="1809"/>
      <c r="K50" s="168">
        <f>K58</f>
        <v>43.2</v>
      </c>
      <c r="L50" s="867">
        <f t="shared" ref="L50:P50" si="9">L58</f>
        <v>8</v>
      </c>
      <c r="M50" s="867">
        <f t="shared" si="9"/>
        <v>0</v>
      </c>
      <c r="N50" s="867">
        <f t="shared" si="9"/>
        <v>0</v>
      </c>
      <c r="O50" s="867">
        <f t="shared" si="9"/>
        <v>0</v>
      </c>
      <c r="P50" s="867">
        <f t="shared" si="9"/>
        <v>0</v>
      </c>
    </row>
    <row r="51" spans="1:16" ht="70.900000000000006" customHeight="1" x14ac:dyDescent="0.25">
      <c r="A51" s="1846" t="s">
        <v>128</v>
      </c>
      <c r="B51" s="1847"/>
      <c r="C51" s="8"/>
      <c r="D51" s="8"/>
      <c r="E51" s="121"/>
      <c r="F51" s="311"/>
      <c r="G51" s="8"/>
      <c r="H51" s="8">
        <v>59</v>
      </c>
      <c r="I51" s="1271"/>
      <c r="J51" s="1273"/>
      <c r="K51" s="168">
        <f>K59+K67</f>
        <v>271248.3</v>
      </c>
      <c r="L51" s="867">
        <f t="shared" ref="L51:P51" si="10">L59+L67</f>
        <v>126534.2</v>
      </c>
      <c r="M51" s="867">
        <f t="shared" si="10"/>
        <v>78292.800000000003</v>
      </c>
      <c r="N51" s="867">
        <f t="shared" si="10"/>
        <v>17945</v>
      </c>
      <c r="O51" s="867">
        <f t="shared" si="10"/>
        <v>0</v>
      </c>
      <c r="P51" s="867">
        <f t="shared" si="10"/>
        <v>0</v>
      </c>
    </row>
    <row r="52" spans="1:16" ht="72" customHeight="1" x14ac:dyDescent="0.25">
      <c r="A52" s="1846" t="s">
        <v>340</v>
      </c>
      <c r="B52" s="1847"/>
      <c r="C52" s="8"/>
      <c r="D52" s="8"/>
      <c r="E52" s="121"/>
      <c r="F52" s="311"/>
      <c r="G52" s="8"/>
      <c r="H52" s="8">
        <v>47</v>
      </c>
      <c r="I52" s="1271"/>
      <c r="J52" s="1273"/>
      <c r="K52" s="168">
        <f>K60+K68</f>
        <v>-250913.9</v>
      </c>
      <c r="L52" s="867">
        <f t="shared" ref="L52:P52" si="11">L60+L68</f>
        <v>-145734</v>
      </c>
      <c r="M52" s="867">
        <f t="shared" si="11"/>
        <v>-72601.2</v>
      </c>
      <c r="N52" s="867">
        <f t="shared" si="11"/>
        <v>-16650</v>
      </c>
      <c r="O52" s="867">
        <f t="shared" si="11"/>
        <v>0</v>
      </c>
      <c r="P52" s="867">
        <f t="shared" si="11"/>
        <v>0</v>
      </c>
    </row>
    <row r="53" spans="1:16" ht="22.9" customHeight="1" x14ac:dyDescent="0.25">
      <c r="A53" s="1974" t="s">
        <v>346</v>
      </c>
      <c r="B53" s="1975"/>
      <c r="C53" s="8"/>
      <c r="D53" s="8"/>
      <c r="E53" s="8"/>
      <c r="F53" s="8"/>
      <c r="G53" s="8"/>
      <c r="H53" s="8">
        <v>42</v>
      </c>
      <c r="I53" s="1271"/>
      <c r="J53" s="1273"/>
      <c r="K53" s="299">
        <f>K61</f>
        <v>-2560.1999999999998</v>
      </c>
      <c r="L53" s="867">
        <f t="shared" ref="L53:P53" si="12">L61</f>
        <v>-755.9</v>
      </c>
      <c r="M53" s="867">
        <f t="shared" si="12"/>
        <v>0</v>
      </c>
      <c r="N53" s="867">
        <f t="shared" si="12"/>
        <v>0</v>
      </c>
      <c r="O53" s="867">
        <f t="shared" si="12"/>
        <v>0</v>
      </c>
      <c r="P53" s="867">
        <f t="shared" si="12"/>
        <v>0</v>
      </c>
    </row>
    <row r="54" spans="1:16" ht="18.600000000000001" customHeight="1" x14ac:dyDescent="0.25">
      <c r="A54" s="1974" t="s">
        <v>287</v>
      </c>
      <c r="B54" s="1975"/>
      <c r="C54" s="8"/>
      <c r="D54" s="8"/>
      <c r="E54" s="8"/>
      <c r="F54" s="8"/>
      <c r="G54" s="8"/>
      <c r="H54" s="8">
        <v>91</v>
      </c>
      <c r="I54" s="1271"/>
      <c r="J54" s="1273"/>
      <c r="K54" s="168">
        <f>K62</f>
        <v>13235.4</v>
      </c>
      <c r="L54" s="867">
        <f t="shared" ref="L54:P54" si="13">L62</f>
        <v>25889.200000000001</v>
      </c>
      <c r="M54" s="867">
        <f t="shared" si="13"/>
        <v>8500</v>
      </c>
      <c r="N54" s="867">
        <f t="shared" si="13"/>
        <v>8500</v>
      </c>
      <c r="O54" s="867">
        <f t="shared" si="13"/>
        <v>8500</v>
      </c>
      <c r="P54" s="867">
        <f t="shared" si="13"/>
        <v>8500</v>
      </c>
    </row>
    <row r="55" spans="1:16" ht="19.149999999999999" customHeight="1" x14ac:dyDescent="0.25">
      <c r="A55" s="1974" t="s">
        <v>288</v>
      </c>
      <c r="B55" s="1975"/>
      <c r="C55" s="8"/>
      <c r="D55" s="8"/>
      <c r="E55" s="8"/>
      <c r="F55" s="8"/>
      <c r="G55" s="8"/>
      <c r="H55" s="8">
        <v>92</v>
      </c>
      <c r="I55" s="1271"/>
      <c r="J55" s="1273"/>
      <c r="K55" s="168">
        <f>K63</f>
        <v>-25889.200000000001</v>
      </c>
      <c r="L55" s="867">
        <f t="shared" ref="L55:P55" si="14">L63</f>
        <v>-1234.5999999999999</v>
      </c>
      <c r="M55" s="867">
        <f t="shared" si="14"/>
        <v>-8500</v>
      </c>
      <c r="N55" s="867">
        <f t="shared" si="14"/>
        <v>-8500</v>
      </c>
      <c r="O55" s="867">
        <f t="shared" si="14"/>
        <v>-8500</v>
      </c>
      <c r="P55" s="867">
        <f t="shared" si="14"/>
        <v>-8500</v>
      </c>
    </row>
    <row r="56" spans="1:16" ht="19.149999999999999" customHeight="1" x14ac:dyDescent="0.25">
      <c r="A56" s="1976" t="s">
        <v>132</v>
      </c>
      <c r="B56" s="1977"/>
      <c r="C56" s="8"/>
      <c r="D56" s="8"/>
      <c r="E56" s="8"/>
      <c r="F56" s="8"/>
      <c r="G56" s="8"/>
      <c r="H56" s="8"/>
      <c r="I56" s="1978"/>
      <c r="J56" s="1979"/>
      <c r="K56" s="168"/>
      <c r="L56" s="215"/>
      <c r="M56" s="215"/>
      <c r="N56" s="215"/>
      <c r="O56" s="215"/>
      <c r="P56" s="215"/>
    </row>
    <row r="57" spans="1:16" ht="109.9" customHeight="1" x14ac:dyDescent="0.25">
      <c r="A57" s="1917" t="s">
        <v>289</v>
      </c>
      <c r="B57" s="1919"/>
      <c r="C57" s="13">
        <v>298</v>
      </c>
      <c r="D57" s="13">
        <v>2</v>
      </c>
      <c r="E57" s="13"/>
      <c r="F57" s="13">
        <v>436</v>
      </c>
      <c r="G57" s="13">
        <v>70110</v>
      </c>
      <c r="H57" s="21"/>
      <c r="I57" s="1301"/>
      <c r="J57" s="1301"/>
      <c r="K57" s="180">
        <f t="shared" ref="K57:P57" si="15">K58+K59+K60+K61+K62+K63</f>
        <v>5163.6000000000022</v>
      </c>
      <c r="L57" s="869">
        <f t="shared" si="15"/>
        <v>4706.899999999996</v>
      </c>
      <c r="M57" s="869">
        <f t="shared" si="15"/>
        <v>5691.6000000000058</v>
      </c>
      <c r="N57" s="869">
        <f t="shared" si="15"/>
        <v>1295</v>
      </c>
      <c r="O57" s="869">
        <f t="shared" si="15"/>
        <v>0</v>
      </c>
      <c r="P57" s="869">
        <f t="shared" si="15"/>
        <v>0</v>
      </c>
    </row>
    <row r="58" spans="1:16" ht="47.45" customHeight="1" x14ac:dyDescent="0.25">
      <c r="A58" s="1960" t="s">
        <v>290</v>
      </c>
      <c r="B58" s="1961"/>
      <c r="C58" s="8"/>
      <c r="D58" s="8"/>
      <c r="E58" s="310">
        <v>2999</v>
      </c>
      <c r="F58" s="21"/>
      <c r="G58" s="8"/>
      <c r="H58" s="8">
        <v>145150</v>
      </c>
      <c r="I58" s="1808" t="s">
        <v>291</v>
      </c>
      <c r="J58" s="1809"/>
      <c r="K58" s="168">
        <v>43.2</v>
      </c>
      <c r="L58" s="553">
        <v>8</v>
      </c>
      <c r="M58" s="553"/>
      <c r="N58" s="552"/>
      <c r="O58" s="552"/>
      <c r="P58" s="222">
        <v>0</v>
      </c>
    </row>
    <row r="59" spans="1:16" ht="112.5" customHeight="1" x14ac:dyDescent="0.25">
      <c r="A59" s="1960" t="s">
        <v>128</v>
      </c>
      <c r="B59" s="1961"/>
      <c r="C59" s="8"/>
      <c r="D59" s="8"/>
      <c r="E59" s="311" t="s">
        <v>368</v>
      </c>
      <c r="F59" s="21"/>
      <c r="G59" s="8"/>
      <c r="H59" s="8">
        <v>595410</v>
      </c>
      <c r="I59" s="1271"/>
      <c r="J59" s="1273"/>
      <c r="K59" s="168">
        <v>255692.4</v>
      </c>
      <c r="L59" s="553">
        <v>37789.699999999997</v>
      </c>
      <c r="M59" s="553">
        <v>78292.800000000003</v>
      </c>
      <c r="N59" s="552">
        <v>17945</v>
      </c>
      <c r="O59" s="552"/>
      <c r="P59" s="222"/>
    </row>
    <row r="60" spans="1:16" ht="110.45" customHeight="1" x14ac:dyDescent="0.25">
      <c r="A60" s="1960" t="s">
        <v>340</v>
      </c>
      <c r="B60" s="1961"/>
      <c r="C60" s="8"/>
      <c r="D60" s="8"/>
      <c r="E60" s="311"/>
      <c r="F60" s="21"/>
      <c r="G60" s="8"/>
      <c r="H60" s="8">
        <v>471330</v>
      </c>
      <c r="I60" s="1271" t="s">
        <v>341</v>
      </c>
      <c r="J60" s="1273"/>
      <c r="K60" s="168">
        <v>-235358</v>
      </c>
      <c r="L60" s="553">
        <v>-56989.5</v>
      </c>
      <c r="M60" s="553">
        <v>-72601.2</v>
      </c>
      <c r="N60" s="552">
        <v>-16650</v>
      </c>
      <c r="O60" s="552"/>
      <c r="P60" s="222"/>
    </row>
    <row r="61" spans="1:16" ht="19.5" customHeight="1" x14ac:dyDescent="0.25">
      <c r="A61" s="1974" t="s">
        <v>346</v>
      </c>
      <c r="B61" s="1975"/>
      <c r="C61" s="8"/>
      <c r="D61" s="73"/>
      <c r="E61" s="22"/>
      <c r="F61" s="74"/>
      <c r="G61" s="74"/>
      <c r="H61" s="74">
        <v>420000</v>
      </c>
      <c r="I61" s="297"/>
      <c r="J61" s="298"/>
      <c r="K61" s="299">
        <v>-2560.1999999999998</v>
      </c>
      <c r="L61" s="306">
        <v>-755.9</v>
      </c>
      <c r="M61" s="306"/>
      <c r="N61" s="306"/>
      <c r="O61" s="306"/>
      <c r="P61" s="306"/>
    </row>
    <row r="62" spans="1:16" ht="18.600000000000001" customHeight="1" x14ac:dyDescent="0.25">
      <c r="A62" s="1974" t="s">
        <v>287</v>
      </c>
      <c r="B62" s="1975"/>
      <c r="C62" s="8"/>
      <c r="D62" s="8"/>
      <c r="E62" s="8"/>
      <c r="F62" s="8"/>
      <c r="G62" s="8"/>
      <c r="H62" s="8">
        <v>910000</v>
      </c>
      <c r="I62" s="1271"/>
      <c r="J62" s="1273"/>
      <c r="K62" s="168">
        <v>13235.4</v>
      </c>
      <c r="L62" s="553">
        <v>25889.200000000001</v>
      </c>
      <c r="M62" s="553">
        <v>8500</v>
      </c>
      <c r="N62" s="553">
        <v>8500</v>
      </c>
      <c r="O62" s="553">
        <v>8500</v>
      </c>
      <c r="P62" s="215">
        <v>8500</v>
      </c>
    </row>
    <row r="63" spans="1:16" ht="18.600000000000001" customHeight="1" x14ac:dyDescent="0.25">
      <c r="A63" s="1974" t="s">
        <v>288</v>
      </c>
      <c r="B63" s="1975"/>
      <c r="C63" s="8"/>
      <c r="D63" s="8"/>
      <c r="E63" s="8"/>
      <c r="F63" s="8"/>
      <c r="G63" s="8"/>
      <c r="H63" s="8">
        <v>930000</v>
      </c>
      <c r="I63" s="1271"/>
      <c r="J63" s="1273"/>
      <c r="K63" s="299">
        <v>-25889.200000000001</v>
      </c>
      <c r="L63" s="553">
        <v>-1234.5999999999999</v>
      </c>
      <c r="M63" s="553">
        <v>-8500</v>
      </c>
      <c r="N63" s="553">
        <v>-8500</v>
      </c>
      <c r="O63" s="553">
        <v>-8500</v>
      </c>
      <c r="P63" s="306">
        <v>-8500</v>
      </c>
    </row>
    <row r="64" spans="1:16" ht="18.600000000000001" customHeight="1" x14ac:dyDescent="0.25">
      <c r="A64" s="302"/>
      <c r="B64" s="303"/>
      <c r="C64" s="8"/>
      <c r="D64" s="8"/>
      <c r="E64" s="8"/>
      <c r="F64" s="8"/>
      <c r="G64" s="8"/>
      <c r="H64" s="8"/>
      <c r="I64" s="297"/>
      <c r="J64" s="298"/>
      <c r="K64" s="299"/>
      <c r="L64" s="306"/>
      <c r="M64" s="306"/>
      <c r="N64" s="306"/>
      <c r="O64" s="306"/>
      <c r="P64" s="306"/>
    </row>
    <row r="65" spans="1:16" ht="53.25" customHeight="1" x14ac:dyDescent="0.25">
      <c r="A65" s="1980" t="s">
        <v>175</v>
      </c>
      <c r="B65" s="1981"/>
      <c r="C65" s="13">
        <v>298</v>
      </c>
      <c r="D65" s="63">
        <v>2</v>
      </c>
      <c r="E65" s="309"/>
      <c r="F65" s="110" t="s">
        <v>283</v>
      </c>
      <c r="G65" s="63">
        <v>70090</v>
      </c>
      <c r="H65" s="107"/>
      <c r="I65" s="297"/>
      <c r="J65" s="298"/>
      <c r="K65" s="299">
        <f>K66+K67+K68</f>
        <v>0</v>
      </c>
      <c r="L65" s="869">
        <f t="shared" ref="L65:M65" si="16">L66+L67+L68</f>
        <v>31402.100000000006</v>
      </c>
      <c r="M65" s="869">
        <f t="shared" si="16"/>
        <v>14605.8</v>
      </c>
      <c r="N65" s="307"/>
      <c r="O65" s="306"/>
      <c r="P65" s="306"/>
    </row>
    <row r="66" spans="1:16" ht="80.45" customHeight="1" x14ac:dyDescent="0.25">
      <c r="A66" s="1956" t="s">
        <v>164</v>
      </c>
      <c r="B66" s="1957"/>
      <c r="C66" s="13"/>
      <c r="D66" s="23"/>
      <c r="E66" s="116">
        <v>2999</v>
      </c>
      <c r="F66" s="63"/>
      <c r="G66" s="63"/>
      <c r="H66" s="107" t="s">
        <v>165</v>
      </c>
      <c r="I66" s="297"/>
      <c r="J66" s="298"/>
      <c r="K66" s="299"/>
      <c r="L66" s="306">
        <v>31402.1</v>
      </c>
      <c r="M66" s="306">
        <v>14605.8</v>
      </c>
      <c r="N66" s="306"/>
      <c r="O66" s="306"/>
      <c r="P66" s="306"/>
    </row>
    <row r="67" spans="1:16" ht="69.599999999999994" customHeight="1" x14ac:dyDescent="0.25">
      <c r="A67" s="1846" t="s">
        <v>128</v>
      </c>
      <c r="B67" s="1847"/>
      <c r="C67" s="8"/>
      <c r="D67" s="73"/>
      <c r="E67" s="116">
        <v>2053</v>
      </c>
      <c r="F67" s="74"/>
      <c r="G67" s="74"/>
      <c r="H67" s="74">
        <v>595410</v>
      </c>
      <c r="I67" s="297"/>
      <c r="J67" s="298"/>
      <c r="K67" s="299">
        <v>15555.9</v>
      </c>
      <c r="L67" s="306">
        <v>88744.5</v>
      </c>
      <c r="M67" s="306"/>
      <c r="N67" s="306"/>
      <c r="O67" s="306"/>
      <c r="P67" s="306"/>
    </row>
    <row r="68" spans="1:16" ht="38.450000000000003" customHeight="1" x14ac:dyDescent="0.25">
      <c r="A68" s="1378" t="s">
        <v>282</v>
      </c>
      <c r="B68" s="1379"/>
      <c r="C68" s="8"/>
      <c r="D68" s="73"/>
      <c r="E68" s="74"/>
      <c r="F68" s="74"/>
      <c r="G68" s="74"/>
      <c r="H68" s="74">
        <v>471330</v>
      </c>
      <c r="I68" s="297"/>
      <c r="J68" s="298"/>
      <c r="K68" s="299">
        <v>-15555.9</v>
      </c>
      <c r="L68" s="306">
        <v>-88744.5</v>
      </c>
      <c r="M68" s="306"/>
      <c r="N68" s="306"/>
      <c r="O68" s="306"/>
      <c r="P68" s="306"/>
    </row>
    <row r="69" spans="1:16" ht="18.600000000000001" customHeight="1" x14ac:dyDescent="0.25">
      <c r="A69" s="1846" t="s">
        <v>130</v>
      </c>
      <c r="B69" s="1847"/>
      <c r="C69" s="8"/>
      <c r="D69" s="73"/>
      <c r="E69" s="74"/>
      <c r="F69" s="74"/>
      <c r="G69" s="74"/>
      <c r="H69" s="74"/>
      <c r="I69" s="297"/>
      <c r="J69" s="298"/>
      <c r="K69" s="299"/>
      <c r="L69" s="306"/>
      <c r="M69" s="306"/>
      <c r="N69" s="306"/>
      <c r="O69" s="306"/>
      <c r="P69" s="306"/>
    </row>
    <row r="70" spans="1:16" ht="18.600000000000001" customHeight="1" x14ac:dyDescent="0.25">
      <c r="A70" s="1942" t="s">
        <v>131</v>
      </c>
      <c r="B70" s="1943"/>
      <c r="C70" s="8"/>
      <c r="D70" s="73"/>
      <c r="E70" s="74"/>
      <c r="F70" s="74"/>
      <c r="G70" s="74"/>
      <c r="H70" s="74"/>
      <c r="I70" s="297"/>
      <c r="J70" s="298"/>
      <c r="K70" s="299"/>
      <c r="L70" s="306"/>
      <c r="M70" s="306"/>
      <c r="N70" s="306"/>
      <c r="O70" s="306"/>
      <c r="P70" s="306"/>
    </row>
    <row r="71" spans="1:16" x14ac:dyDescent="0.25">
      <c r="A71" s="1271"/>
      <c r="B71" s="1272"/>
      <c r="K71" s="223"/>
    </row>
    <row r="72" spans="1:16" ht="26.25" customHeight="1" x14ac:dyDescent="0.25">
      <c r="A72" s="1336" t="s">
        <v>41</v>
      </c>
      <c r="B72" s="1336"/>
      <c r="C72" s="1336"/>
      <c r="D72" s="1336"/>
      <c r="E72" s="1336"/>
      <c r="F72" s="1336"/>
      <c r="G72" s="1336"/>
      <c r="H72" s="1336"/>
      <c r="I72" s="1336"/>
      <c r="J72" s="1336"/>
      <c r="K72" s="1336"/>
      <c r="L72" s="1336"/>
      <c r="M72" s="1336"/>
      <c r="N72" s="1336"/>
      <c r="O72" s="1336"/>
      <c r="P72" s="1337"/>
    </row>
    <row r="73" spans="1:16" ht="21.6" customHeight="1" x14ac:dyDescent="0.25">
      <c r="A73" s="1329"/>
      <c r="B73" s="1331"/>
      <c r="C73" s="1329"/>
      <c r="D73" s="1330"/>
      <c r="E73" s="1330"/>
      <c r="F73" s="1330"/>
      <c r="G73" s="1330"/>
      <c r="H73" s="1330"/>
      <c r="I73" s="1330"/>
      <c r="J73" s="1330"/>
      <c r="K73" s="1330"/>
      <c r="L73" s="1330"/>
      <c r="M73" s="1330"/>
      <c r="N73" s="1331"/>
      <c r="O73" s="1301" t="s">
        <v>2</v>
      </c>
      <c r="P73" s="1301"/>
    </row>
    <row r="74" spans="1:16" ht="20.25" customHeight="1" x14ac:dyDescent="0.25">
      <c r="A74" s="1334" t="s">
        <v>42</v>
      </c>
      <c r="B74" s="1334"/>
      <c r="C74" s="1329" t="s">
        <v>342</v>
      </c>
      <c r="D74" s="1330"/>
      <c r="E74" s="1330"/>
      <c r="F74" s="1330"/>
      <c r="G74" s="1330"/>
      <c r="H74" s="1330"/>
      <c r="I74" s="1330"/>
      <c r="J74" s="1330"/>
      <c r="K74" s="1330"/>
      <c r="L74" s="1330"/>
      <c r="M74" s="1330"/>
      <c r="N74" s="1331"/>
      <c r="O74" s="1335" t="s">
        <v>283</v>
      </c>
      <c r="P74" s="1335"/>
    </row>
    <row r="75" spans="1:16" ht="21.6" customHeight="1" x14ac:dyDescent="0.25">
      <c r="A75" s="1334" t="s">
        <v>43</v>
      </c>
      <c r="B75" s="1334"/>
      <c r="C75" s="1329" t="s">
        <v>44</v>
      </c>
      <c r="D75" s="1330"/>
      <c r="E75" s="1330"/>
      <c r="F75" s="1330"/>
      <c r="G75" s="1330"/>
      <c r="H75" s="1330"/>
      <c r="I75" s="1330"/>
      <c r="J75" s="1330"/>
      <c r="K75" s="1330"/>
      <c r="L75" s="1330"/>
      <c r="M75" s="1330"/>
      <c r="N75" s="1331"/>
      <c r="O75" s="1301">
        <v>58</v>
      </c>
      <c r="P75" s="1301"/>
    </row>
    <row r="76" spans="1:16" ht="21.6" customHeight="1" x14ac:dyDescent="0.25">
      <c r="A76" s="1334" t="s">
        <v>45</v>
      </c>
      <c r="B76" s="1334"/>
      <c r="C76" s="1329" t="s">
        <v>176</v>
      </c>
      <c r="D76" s="1330"/>
      <c r="E76" s="1330"/>
      <c r="F76" s="1330"/>
      <c r="G76" s="1330"/>
      <c r="H76" s="1330"/>
      <c r="I76" s="1330"/>
      <c r="J76" s="1330"/>
      <c r="K76" s="1330"/>
      <c r="L76" s="1330"/>
      <c r="M76" s="1330"/>
      <c r="N76" s="1331"/>
      <c r="O76" s="1335" t="s">
        <v>177</v>
      </c>
      <c r="P76" s="1335"/>
    </row>
    <row r="78" spans="1:16" ht="37.5" customHeight="1" x14ac:dyDescent="0.25">
      <c r="A78" s="1865" t="s">
        <v>674</v>
      </c>
      <c r="B78" s="1865"/>
      <c r="C78" s="1865"/>
      <c r="D78" s="1865"/>
      <c r="E78" s="1865"/>
      <c r="F78" s="1865"/>
      <c r="G78" s="1865"/>
      <c r="H78" s="1865"/>
      <c r="I78" s="1865"/>
      <c r="J78" s="1865"/>
      <c r="K78" s="1865"/>
      <c r="L78" s="1865"/>
      <c r="M78" s="1865"/>
      <c r="N78" s="1865"/>
      <c r="O78" s="1865"/>
      <c r="P78" s="1865"/>
    </row>
    <row r="79" spans="1:16" ht="21" customHeight="1" x14ac:dyDescent="0.25">
      <c r="A79" s="1753" t="s">
        <v>47</v>
      </c>
      <c r="B79" s="1754"/>
      <c r="C79" s="1755"/>
      <c r="D79" s="1482" t="s">
        <v>932</v>
      </c>
      <c r="E79" s="1483"/>
      <c r="F79" s="1483"/>
      <c r="G79" s="1483"/>
      <c r="H79" s="1483"/>
      <c r="I79" s="1483"/>
      <c r="J79" s="1483"/>
      <c r="K79" s="1483"/>
      <c r="L79" s="1483"/>
      <c r="M79" s="1483"/>
      <c r="N79" s="1483"/>
      <c r="O79" s="1483"/>
      <c r="P79" s="1484"/>
    </row>
    <row r="80" spans="1:16" ht="93.75" customHeight="1" x14ac:dyDescent="0.25">
      <c r="A80" s="1473" t="s">
        <v>672</v>
      </c>
      <c r="B80" s="1474"/>
      <c r="C80" s="1475"/>
      <c r="D80" s="1982" t="s">
        <v>933</v>
      </c>
      <c r="E80" s="1815"/>
      <c r="F80" s="1815"/>
      <c r="G80" s="1815"/>
      <c r="H80" s="1815"/>
      <c r="I80" s="1815"/>
      <c r="J80" s="1815"/>
      <c r="K80" s="1815"/>
      <c r="L80" s="1815"/>
      <c r="M80" s="1815"/>
      <c r="N80" s="1815"/>
      <c r="O80" s="1815"/>
      <c r="P80" s="1816"/>
    </row>
    <row r="81" spans="1:16" ht="79.5" customHeight="1" x14ac:dyDescent="0.25">
      <c r="A81" s="1479" t="s">
        <v>49</v>
      </c>
      <c r="B81" s="1480"/>
      <c r="C81" s="1481"/>
      <c r="D81" s="1631" t="s">
        <v>934</v>
      </c>
      <c r="E81" s="1632"/>
      <c r="F81" s="1632"/>
      <c r="G81" s="1632"/>
      <c r="H81" s="1632"/>
      <c r="I81" s="1632"/>
      <c r="J81" s="1632"/>
      <c r="K81" s="1632"/>
      <c r="L81" s="1632"/>
      <c r="M81" s="1632"/>
      <c r="N81" s="1632"/>
      <c r="O81" s="1632"/>
      <c r="P81" s="1633"/>
    </row>
    <row r="82" spans="1:16" ht="26.25" customHeight="1" x14ac:dyDescent="0.25">
      <c r="A82" s="1751" t="s">
        <v>50</v>
      </c>
      <c r="B82" s="1751"/>
      <c r="C82" s="1751"/>
      <c r="D82" s="1751"/>
      <c r="E82" s="1751"/>
      <c r="F82" s="1751"/>
      <c r="G82" s="1751"/>
      <c r="H82" s="1751"/>
      <c r="I82" s="1751"/>
      <c r="J82" s="1751"/>
      <c r="K82" s="1751"/>
      <c r="L82" s="1751"/>
      <c r="M82" s="1751"/>
      <c r="N82" s="1751"/>
      <c r="O82" s="1751"/>
      <c r="P82" s="1751"/>
    </row>
    <row r="83" spans="1:16" ht="24" customHeight="1" x14ac:dyDescent="0.25">
      <c r="A83" s="1448" t="s">
        <v>51</v>
      </c>
      <c r="B83" s="1750" t="s">
        <v>2</v>
      </c>
      <c r="C83" s="1452" t="s">
        <v>7</v>
      </c>
      <c r="D83" s="1453"/>
      <c r="E83" s="1453"/>
      <c r="F83" s="1453"/>
      <c r="G83" s="1453"/>
      <c r="H83" s="1453"/>
      <c r="I83" s="1453"/>
      <c r="J83" s="1752" t="s">
        <v>52</v>
      </c>
      <c r="K83" s="599">
        <v>2017</v>
      </c>
      <c r="L83" s="599">
        <v>2018</v>
      </c>
      <c r="M83" s="599">
        <v>2019</v>
      </c>
      <c r="N83" s="599">
        <v>2020</v>
      </c>
      <c r="O83" s="599">
        <v>2021</v>
      </c>
      <c r="P83" s="599">
        <v>2022</v>
      </c>
    </row>
    <row r="84" spans="1:16" ht="55.15" customHeight="1" x14ac:dyDescent="0.25">
      <c r="A84" s="1449"/>
      <c r="B84" s="1450"/>
      <c r="C84" s="1817"/>
      <c r="D84" s="1818"/>
      <c r="E84" s="1818"/>
      <c r="F84" s="1818"/>
      <c r="G84" s="1818"/>
      <c r="H84" s="1818"/>
      <c r="I84" s="1818"/>
      <c r="J84" s="1458"/>
      <c r="K84" s="600" t="s">
        <v>10</v>
      </c>
      <c r="L84" s="600" t="s">
        <v>10</v>
      </c>
      <c r="M84" s="600" t="s">
        <v>11</v>
      </c>
      <c r="N84" s="600" t="s">
        <v>12</v>
      </c>
      <c r="O84" s="600" t="s">
        <v>13</v>
      </c>
      <c r="P84" s="600" t="s">
        <v>13</v>
      </c>
    </row>
    <row r="85" spans="1:16" ht="22.5" customHeight="1" x14ac:dyDescent="0.25">
      <c r="A85" s="1460" t="s">
        <v>53</v>
      </c>
      <c r="B85" s="632" t="s">
        <v>138</v>
      </c>
      <c r="C85" s="1865" t="s">
        <v>434</v>
      </c>
      <c r="D85" s="1865"/>
      <c r="E85" s="1865"/>
      <c r="F85" s="1865"/>
      <c r="G85" s="1865"/>
      <c r="H85" s="1865"/>
      <c r="I85" s="1865"/>
      <c r="J85" s="587" t="s">
        <v>328</v>
      </c>
      <c r="K85" s="1075">
        <v>349562</v>
      </c>
      <c r="L85" s="1075">
        <v>335829</v>
      </c>
      <c r="M85" s="1075">
        <v>332000</v>
      </c>
      <c r="N85" s="598">
        <v>330000</v>
      </c>
      <c r="O85" s="598" t="s">
        <v>15</v>
      </c>
      <c r="P85" s="598" t="s">
        <v>15</v>
      </c>
    </row>
    <row r="86" spans="1:16" ht="36" customHeight="1" x14ac:dyDescent="0.25">
      <c r="A86" s="1495"/>
      <c r="B86" s="627" t="s">
        <v>168</v>
      </c>
      <c r="C86" s="1517" t="s">
        <v>626</v>
      </c>
      <c r="D86" s="1517"/>
      <c r="E86" s="1517"/>
      <c r="F86" s="1517"/>
      <c r="G86" s="1517"/>
      <c r="H86" s="1517"/>
      <c r="I86" s="1517"/>
      <c r="J86" s="597" t="s">
        <v>330</v>
      </c>
      <c r="K86" s="597">
        <v>0.91</v>
      </c>
      <c r="L86" s="1079">
        <v>0.71</v>
      </c>
      <c r="M86" s="601">
        <v>1</v>
      </c>
      <c r="N86" s="601">
        <v>0.9</v>
      </c>
      <c r="O86" s="601" t="s">
        <v>15</v>
      </c>
      <c r="P86" s="601" t="s">
        <v>15</v>
      </c>
    </row>
    <row r="87" spans="1:16" ht="40.5" customHeight="1" x14ac:dyDescent="0.25">
      <c r="A87" s="1073" t="s">
        <v>54</v>
      </c>
      <c r="B87" s="627" t="s">
        <v>141</v>
      </c>
      <c r="C87" s="1517" t="s">
        <v>935</v>
      </c>
      <c r="D87" s="1517"/>
      <c r="E87" s="1517"/>
      <c r="F87" s="1517"/>
      <c r="G87" s="1517"/>
      <c r="H87" s="1517"/>
      <c r="I87" s="1517"/>
      <c r="J87" s="624" t="s">
        <v>331</v>
      </c>
      <c r="K87" s="597">
        <v>312</v>
      </c>
      <c r="L87" s="1079">
        <v>333</v>
      </c>
      <c r="M87" s="1079">
        <v>450</v>
      </c>
      <c r="N87" s="624">
        <v>480</v>
      </c>
      <c r="O87" s="601" t="s">
        <v>15</v>
      </c>
      <c r="P87" s="601" t="s">
        <v>15</v>
      </c>
    </row>
    <row r="88" spans="1:16" ht="46.5" customHeight="1" x14ac:dyDescent="0.25">
      <c r="A88" s="622" t="s">
        <v>59</v>
      </c>
      <c r="B88" s="614" t="s">
        <v>143</v>
      </c>
      <c r="C88" s="1517" t="s">
        <v>435</v>
      </c>
      <c r="D88" s="1517"/>
      <c r="E88" s="1517"/>
      <c r="F88" s="1517"/>
      <c r="G88" s="1517"/>
      <c r="H88" s="1517"/>
      <c r="I88" s="1517"/>
      <c r="J88" s="624" t="s">
        <v>111</v>
      </c>
      <c r="K88" s="597">
        <v>77.5</v>
      </c>
      <c r="L88" s="1079">
        <v>83.1</v>
      </c>
      <c r="M88" s="1079">
        <v>97.5</v>
      </c>
      <c r="N88" s="601">
        <v>100</v>
      </c>
      <c r="O88" s="601" t="s">
        <v>15</v>
      </c>
      <c r="P88" s="601" t="s">
        <v>15</v>
      </c>
    </row>
    <row r="89" spans="1:16" ht="25.5" customHeight="1" x14ac:dyDescent="0.25">
      <c r="A89" s="634"/>
      <c r="B89" s="635"/>
      <c r="C89" s="636"/>
      <c r="D89" s="636"/>
      <c r="E89" s="636"/>
      <c r="F89" s="636"/>
      <c r="G89" s="636"/>
      <c r="H89" s="636"/>
      <c r="I89" s="636"/>
      <c r="J89" s="637"/>
      <c r="K89" s="638"/>
      <c r="L89" s="638"/>
      <c r="M89" s="638"/>
      <c r="N89" s="637"/>
      <c r="O89" s="637"/>
      <c r="P89" s="637"/>
    </row>
    <row r="90" spans="1:16" ht="24" customHeight="1" x14ac:dyDescent="0.25">
      <c r="A90" s="2218" t="s">
        <v>343</v>
      </c>
      <c r="B90" s="2218"/>
      <c r="C90" s="2218"/>
      <c r="D90" s="2218"/>
      <c r="E90" s="2218"/>
      <c r="F90" s="2218"/>
      <c r="G90" s="2218"/>
      <c r="H90" s="2218"/>
      <c r="I90" s="2218"/>
      <c r="J90" s="2218"/>
      <c r="K90" s="2218"/>
      <c r="L90" s="2218"/>
      <c r="M90" s="2218"/>
      <c r="N90" s="2218"/>
      <c r="O90" s="2218"/>
      <c r="P90" s="2218"/>
    </row>
    <row r="91" spans="1:16" ht="48.75" customHeight="1" x14ac:dyDescent="0.25">
      <c r="A91" s="1983" t="s">
        <v>436</v>
      </c>
      <c r="B91" s="1983"/>
      <c r="C91" s="1983"/>
      <c r="D91" s="1983"/>
      <c r="E91" s="1983"/>
      <c r="F91" s="1983"/>
      <c r="G91" s="1983"/>
      <c r="H91" s="1983"/>
      <c r="I91" s="1983"/>
      <c r="J91" s="1983"/>
      <c r="K91" s="1983"/>
      <c r="L91" s="1983"/>
      <c r="M91" s="1983"/>
      <c r="N91" s="1983"/>
      <c r="O91" s="1983"/>
      <c r="P91" s="1983"/>
    </row>
    <row r="92" spans="1:16" x14ac:dyDescent="0.25">
      <c r="A92" s="1292" t="s">
        <v>60</v>
      </c>
      <c r="B92" s="1293"/>
      <c r="C92" s="1293"/>
      <c r="D92" s="1293"/>
      <c r="E92" s="1293"/>
      <c r="F92" s="1293"/>
      <c r="G92" s="1293"/>
      <c r="H92" s="1293"/>
      <c r="I92" s="1293"/>
      <c r="J92" s="1293"/>
      <c r="K92" s="1293"/>
      <c r="L92" s="1293"/>
      <c r="M92" s="1293"/>
      <c r="N92" s="1293"/>
      <c r="O92" s="1293"/>
      <c r="P92" s="1294"/>
    </row>
    <row r="93" spans="1:16" x14ac:dyDescent="0.25">
      <c r="A93" s="1295" t="s">
        <v>7</v>
      </c>
      <c r="B93" s="1296"/>
      <c r="C93" s="1296"/>
      <c r="D93" s="1297"/>
      <c r="E93" s="1255" t="s">
        <v>2</v>
      </c>
      <c r="F93" s="1256"/>
      <c r="G93" s="1280">
        <v>2017</v>
      </c>
      <c r="H93" s="1280"/>
      <c r="I93" s="167">
        <v>2018</v>
      </c>
      <c r="J93" s="167">
        <v>2019</v>
      </c>
      <c r="K93" s="1301">
        <v>2020</v>
      </c>
      <c r="L93" s="1301"/>
      <c r="M93" s="1301">
        <v>2021</v>
      </c>
      <c r="N93" s="1301"/>
      <c r="O93" s="1301">
        <v>2022</v>
      </c>
      <c r="P93" s="1301"/>
    </row>
    <row r="94" spans="1:16" x14ac:dyDescent="0.25">
      <c r="A94" s="1298"/>
      <c r="B94" s="1299"/>
      <c r="C94" s="1299"/>
      <c r="D94" s="1300"/>
      <c r="E94" s="167" t="s">
        <v>61</v>
      </c>
      <c r="F94" s="171" t="s">
        <v>62</v>
      </c>
      <c r="G94" s="1255" t="s">
        <v>10</v>
      </c>
      <c r="H94" s="1256"/>
      <c r="I94" s="167" t="s">
        <v>10</v>
      </c>
      <c r="J94" s="167" t="s">
        <v>11</v>
      </c>
      <c r="K94" s="1255" t="s">
        <v>12</v>
      </c>
      <c r="L94" s="1256"/>
      <c r="M94" s="1255" t="s">
        <v>13</v>
      </c>
      <c r="N94" s="1256"/>
      <c r="O94" s="1255" t="s">
        <v>13</v>
      </c>
      <c r="P94" s="1256"/>
    </row>
    <row r="95" spans="1:16" ht="24.75" customHeight="1" x14ac:dyDescent="0.25">
      <c r="A95" s="1292" t="s">
        <v>146</v>
      </c>
      <c r="B95" s="1293"/>
      <c r="C95" s="1293"/>
      <c r="D95" s="1294"/>
      <c r="E95" s="542"/>
      <c r="F95" s="544"/>
      <c r="G95" s="1238">
        <f>G96+G117</f>
        <v>5195.7</v>
      </c>
      <c r="H95" s="1777"/>
      <c r="I95" s="211">
        <f>I96+I117</f>
        <v>36109</v>
      </c>
      <c r="J95" s="211">
        <f>J96+J117</f>
        <v>20297.400000000001</v>
      </c>
      <c r="K95" s="1238">
        <f>K96+K117</f>
        <v>1295</v>
      </c>
      <c r="L95" s="1777"/>
      <c r="M95" s="1238">
        <f>M96+M117</f>
        <v>0</v>
      </c>
      <c r="N95" s="1777"/>
      <c r="O95" s="1238"/>
      <c r="P95" s="1777"/>
    </row>
    <row r="96" spans="1:16" ht="55.5" customHeight="1" x14ac:dyDescent="0.25">
      <c r="A96" s="1415" t="s">
        <v>289</v>
      </c>
      <c r="B96" s="1825"/>
      <c r="C96" s="1825"/>
      <c r="D96" s="1416"/>
      <c r="E96" s="546">
        <v>70110</v>
      </c>
      <c r="F96" s="546"/>
      <c r="G96" s="1238">
        <f>G97+G105+G108+G112+G117</f>
        <v>5195.7</v>
      </c>
      <c r="H96" s="1777"/>
      <c r="I96" s="549">
        <f>I97+I105+I108+I112</f>
        <v>4706.8999999999996</v>
      </c>
      <c r="J96" s="872">
        <f>J97+J105+J108+J112</f>
        <v>5691.6</v>
      </c>
      <c r="K96" s="1795">
        <f>K97+K105+K108+K112</f>
        <v>1295</v>
      </c>
      <c r="L96" s="1795"/>
      <c r="M96" s="1795">
        <f>M97+M105+M108+M112</f>
        <v>0</v>
      </c>
      <c r="N96" s="1795"/>
      <c r="O96" s="1795"/>
      <c r="P96" s="1795"/>
    </row>
    <row r="97" spans="1:16" s="878" customFormat="1" ht="20.25" customHeight="1" x14ac:dyDescent="0.25">
      <c r="A97" s="1268" t="s">
        <v>125</v>
      </c>
      <c r="B97" s="1269"/>
      <c r="C97" s="1269"/>
      <c r="D97" s="1270"/>
      <c r="E97" s="577"/>
      <c r="F97" s="577">
        <v>220000</v>
      </c>
      <c r="G97" s="1238">
        <f>SUM(G98:H104)</f>
        <v>1957.7</v>
      </c>
      <c r="H97" s="1777"/>
      <c r="I97" s="872">
        <f>SUM(I98:I104)</f>
        <v>1869.8</v>
      </c>
      <c r="J97" s="872">
        <f>SUM(J98:J104)</f>
        <v>1421.6</v>
      </c>
      <c r="K97" s="1778">
        <f>SUM(K98:L104)</f>
        <v>350</v>
      </c>
      <c r="L97" s="1779"/>
      <c r="M97" s="1778">
        <f>SUM(M98:N104)</f>
        <v>0</v>
      </c>
      <c r="N97" s="1779"/>
      <c r="O97" s="1778">
        <f>SUM(O98:P104)</f>
        <v>0</v>
      </c>
      <c r="P97" s="1779"/>
    </row>
    <row r="98" spans="1:16" ht="20.25" customHeight="1" x14ac:dyDescent="0.25">
      <c r="A98" s="1305" t="s">
        <v>84</v>
      </c>
      <c r="B98" s="1306"/>
      <c r="C98" s="1306"/>
      <c r="D98" s="1307"/>
      <c r="E98" s="542"/>
      <c r="F98" s="542">
        <v>222210</v>
      </c>
      <c r="G98" s="1382">
        <v>6.5</v>
      </c>
      <c r="H98" s="1786"/>
      <c r="I98" s="550">
        <v>6</v>
      </c>
      <c r="J98" s="548">
        <v>20</v>
      </c>
      <c r="K98" s="1787">
        <v>5</v>
      </c>
      <c r="L98" s="1788"/>
      <c r="M98" s="1787"/>
      <c r="N98" s="1788"/>
      <c r="O98" s="1787"/>
      <c r="P98" s="1788"/>
    </row>
    <row r="99" spans="1:16" ht="25.5" customHeight="1" x14ac:dyDescent="0.25">
      <c r="A99" s="1305" t="s">
        <v>85</v>
      </c>
      <c r="B99" s="1306"/>
      <c r="C99" s="1306"/>
      <c r="D99" s="1307"/>
      <c r="E99" s="542"/>
      <c r="F99" s="542">
        <v>222220</v>
      </c>
      <c r="G99" s="1382">
        <v>27.5</v>
      </c>
      <c r="H99" s="1786"/>
      <c r="I99" s="550">
        <v>24.3</v>
      </c>
      <c r="J99" s="548">
        <v>40</v>
      </c>
      <c r="K99" s="1787">
        <v>5</v>
      </c>
      <c r="L99" s="1788"/>
      <c r="M99" s="1787"/>
      <c r="N99" s="1788"/>
      <c r="O99" s="1787"/>
      <c r="P99" s="1788"/>
    </row>
    <row r="100" spans="1:16" ht="22.9" customHeight="1" x14ac:dyDescent="0.25">
      <c r="A100" s="1305" t="s">
        <v>86</v>
      </c>
      <c r="B100" s="1306"/>
      <c r="C100" s="1306"/>
      <c r="D100" s="1307"/>
      <c r="E100" s="542"/>
      <c r="F100" s="542">
        <v>222300</v>
      </c>
      <c r="G100" s="1382">
        <v>107.3</v>
      </c>
      <c r="H100" s="1786"/>
      <c r="I100" s="550">
        <v>62.3</v>
      </c>
      <c r="J100" s="548">
        <v>50</v>
      </c>
      <c r="K100" s="1787"/>
      <c r="L100" s="1788"/>
      <c r="M100" s="1787"/>
      <c r="N100" s="1788"/>
      <c r="O100" s="1787"/>
      <c r="P100" s="1788"/>
    </row>
    <row r="101" spans="1:16" ht="20.45" customHeight="1" x14ac:dyDescent="0.25">
      <c r="A101" s="1305" t="s">
        <v>87</v>
      </c>
      <c r="B101" s="1306"/>
      <c r="C101" s="1306"/>
      <c r="D101" s="1307"/>
      <c r="E101" s="542"/>
      <c r="F101" s="542">
        <v>222400</v>
      </c>
      <c r="G101" s="1382">
        <v>24.3</v>
      </c>
      <c r="H101" s="1786"/>
      <c r="I101" s="550">
        <v>31.6</v>
      </c>
      <c r="J101" s="548">
        <v>70</v>
      </c>
      <c r="K101" s="1787">
        <v>10</v>
      </c>
      <c r="L101" s="1788"/>
      <c r="M101" s="1787"/>
      <c r="N101" s="1788"/>
      <c r="O101" s="1787"/>
      <c r="P101" s="1788"/>
    </row>
    <row r="102" spans="1:16" ht="20.45" customHeight="1" x14ac:dyDescent="0.25">
      <c r="A102" s="1305" t="s">
        <v>213</v>
      </c>
      <c r="B102" s="1306"/>
      <c r="C102" s="1306"/>
      <c r="D102" s="1307"/>
      <c r="E102" s="542"/>
      <c r="F102" s="542">
        <v>222720</v>
      </c>
      <c r="G102" s="1382">
        <v>37.9</v>
      </c>
      <c r="H102" s="1786"/>
      <c r="I102" s="550">
        <v>26.6</v>
      </c>
      <c r="J102" s="548">
        <v>200</v>
      </c>
      <c r="K102" s="1787">
        <v>30</v>
      </c>
      <c r="L102" s="1788"/>
      <c r="M102" s="1787"/>
      <c r="N102" s="1788"/>
      <c r="O102" s="1787"/>
      <c r="P102" s="1788"/>
    </row>
    <row r="103" spans="1:16" ht="23.25" customHeight="1" x14ac:dyDescent="0.25">
      <c r="A103" s="1822" t="s">
        <v>93</v>
      </c>
      <c r="B103" s="1823"/>
      <c r="C103" s="1823"/>
      <c r="D103" s="1824"/>
      <c r="E103" s="542"/>
      <c r="F103" s="542">
        <v>222980</v>
      </c>
      <c r="G103" s="1382">
        <v>0.4</v>
      </c>
      <c r="H103" s="1786"/>
      <c r="I103" s="550"/>
      <c r="J103" s="548">
        <v>10</v>
      </c>
      <c r="K103" s="1787"/>
      <c r="L103" s="1788"/>
      <c r="M103" s="1787"/>
      <c r="N103" s="1788"/>
      <c r="O103" s="1787"/>
      <c r="P103" s="1788"/>
    </row>
    <row r="104" spans="1:16" ht="21.75" customHeight="1" x14ac:dyDescent="0.25">
      <c r="A104" s="1822" t="s">
        <v>145</v>
      </c>
      <c r="B104" s="1823"/>
      <c r="C104" s="1823"/>
      <c r="D104" s="1824"/>
      <c r="E104" s="542"/>
      <c r="F104" s="542">
        <v>222990</v>
      </c>
      <c r="G104" s="1382">
        <v>1753.8</v>
      </c>
      <c r="H104" s="1786"/>
      <c r="I104" s="550">
        <v>1719</v>
      </c>
      <c r="J104" s="548">
        <v>1031.5999999999999</v>
      </c>
      <c r="K104" s="1787">
        <v>300</v>
      </c>
      <c r="L104" s="1788"/>
      <c r="M104" s="1787"/>
      <c r="N104" s="1788"/>
      <c r="O104" s="1787"/>
      <c r="P104" s="1788"/>
    </row>
    <row r="105" spans="1:16" s="878" customFormat="1" ht="22.5" customHeight="1" x14ac:dyDescent="0.25">
      <c r="A105" s="1771" t="s">
        <v>163</v>
      </c>
      <c r="B105" s="1772"/>
      <c r="C105" s="1772"/>
      <c r="D105" s="1773"/>
      <c r="E105" s="865"/>
      <c r="F105" s="865">
        <v>280000</v>
      </c>
      <c r="G105" s="1238">
        <f>G106+G107</f>
        <v>3128.5</v>
      </c>
      <c r="H105" s="1777"/>
      <c r="I105" s="211">
        <f>I106+I107</f>
        <v>2726.1</v>
      </c>
      <c r="J105" s="211">
        <f>J106+J107</f>
        <v>4020</v>
      </c>
      <c r="K105" s="1778">
        <f>K106+K107</f>
        <v>900</v>
      </c>
      <c r="L105" s="1779"/>
      <c r="M105" s="1778">
        <f t="shared" ref="M105" si="17">M106+M107</f>
        <v>0</v>
      </c>
      <c r="N105" s="1779"/>
      <c r="O105" s="1778">
        <f t="shared" ref="O105" si="18">O106+O107</f>
        <v>0</v>
      </c>
      <c r="P105" s="1779"/>
    </row>
    <row r="106" spans="1:16" ht="26.25" customHeight="1" x14ac:dyDescent="0.25">
      <c r="A106" s="1822" t="s">
        <v>292</v>
      </c>
      <c r="B106" s="1823"/>
      <c r="C106" s="1823"/>
      <c r="D106" s="1824"/>
      <c r="E106" s="542"/>
      <c r="F106" s="542">
        <v>281400</v>
      </c>
      <c r="G106" s="1238"/>
      <c r="H106" s="1777"/>
      <c r="I106" s="550"/>
      <c r="J106" s="548">
        <v>20</v>
      </c>
      <c r="K106" s="1787"/>
      <c r="L106" s="1788"/>
      <c r="M106" s="1787"/>
      <c r="N106" s="1788"/>
      <c r="O106" s="1787"/>
      <c r="P106" s="1788"/>
    </row>
    <row r="107" spans="1:16" ht="30" customHeight="1" x14ac:dyDescent="0.25">
      <c r="A107" s="1822" t="s">
        <v>293</v>
      </c>
      <c r="B107" s="1823"/>
      <c r="C107" s="1823"/>
      <c r="D107" s="1824"/>
      <c r="E107" s="542"/>
      <c r="F107" s="542">
        <v>281600</v>
      </c>
      <c r="G107" s="1382">
        <v>3128.5</v>
      </c>
      <c r="H107" s="1786"/>
      <c r="I107" s="550">
        <v>2726.1</v>
      </c>
      <c r="J107" s="548">
        <v>4000</v>
      </c>
      <c r="K107" s="1787">
        <v>900</v>
      </c>
      <c r="L107" s="1788"/>
      <c r="M107" s="1787"/>
      <c r="N107" s="1788"/>
      <c r="O107" s="1787"/>
      <c r="P107" s="1788"/>
    </row>
    <row r="108" spans="1:16" s="878" customFormat="1" ht="24" customHeight="1" x14ac:dyDescent="0.25">
      <c r="A108" s="1771" t="s">
        <v>98</v>
      </c>
      <c r="B108" s="1954"/>
      <c r="C108" s="1954"/>
      <c r="D108" s="1955"/>
      <c r="E108" s="865"/>
      <c r="F108" s="865">
        <v>310000</v>
      </c>
      <c r="G108" s="1238">
        <f>G109+G110+G111</f>
        <v>55.5</v>
      </c>
      <c r="H108" s="1777"/>
      <c r="I108" s="211">
        <f>I109+I110+I111</f>
        <v>57.6</v>
      </c>
      <c r="J108" s="211">
        <f>J109+J110</f>
        <v>80</v>
      </c>
      <c r="K108" s="1778">
        <f>K109+K110</f>
        <v>0</v>
      </c>
      <c r="L108" s="1779"/>
      <c r="M108" s="1778">
        <f>M109+M110</f>
        <v>0</v>
      </c>
      <c r="N108" s="1779"/>
      <c r="O108" s="1778"/>
      <c r="P108" s="1779"/>
    </row>
    <row r="109" spans="1:16" ht="25.5" customHeight="1" x14ac:dyDescent="0.25">
      <c r="A109" s="1822" t="s">
        <v>294</v>
      </c>
      <c r="B109" s="1823"/>
      <c r="C109" s="1823"/>
      <c r="D109" s="1824"/>
      <c r="E109" s="542"/>
      <c r="F109" s="542">
        <v>314110</v>
      </c>
      <c r="G109" s="1382">
        <v>15.5</v>
      </c>
      <c r="H109" s="1786"/>
      <c r="I109" s="550"/>
      <c r="J109" s="548">
        <v>50</v>
      </c>
      <c r="K109" s="1787"/>
      <c r="L109" s="1788"/>
      <c r="M109" s="1787"/>
      <c r="N109" s="1788"/>
      <c r="O109" s="1787"/>
      <c r="P109" s="1788"/>
    </row>
    <row r="110" spans="1:16" ht="35.25" customHeight="1" x14ac:dyDescent="0.25">
      <c r="A110" s="1822" t="s">
        <v>295</v>
      </c>
      <c r="B110" s="1823"/>
      <c r="C110" s="1823"/>
      <c r="D110" s="1824"/>
      <c r="E110" s="542"/>
      <c r="F110" s="542">
        <v>316110</v>
      </c>
      <c r="G110" s="1382">
        <v>7.9</v>
      </c>
      <c r="H110" s="1786"/>
      <c r="I110" s="550">
        <v>2.5</v>
      </c>
      <c r="J110" s="548">
        <v>30</v>
      </c>
      <c r="K110" s="1787"/>
      <c r="L110" s="1788"/>
      <c r="M110" s="1787"/>
      <c r="N110" s="1788"/>
      <c r="O110" s="1787"/>
      <c r="P110" s="1788"/>
    </row>
    <row r="111" spans="1:16" s="378" customFormat="1" ht="21.75" customHeight="1" x14ac:dyDescent="0.25">
      <c r="A111" s="1822" t="s">
        <v>214</v>
      </c>
      <c r="B111" s="1823"/>
      <c r="C111" s="1823"/>
      <c r="D111" s="1824"/>
      <c r="E111" s="866"/>
      <c r="F111" s="866">
        <v>317110</v>
      </c>
      <c r="G111" s="1382">
        <v>32.1</v>
      </c>
      <c r="H111" s="1786"/>
      <c r="I111" s="870">
        <v>55.1</v>
      </c>
      <c r="J111" s="871"/>
      <c r="K111" s="1787"/>
      <c r="L111" s="1788"/>
      <c r="M111" s="1787"/>
      <c r="N111" s="1788"/>
      <c r="O111" s="1787"/>
      <c r="P111" s="1788"/>
    </row>
    <row r="112" spans="1:16" s="878" customFormat="1" ht="24" customHeight="1" x14ac:dyDescent="0.25">
      <c r="A112" s="1771" t="s">
        <v>101</v>
      </c>
      <c r="B112" s="1772"/>
      <c r="C112" s="1772"/>
      <c r="D112" s="1773"/>
      <c r="E112" s="865"/>
      <c r="F112" s="865">
        <v>330000</v>
      </c>
      <c r="G112" s="1238">
        <f>G113+G114+G115+G116</f>
        <v>54</v>
      </c>
      <c r="H112" s="1777"/>
      <c r="I112" s="211">
        <f>SUM(I113:I116)</f>
        <v>53.400000000000006</v>
      </c>
      <c r="J112" s="211">
        <f>SUM(J113:J116)</f>
        <v>170</v>
      </c>
      <c r="K112" s="1778">
        <f>SUM(K113:L116)</f>
        <v>45</v>
      </c>
      <c r="L112" s="1779"/>
      <c r="M112" s="1778">
        <f>SUM(M113:N116)</f>
        <v>0</v>
      </c>
      <c r="N112" s="1779"/>
      <c r="O112" s="1778">
        <f>SUM(O113:P116)</f>
        <v>0</v>
      </c>
      <c r="P112" s="1779"/>
    </row>
    <row r="113" spans="1:16" ht="33.75" customHeight="1" x14ac:dyDescent="0.25">
      <c r="A113" s="1822" t="s">
        <v>102</v>
      </c>
      <c r="B113" s="1823"/>
      <c r="C113" s="1823"/>
      <c r="D113" s="1824"/>
      <c r="E113" s="542"/>
      <c r="F113" s="542">
        <v>331110</v>
      </c>
      <c r="G113" s="1382">
        <v>32.1</v>
      </c>
      <c r="H113" s="1786"/>
      <c r="I113" s="550">
        <v>25.8</v>
      </c>
      <c r="J113" s="548">
        <v>50</v>
      </c>
      <c r="K113" s="1787">
        <v>20</v>
      </c>
      <c r="L113" s="1788"/>
      <c r="M113" s="1787"/>
      <c r="N113" s="1788"/>
      <c r="O113" s="1787"/>
      <c r="P113" s="1788"/>
    </row>
    <row r="114" spans="1:16" ht="25.5" customHeight="1" x14ac:dyDescent="0.25">
      <c r="A114" s="1822" t="s">
        <v>205</v>
      </c>
      <c r="B114" s="1823"/>
      <c r="C114" s="1823"/>
      <c r="D114" s="1824"/>
      <c r="E114" s="542"/>
      <c r="F114" s="542">
        <v>332110</v>
      </c>
      <c r="G114" s="1382"/>
      <c r="H114" s="1786"/>
      <c r="I114" s="550">
        <v>5.5</v>
      </c>
      <c r="J114" s="548">
        <v>30</v>
      </c>
      <c r="K114" s="1787"/>
      <c r="L114" s="1788"/>
      <c r="M114" s="1787"/>
      <c r="N114" s="1788"/>
      <c r="O114" s="1787"/>
      <c r="P114" s="1788"/>
    </row>
    <row r="115" spans="1:16" ht="27" customHeight="1" x14ac:dyDescent="0.25">
      <c r="A115" s="1822" t="s">
        <v>207</v>
      </c>
      <c r="B115" s="1823"/>
      <c r="C115" s="1823"/>
      <c r="D115" s="1824"/>
      <c r="E115" s="542"/>
      <c r="F115" s="542">
        <v>336110</v>
      </c>
      <c r="G115" s="1382">
        <v>21.9</v>
      </c>
      <c r="H115" s="1786"/>
      <c r="I115" s="550">
        <v>19.899999999999999</v>
      </c>
      <c r="J115" s="548">
        <v>70</v>
      </c>
      <c r="K115" s="1787">
        <v>20</v>
      </c>
      <c r="L115" s="1788"/>
      <c r="M115" s="1787"/>
      <c r="N115" s="1788"/>
      <c r="O115" s="1787"/>
      <c r="P115" s="1788"/>
    </row>
    <row r="116" spans="1:16" s="378" customFormat="1" ht="20.45" customHeight="1" x14ac:dyDescent="0.25">
      <c r="A116" s="1822" t="s">
        <v>104</v>
      </c>
      <c r="B116" s="1823"/>
      <c r="C116" s="1823"/>
      <c r="D116" s="1824"/>
      <c r="E116" s="542"/>
      <c r="F116" s="542">
        <v>339110</v>
      </c>
      <c r="G116" s="1238"/>
      <c r="H116" s="1777"/>
      <c r="I116" s="550">
        <v>2.2000000000000002</v>
      </c>
      <c r="J116" s="548">
        <v>20</v>
      </c>
      <c r="K116" s="1787">
        <v>5</v>
      </c>
      <c r="L116" s="1788"/>
      <c r="M116" s="1787"/>
      <c r="N116" s="1788"/>
      <c r="O116" s="1787"/>
      <c r="P116" s="1788"/>
    </row>
    <row r="117" spans="1:16" ht="36.75" customHeight="1" x14ac:dyDescent="0.25">
      <c r="A117" s="1984" t="s">
        <v>175</v>
      </c>
      <c r="B117" s="1985"/>
      <c r="C117" s="1985"/>
      <c r="D117" s="1986"/>
      <c r="E117" s="304">
        <v>70090</v>
      </c>
      <c r="F117" s="296"/>
      <c r="G117" s="1280"/>
      <c r="H117" s="1280"/>
      <c r="I117" s="211">
        <f>I118</f>
        <v>31402.1</v>
      </c>
      <c r="J117" s="211">
        <f>J118</f>
        <v>14605.8</v>
      </c>
      <c r="K117" s="1990"/>
      <c r="L117" s="1991"/>
      <c r="M117" s="1787"/>
      <c r="N117" s="1788"/>
      <c r="O117" s="1787"/>
      <c r="P117" s="1788"/>
    </row>
    <row r="118" spans="1:16" ht="27.75" customHeight="1" x14ac:dyDescent="0.25">
      <c r="A118" s="1305" t="s">
        <v>466</v>
      </c>
      <c r="B118" s="1306"/>
      <c r="C118" s="1306"/>
      <c r="D118" s="1307"/>
      <c r="E118" s="296"/>
      <c r="F118" s="296">
        <v>282900</v>
      </c>
      <c r="G118" s="1280"/>
      <c r="H118" s="1280"/>
      <c r="I118" s="308">
        <v>31402.1</v>
      </c>
      <c r="J118" s="305">
        <v>14605.8</v>
      </c>
      <c r="K118" s="1787"/>
      <c r="L118" s="1788"/>
      <c r="M118" s="1787"/>
      <c r="N118" s="1788"/>
      <c r="O118" s="1787"/>
      <c r="P118" s="1788"/>
    </row>
    <row r="119" spans="1:16" ht="20.45" customHeight="1" x14ac:dyDescent="0.25">
      <c r="A119" s="1305"/>
      <c r="B119" s="1306"/>
      <c r="C119" s="1306"/>
      <c r="D119" s="1307"/>
      <c r="E119" s="296"/>
      <c r="F119" s="296"/>
      <c r="G119" s="1280"/>
      <c r="H119" s="1280"/>
      <c r="I119" s="308"/>
      <c r="J119" s="305"/>
      <c r="K119" s="1787"/>
      <c r="L119" s="1788"/>
      <c r="M119" s="1787"/>
      <c r="N119" s="1788"/>
      <c r="O119" s="1787"/>
      <c r="P119" s="1788"/>
    </row>
    <row r="120" spans="1:16" ht="20.45" customHeight="1" x14ac:dyDescent="0.25">
      <c r="A120" s="1305"/>
      <c r="B120" s="1306"/>
      <c r="C120" s="1306"/>
      <c r="D120" s="1307"/>
      <c r="E120" s="167"/>
      <c r="F120" s="167"/>
      <c r="G120" s="1280"/>
      <c r="H120" s="1280"/>
      <c r="I120" s="212"/>
      <c r="J120" s="213"/>
      <c r="K120" s="1787"/>
      <c r="L120" s="1788"/>
      <c r="M120" s="1787"/>
      <c r="N120" s="1788"/>
      <c r="O120" s="1787"/>
      <c r="P120" s="1788"/>
    </row>
    <row r="121" spans="1:16" ht="20.45" customHeight="1" x14ac:dyDescent="0.25">
      <c r="A121" s="181"/>
      <c r="B121" s="225"/>
      <c r="C121" s="225"/>
      <c r="D121" s="225"/>
      <c r="E121" s="191"/>
      <c r="F121" s="191"/>
      <c r="G121" s="191"/>
      <c r="H121" s="191"/>
      <c r="I121" s="191"/>
      <c r="J121" s="226"/>
      <c r="K121" s="227"/>
      <c r="L121" s="227"/>
      <c r="M121" s="227"/>
      <c r="N121" s="228"/>
      <c r="O121" s="228"/>
      <c r="P121" s="190"/>
    </row>
    <row r="122" spans="1:16" ht="22.15" customHeight="1" x14ac:dyDescent="0.25">
      <c r="A122" s="160" t="s">
        <v>63</v>
      </c>
      <c r="N122" s="161"/>
      <c r="O122" s="161"/>
      <c r="P122" s="162"/>
    </row>
    <row r="123" spans="1:16" ht="19.899999999999999" customHeight="1" x14ac:dyDescent="0.25">
      <c r="A123" s="1280" t="s">
        <v>7</v>
      </c>
      <c r="B123" s="1280"/>
      <c r="C123" s="1280"/>
      <c r="D123" s="1280"/>
      <c r="E123" s="1280" t="s">
        <v>2</v>
      </c>
      <c r="F123" s="1280"/>
      <c r="G123" s="1280"/>
      <c r="H123" s="1280"/>
      <c r="I123" s="1281" t="s">
        <v>64</v>
      </c>
      <c r="J123" s="1281" t="s">
        <v>65</v>
      </c>
      <c r="K123" s="1281" t="s">
        <v>785</v>
      </c>
      <c r="L123" s="168">
        <v>2019</v>
      </c>
      <c r="M123" s="1281" t="s">
        <v>786</v>
      </c>
      <c r="N123" s="167">
        <v>2020</v>
      </c>
      <c r="O123" s="167">
        <v>2021</v>
      </c>
      <c r="P123" s="167">
        <v>2022</v>
      </c>
    </row>
    <row r="124" spans="1:16" ht="63" customHeight="1" x14ac:dyDescent="0.25">
      <c r="A124" s="1280"/>
      <c r="B124" s="1280"/>
      <c r="C124" s="1280"/>
      <c r="D124" s="1280"/>
      <c r="E124" s="167" t="s">
        <v>66</v>
      </c>
      <c r="F124" s="167" t="s">
        <v>61</v>
      </c>
      <c r="G124" s="172" t="s">
        <v>12</v>
      </c>
      <c r="H124" s="171" t="s">
        <v>62</v>
      </c>
      <c r="I124" s="1281"/>
      <c r="J124" s="1281"/>
      <c r="K124" s="1281"/>
      <c r="L124" s="17" t="s">
        <v>67</v>
      </c>
      <c r="M124" s="1281"/>
      <c r="N124" s="18" t="s">
        <v>12</v>
      </c>
      <c r="O124" s="172" t="s">
        <v>13</v>
      </c>
      <c r="P124" s="172" t="s">
        <v>13</v>
      </c>
    </row>
    <row r="125" spans="1:16" x14ac:dyDescent="0.25">
      <c r="A125" s="1255">
        <v>1</v>
      </c>
      <c r="B125" s="1267"/>
      <c r="C125" s="1267"/>
      <c r="D125" s="1256"/>
      <c r="E125" s="167">
        <v>2</v>
      </c>
      <c r="F125" s="167">
        <v>3</v>
      </c>
      <c r="G125" s="167">
        <v>4</v>
      </c>
      <c r="H125" s="167">
        <v>5</v>
      </c>
      <c r="I125" s="167">
        <v>6</v>
      </c>
      <c r="J125" s="167">
        <v>7</v>
      </c>
      <c r="K125" s="167">
        <v>8</v>
      </c>
      <c r="L125" s="167">
        <v>9</v>
      </c>
      <c r="M125" s="167" t="s">
        <v>68</v>
      </c>
      <c r="N125" s="167">
        <v>11</v>
      </c>
      <c r="O125" s="167">
        <v>12</v>
      </c>
      <c r="P125" s="167">
        <v>13</v>
      </c>
    </row>
    <row r="126" spans="1:16" ht="27" customHeight="1" x14ac:dyDescent="0.25">
      <c r="A126" s="1984"/>
      <c r="B126" s="1985"/>
      <c r="C126" s="1985"/>
      <c r="D126" s="1986"/>
      <c r="E126" s="8"/>
      <c r="F126" s="8"/>
      <c r="G126" s="8"/>
      <c r="H126" s="13"/>
      <c r="I126" s="75"/>
      <c r="J126" s="74"/>
      <c r="K126" s="74"/>
      <c r="L126" s="74"/>
      <c r="M126" s="75"/>
      <c r="N126" s="74"/>
      <c r="O126" s="273"/>
      <c r="P126" s="8"/>
    </row>
    <row r="127" spans="1:16" ht="22.9" customHeight="1" x14ac:dyDescent="0.25">
      <c r="A127" s="1305"/>
      <c r="B127" s="1306"/>
      <c r="C127" s="1306"/>
      <c r="D127" s="1307"/>
      <c r="E127" s="8"/>
      <c r="F127" s="8"/>
      <c r="G127" s="8"/>
      <c r="H127" s="8"/>
      <c r="I127" s="75"/>
      <c r="J127" s="74"/>
      <c r="K127" s="74"/>
      <c r="L127" s="74"/>
      <c r="M127" s="75"/>
      <c r="N127" s="74"/>
      <c r="O127" s="74"/>
      <c r="P127" s="8"/>
    </row>
    <row r="128" spans="1:16" ht="22.9" customHeight="1" x14ac:dyDescent="0.25">
      <c r="A128" s="1987"/>
      <c r="B128" s="1988"/>
      <c r="C128" s="1988"/>
      <c r="D128" s="1989"/>
      <c r="E128" s="8"/>
      <c r="F128" s="8"/>
      <c r="G128" s="8"/>
      <c r="H128" s="8"/>
      <c r="I128" s="61"/>
      <c r="J128" s="8"/>
      <c r="K128" s="8"/>
      <c r="L128" s="8"/>
      <c r="M128" s="61"/>
      <c r="N128" s="229"/>
      <c r="O128" s="229"/>
      <c r="P128" s="230"/>
    </row>
    <row r="129" spans="1:16" s="19" customFormat="1" ht="24.6" customHeight="1" x14ac:dyDescent="0.25">
      <c r="A129" s="1274" t="s">
        <v>370</v>
      </c>
      <c r="B129" s="1275"/>
      <c r="C129" s="1275"/>
      <c r="D129" s="1275"/>
      <c r="E129" s="1275"/>
      <c r="F129" s="1275"/>
      <c r="G129" s="1275"/>
      <c r="H129" s="1275"/>
      <c r="I129" s="1275"/>
      <c r="J129" s="1275"/>
      <c r="K129" s="1275"/>
      <c r="L129" s="1275"/>
      <c r="M129" s="1275"/>
      <c r="N129" s="1275"/>
      <c r="O129" s="1275"/>
      <c r="P129" s="1276"/>
    </row>
    <row r="130" spans="1:16" s="19" customFormat="1" ht="24.6" customHeight="1" x14ac:dyDescent="0.25">
      <c r="A130" s="1260" t="s">
        <v>369</v>
      </c>
      <c r="B130" s="1261"/>
      <c r="C130" s="1261"/>
      <c r="D130" s="1261"/>
      <c r="E130" s="1261"/>
      <c r="F130" s="1261"/>
      <c r="G130" s="1261"/>
      <c r="H130" s="1261"/>
      <c r="I130" s="1261"/>
      <c r="J130" s="1261"/>
      <c r="K130" s="1261"/>
      <c r="L130" s="1261"/>
      <c r="M130" s="1261"/>
      <c r="N130" s="1261"/>
      <c r="O130" s="1261"/>
      <c r="P130" s="1262"/>
    </row>
    <row r="131" spans="1:16" s="19" customFormat="1" ht="24.6" customHeight="1" x14ac:dyDescent="0.25">
      <c r="A131" s="173" t="s">
        <v>71</v>
      </c>
      <c r="B131" s="174"/>
      <c r="C131" s="174"/>
      <c r="D131" s="174"/>
      <c r="E131" s="174"/>
      <c r="F131" s="174"/>
      <c r="G131" s="174"/>
      <c r="H131" s="174"/>
      <c r="I131" s="174"/>
      <c r="J131" s="174"/>
      <c r="K131" s="174"/>
      <c r="L131" s="174"/>
      <c r="M131" s="174"/>
      <c r="N131" s="174"/>
      <c r="O131" s="174"/>
      <c r="P131" s="175"/>
    </row>
    <row r="132" spans="1:16" s="19" customFormat="1" ht="24.6" customHeight="1" x14ac:dyDescent="0.25">
      <c r="A132" s="176" t="s">
        <v>72</v>
      </c>
      <c r="B132" s="177"/>
      <c r="C132" s="177"/>
      <c r="D132" s="177"/>
      <c r="E132" s="177"/>
      <c r="F132" s="177"/>
      <c r="G132" s="177"/>
      <c r="H132" s="177"/>
      <c r="I132" s="177"/>
      <c r="J132" s="177"/>
      <c r="K132" s="177"/>
      <c r="L132" s="177"/>
      <c r="M132" s="177"/>
      <c r="N132" s="177"/>
      <c r="O132" s="177"/>
      <c r="P132" s="178"/>
    </row>
    <row r="133" spans="1:16" x14ac:dyDescent="0.25">
      <c r="B133" s="177"/>
      <c r="C133" s="177"/>
      <c r="D133" s="177"/>
      <c r="E133" s="177"/>
      <c r="F133" s="177"/>
      <c r="G133" s="177"/>
      <c r="H133" s="177"/>
      <c r="I133" s="177"/>
      <c r="J133" s="177"/>
      <c r="K133" s="177"/>
      <c r="L133" s="177"/>
      <c r="M133" s="177"/>
    </row>
    <row r="134" spans="1:16" ht="37.5" customHeight="1" x14ac:dyDescent="0.25">
      <c r="A134" s="1266" t="s">
        <v>73</v>
      </c>
      <c r="B134" s="1266"/>
      <c r="C134" s="1266"/>
      <c r="D134" s="1266"/>
      <c r="E134" s="1266"/>
      <c r="F134" s="1266"/>
      <c r="G134" s="1266"/>
      <c r="H134" s="1266"/>
      <c r="I134" s="1266"/>
      <c r="J134" s="1266"/>
      <c r="K134" s="1266"/>
      <c r="L134" s="1266"/>
      <c r="M134" s="1266"/>
      <c r="N134" s="1266"/>
      <c r="O134" s="1266"/>
      <c r="P134" s="1266"/>
    </row>
    <row r="135" spans="1:16" ht="38.25" hidden="1" customHeight="1" x14ac:dyDescent="0.25">
      <c r="A135" s="179"/>
      <c r="B135" s="179"/>
      <c r="C135" s="179"/>
      <c r="D135" s="179"/>
      <c r="E135" s="179"/>
      <c r="F135" s="179"/>
      <c r="G135" s="179"/>
      <c r="H135" s="179"/>
      <c r="I135" s="179"/>
      <c r="J135" s="179"/>
      <c r="K135" s="179"/>
      <c r="L135" s="179"/>
      <c r="M135" s="179"/>
      <c r="N135" s="179"/>
      <c r="O135" s="179"/>
      <c r="P135" s="179"/>
    </row>
    <row r="136" spans="1:16" ht="48.75" hidden="1" customHeight="1" x14ac:dyDescent="0.25">
      <c r="C136" s="179"/>
      <c r="D136" s="179"/>
      <c r="E136" s="179"/>
      <c r="F136" s="179"/>
      <c r="G136" s="179"/>
      <c r="H136" s="179"/>
      <c r="I136" s="179"/>
      <c r="J136" s="179"/>
      <c r="K136" s="179"/>
      <c r="L136" s="179"/>
      <c r="M136" s="179"/>
    </row>
  </sheetData>
  <mergeCells count="369">
    <mergeCell ref="K106:L106"/>
    <mergeCell ref="M106:N106"/>
    <mergeCell ref="K107:L107"/>
    <mergeCell ref="M107:N107"/>
    <mergeCell ref="O107:P107"/>
    <mergeCell ref="A103:D103"/>
    <mergeCell ref="G103:H103"/>
    <mergeCell ref="K103:L103"/>
    <mergeCell ref="M103:N103"/>
    <mergeCell ref="O103:P103"/>
    <mergeCell ref="A104:D104"/>
    <mergeCell ref="G104:H104"/>
    <mergeCell ref="K104:L104"/>
    <mergeCell ref="A29:B29"/>
    <mergeCell ref="G29:H29"/>
    <mergeCell ref="K29:L29"/>
    <mergeCell ref="M29:N29"/>
    <mergeCell ref="O29:P29"/>
    <mergeCell ref="A53:B53"/>
    <mergeCell ref="I53:J53"/>
    <mergeCell ref="A61:B61"/>
    <mergeCell ref="A115:D115"/>
    <mergeCell ref="G115:H115"/>
    <mergeCell ref="K115:L115"/>
    <mergeCell ref="M115:N115"/>
    <mergeCell ref="O115:P115"/>
    <mergeCell ref="A110:D110"/>
    <mergeCell ref="G110:H110"/>
    <mergeCell ref="K110:L110"/>
    <mergeCell ref="M110:N110"/>
    <mergeCell ref="O110:P110"/>
    <mergeCell ref="A113:D113"/>
    <mergeCell ref="O106:P106"/>
    <mergeCell ref="A107:D107"/>
    <mergeCell ref="G107:H107"/>
    <mergeCell ref="A109:D109"/>
    <mergeCell ref="G109:H109"/>
    <mergeCell ref="A119:D119"/>
    <mergeCell ref="G119:H119"/>
    <mergeCell ref="K119:L119"/>
    <mergeCell ref="M119:N119"/>
    <mergeCell ref="O119:P119"/>
    <mergeCell ref="G31:H31"/>
    <mergeCell ref="K31:L31"/>
    <mergeCell ref="M31:N31"/>
    <mergeCell ref="O31:P31"/>
    <mergeCell ref="A114:D114"/>
    <mergeCell ref="G114:H114"/>
    <mergeCell ref="K114:L114"/>
    <mergeCell ref="M114:N114"/>
    <mergeCell ref="O114:P114"/>
    <mergeCell ref="A117:D117"/>
    <mergeCell ref="G117:H117"/>
    <mergeCell ref="K117:L117"/>
    <mergeCell ref="M117:N117"/>
    <mergeCell ref="O117:P117"/>
    <mergeCell ref="K109:L109"/>
    <mergeCell ref="M109:N109"/>
    <mergeCell ref="O109:P109"/>
    <mergeCell ref="A106:D106"/>
    <mergeCell ref="G106:H106"/>
    <mergeCell ref="A134:P134"/>
    <mergeCell ref="A120:D120"/>
    <mergeCell ref="G120:H120"/>
    <mergeCell ref="K120:L120"/>
    <mergeCell ref="M120:N120"/>
    <mergeCell ref="O120:P120"/>
    <mergeCell ref="A123:D124"/>
    <mergeCell ref="E123:H123"/>
    <mergeCell ref="I123:I124"/>
    <mergeCell ref="J123:J124"/>
    <mergeCell ref="K123:K124"/>
    <mergeCell ref="A126:D126"/>
    <mergeCell ref="A127:D127"/>
    <mergeCell ref="A128:D128"/>
    <mergeCell ref="M123:M124"/>
    <mergeCell ref="A125:D125"/>
    <mergeCell ref="A129:P129"/>
    <mergeCell ref="A130:P130"/>
    <mergeCell ref="A118:D118"/>
    <mergeCell ref="G118:H118"/>
    <mergeCell ref="K118:L118"/>
    <mergeCell ref="M118:N118"/>
    <mergeCell ref="O118:P118"/>
    <mergeCell ref="G113:H113"/>
    <mergeCell ref="K113:L113"/>
    <mergeCell ref="M113:N113"/>
    <mergeCell ref="O113:P113"/>
    <mergeCell ref="A116:D116"/>
    <mergeCell ref="G116:H116"/>
    <mergeCell ref="K116:L116"/>
    <mergeCell ref="M116:N116"/>
    <mergeCell ref="O116:P116"/>
    <mergeCell ref="A101:D101"/>
    <mergeCell ref="G101:H101"/>
    <mergeCell ref="K101:L101"/>
    <mergeCell ref="M101:N101"/>
    <mergeCell ref="O101:P101"/>
    <mergeCell ref="M104:N104"/>
    <mergeCell ref="O104:P104"/>
    <mergeCell ref="A102:D102"/>
    <mergeCell ref="G102:H102"/>
    <mergeCell ref="K102:L102"/>
    <mergeCell ref="M102:N102"/>
    <mergeCell ref="O102:P102"/>
    <mergeCell ref="A99:D99"/>
    <mergeCell ref="G99:H99"/>
    <mergeCell ref="K99:L99"/>
    <mergeCell ref="M99:N99"/>
    <mergeCell ref="O99:P99"/>
    <mergeCell ref="A100:D100"/>
    <mergeCell ref="G100:H100"/>
    <mergeCell ref="K100:L100"/>
    <mergeCell ref="M100:N100"/>
    <mergeCell ref="O100:P100"/>
    <mergeCell ref="A96:D96"/>
    <mergeCell ref="G96:H96"/>
    <mergeCell ref="K96:L96"/>
    <mergeCell ref="M96:N96"/>
    <mergeCell ref="O96:P96"/>
    <mergeCell ref="A98:D98"/>
    <mergeCell ref="G98:H98"/>
    <mergeCell ref="K98:L98"/>
    <mergeCell ref="M98:N98"/>
    <mergeCell ref="O98:P98"/>
    <mergeCell ref="K97:L97"/>
    <mergeCell ref="M97:N97"/>
    <mergeCell ref="O97:P97"/>
    <mergeCell ref="A95:D95"/>
    <mergeCell ref="G95:H95"/>
    <mergeCell ref="K95:L95"/>
    <mergeCell ref="M95:N95"/>
    <mergeCell ref="O95:P95"/>
    <mergeCell ref="A90:P90"/>
    <mergeCell ref="A91:P91"/>
    <mergeCell ref="A92:P92"/>
    <mergeCell ref="A93:D94"/>
    <mergeCell ref="E93:F93"/>
    <mergeCell ref="G93:H93"/>
    <mergeCell ref="K93:L93"/>
    <mergeCell ref="M93:N93"/>
    <mergeCell ref="O93:P93"/>
    <mergeCell ref="G94:H94"/>
    <mergeCell ref="K94:L94"/>
    <mergeCell ref="M94:N94"/>
    <mergeCell ref="O94:P94"/>
    <mergeCell ref="C88:I88"/>
    <mergeCell ref="C87:I87"/>
    <mergeCell ref="A82:P82"/>
    <mergeCell ref="A83:A84"/>
    <mergeCell ref="B83:B84"/>
    <mergeCell ref="C83:I84"/>
    <mergeCell ref="J83:J84"/>
    <mergeCell ref="A85:A86"/>
    <mergeCell ref="C85:I85"/>
    <mergeCell ref="C86:I86"/>
    <mergeCell ref="A78:P78"/>
    <mergeCell ref="A79:C79"/>
    <mergeCell ref="D79:P79"/>
    <mergeCell ref="A80:C80"/>
    <mergeCell ref="D80:P80"/>
    <mergeCell ref="A81:C81"/>
    <mergeCell ref="D81:P81"/>
    <mergeCell ref="A75:B75"/>
    <mergeCell ref="C75:N75"/>
    <mergeCell ref="O75:P75"/>
    <mergeCell ref="A76:B76"/>
    <mergeCell ref="C76:N76"/>
    <mergeCell ref="O76:P76"/>
    <mergeCell ref="A71:B71"/>
    <mergeCell ref="A72:P72"/>
    <mergeCell ref="A73:B73"/>
    <mergeCell ref="C73:N73"/>
    <mergeCell ref="O73:P73"/>
    <mergeCell ref="A74:B74"/>
    <mergeCell ref="C74:N74"/>
    <mergeCell ref="O74:P74"/>
    <mergeCell ref="A60:B60"/>
    <mergeCell ref="I60:J60"/>
    <mergeCell ref="A62:B62"/>
    <mergeCell ref="I62:J62"/>
    <mergeCell ref="A63:B63"/>
    <mergeCell ref="I63:J63"/>
    <mergeCell ref="A65:B65"/>
    <mergeCell ref="A66:B66"/>
    <mergeCell ref="A67:B67"/>
    <mergeCell ref="A68:B68"/>
    <mergeCell ref="A69:B69"/>
    <mergeCell ref="A70:B70"/>
    <mergeCell ref="A57:B57"/>
    <mergeCell ref="I57:J57"/>
    <mergeCell ref="A58:B58"/>
    <mergeCell ref="I58:J58"/>
    <mergeCell ref="A59:B59"/>
    <mergeCell ref="I59:J59"/>
    <mergeCell ref="A54:B54"/>
    <mergeCell ref="I54:J54"/>
    <mergeCell ref="A55:B55"/>
    <mergeCell ref="I55:J55"/>
    <mergeCell ref="A56:B56"/>
    <mergeCell ref="I56:J56"/>
    <mergeCell ref="A50:B50"/>
    <mergeCell ref="I50:J50"/>
    <mergeCell ref="A51:B51"/>
    <mergeCell ref="I51:J51"/>
    <mergeCell ref="A52:B52"/>
    <mergeCell ref="I52:J52"/>
    <mergeCell ref="A45:P45"/>
    <mergeCell ref="A46:B47"/>
    <mergeCell ref="C46:H46"/>
    <mergeCell ref="I46:J47"/>
    <mergeCell ref="A48:B48"/>
    <mergeCell ref="I48:J48"/>
    <mergeCell ref="A49:B49"/>
    <mergeCell ref="A43:C43"/>
    <mergeCell ref="E43:F43"/>
    <mergeCell ref="G43:H43"/>
    <mergeCell ref="A44:C44"/>
    <mergeCell ref="E44:F44"/>
    <mergeCell ref="G44:H44"/>
    <mergeCell ref="A41:C41"/>
    <mergeCell ref="E41:F41"/>
    <mergeCell ref="G41:H41"/>
    <mergeCell ref="A42:C42"/>
    <mergeCell ref="E42:F42"/>
    <mergeCell ref="G42:H42"/>
    <mergeCell ref="A40:C40"/>
    <mergeCell ref="E40:F40"/>
    <mergeCell ref="G40:H40"/>
    <mergeCell ref="A37:C37"/>
    <mergeCell ref="E37:F37"/>
    <mergeCell ref="G37:H37"/>
    <mergeCell ref="A38:C38"/>
    <mergeCell ref="E38:F38"/>
    <mergeCell ref="G38:H38"/>
    <mergeCell ref="A30:B30"/>
    <mergeCell ref="G30:H30"/>
    <mergeCell ref="K30:L30"/>
    <mergeCell ref="M30:N30"/>
    <mergeCell ref="O30:P30"/>
    <mergeCell ref="A31:B31"/>
    <mergeCell ref="A39:C39"/>
    <mergeCell ref="E39:F39"/>
    <mergeCell ref="G39:H39"/>
    <mergeCell ref="D35:F35"/>
    <mergeCell ref="G35:J35"/>
    <mergeCell ref="K35:M35"/>
    <mergeCell ref="N35:P35"/>
    <mergeCell ref="E36:F36"/>
    <mergeCell ref="G36:H36"/>
    <mergeCell ref="A32:B32"/>
    <mergeCell ref="G32:H32"/>
    <mergeCell ref="K32:L32"/>
    <mergeCell ref="M32:N32"/>
    <mergeCell ref="O32:P32"/>
    <mergeCell ref="A34:P34"/>
    <mergeCell ref="A22:B22"/>
    <mergeCell ref="G22:H22"/>
    <mergeCell ref="K22:L22"/>
    <mergeCell ref="M22:N22"/>
    <mergeCell ref="O22:P22"/>
    <mergeCell ref="A23:B23"/>
    <mergeCell ref="G23:H23"/>
    <mergeCell ref="K23:L23"/>
    <mergeCell ref="M23:N23"/>
    <mergeCell ref="O23:P23"/>
    <mergeCell ref="A20:B21"/>
    <mergeCell ref="C20:F20"/>
    <mergeCell ref="G20:H20"/>
    <mergeCell ref="K20:L20"/>
    <mergeCell ref="M20:N20"/>
    <mergeCell ref="O20:P20"/>
    <mergeCell ref="G21:H21"/>
    <mergeCell ref="K21:L21"/>
    <mergeCell ref="M21:N21"/>
    <mergeCell ref="O21:P21"/>
    <mergeCell ref="A17:D17"/>
    <mergeCell ref="G17:H17"/>
    <mergeCell ref="K17:L17"/>
    <mergeCell ref="M17:N17"/>
    <mergeCell ref="O17:P17"/>
    <mergeCell ref="A18:D18"/>
    <mergeCell ref="G18:H18"/>
    <mergeCell ref="K18:L18"/>
    <mergeCell ref="M18:N18"/>
    <mergeCell ref="O18:P18"/>
    <mergeCell ref="A15:D15"/>
    <mergeCell ref="G15:H15"/>
    <mergeCell ref="K15:L15"/>
    <mergeCell ref="M15:N15"/>
    <mergeCell ref="O15:P15"/>
    <mergeCell ref="A16:D16"/>
    <mergeCell ref="G16:H16"/>
    <mergeCell ref="K16:L16"/>
    <mergeCell ref="M16:N16"/>
    <mergeCell ref="O16:P16"/>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N1:P1"/>
    <mergeCell ref="E2:J2"/>
    <mergeCell ref="D3:L3"/>
    <mergeCell ref="A6:C6"/>
    <mergeCell ref="D6:O6"/>
    <mergeCell ref="A7:C7"/>
    <mergeCell ref="D7:O7"/>
    <mergeCell ref="K13:L13"/>
    <mergeCell ref="M13:N13"/>
    <mergeCell ref="O13:P13"/>
    <mergeCell ref="A112:D112"/>
    <mergeCell ref="A97:D97"/>
    <mergeCell ref="G97:H97"/>
    <mergeCell ref="G112:H112"/>
    <mergeCell ref="G108:H108"/>
    <mergeCell ref="G24:H24"/>
    <mergeCell ref="K105:L105"/>
    <mergeCell ref="M105:N105"/>
    <mergeCell ref="O105:P105"/>
    <mergeCell ref="K108:L108"/>
    <mergeCell ref="M108:N108"/>
    <mergeCell ref="O108:P108"/>
    <mergeCell ref="K112:L112"/>
    <mergeCell ref="M112:N112"/>
    <mergeCell ref="O112:P112"/>
    <mergeCell ref="A25:B25"/>
    <mergeCell ref="G25:H25"/>
    <mergeCell ref="K25:L25"/>
    <mergeCell ref="M25:N25"/>
    <mergeCell ref="O25:P25"/>
    <mergeCell ref="A27:B27"/>
    <mergeCell ref="G27:H27"/>
    <mergeCell ref="K27:L27"/>
    <mergeCell ref="M27:N27"/>
    <mergeCell ref="K24:L24"/>
    <mergeCell ref="M24:N24"/>
    <mergeCell ref="O24:P24"/>
    <mergeCell ref="A24:B24"/>
    <mergeCell ref="A111:D111"/>
    <mergeCell ref="G111:H111"/>
    <mergeCell ref="M111:N111"/>
    <mergeCell ref="O111:P111"/>
    <mergeCell ref="K111:L111"/>
    <mergeCell ref="A105:D105"/>
    <mergeCell ref="G105:H105"/>
    <mergeCell ref="A108:D108"/>
    <mergeCell ref="O27:P27"/>
    <mergeCell ref="A26:B26"/>
    <mergeCell ref="G26:H26"/>
    <mergeCell ref="K26:L26"/>
    <mergeCell ref="M26:N26"/>
    <mergeCell ref="O26:P26"/>
    <mergeCell ref="A28:B28"/>
    <mergeCell ref="G28:H28"/>
    <mergeCell ref="K28:L28"/>
    <mergeCell ref="M28:N28"/>
    <mergeCell ref="O28:P28"/>
    <mergeCell ref="A35:C36"/>
  </mergeCells>
  <pageMargins left="0.25" right="0.25" top="0.75" bottom="0.75" header="0.3" footer="0.3"/>
  <pageSetup paperSize="9" scale="79" fitToHeight="0" orientation="landscape" horizontalDpi="1200" verticalDpi="1200" r:id="rId1"/>
  <rowBreaks count="6" manualBreakCount="6">
    <brk id="25" max="15" man="1"/>
    <brk id="39" max="15" man="1"/>
    <brk id="53" max="15" man="1"/>
    <brk id="65" max="15" man="1"/>
    <brk id="81" max="15" man="1"/>
    <brk id="120"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44"/>
  <sheetViews>
    <sheetView showZeros="0" topLeftCell="B112" zoomScale="90" zoomScaleNormal="90" zoomScaleSheetLayoutView="89" workbookViewId="0">
      <selection activeCell="D85" sqref="D85:P85"/>
    </sheetView>
  </sheetViews>
  <sheetFormatPr defaultColWidth="8.85546875" defaultRowHeight="15.75" x14ac:dyDescent="0.25"/>
  <cols>
    <col min="1" max="1" width="10" style="1" customWidth="1"/>
    <col min="2" max="2" width="17.42578125" style="1" customWidth="1"/>
    <col min="3" max="3" width="8.28515625" style="1" customWidth="1"/>
    <col min="4" max="4" width="9.28515625" style="1" customWidth="1"/>
    <col min="5" max="5" width="10.42578125" style="1" customWidth="1"/>
    <col min="6" max="6" width="8" style="1" customWidth="1"/>
    <col min="7" max="7" width="7.140625" style="1" customWidth="1"/>
    <col min="8" max="8" width="7.5703125" style="1" customWidth="1"/>
    <col min="9" max="9" width="14.140625" style="1" customWidth="1"/>
    <col min="10" max="10" width="11.140625" style="1" customWidth="1"/>
    <col min="11" max="11" width="10.85546875" style="378" customWidth="1"/>
    <col min="12" max="12" width="12.7109375" style="1" customWidth="1"/>
    <col min="13" max="13" width="11" style="1" customWidth="1"/>
    <col min="14" max="14" width="12" style="1" customWidth="1"/>
    <col min="15" max="15" width="12.5703125" style="1" customWidth="1"/>
    <col min="16" max="16" width="11.5703125" style="1" customWidth="1"/>
    <col min="17" max="17" width="9.5703125" style="1" bestFit="1" customWidth="1"/>
    <col min="18" max="16384" width="8.85546875" style="1"/>
  </cols>
  <sheetData>
    <row r="1" spans="1:16" x14ac:dyDescent="0.25">
      <c r="N1" s="1383" t="s">
        <v>701</v>
      </c>
      <c r="O1" s="1383"/>
      <c r="P1" s="1383"/>
    </row>
    <row r="2" spans="1:16" ht="18.75" x14ac:dyDescent="0.25">
      <c r="E2" s="1384" t="s">
        <v>1</v>
      </c>
      <c r="F2" s="1384"/>
      <c r="G2" s="1384"/>
      <c r="H2" s="1384"/>
      <c r="I2" s="1384"/>
      <c r="J2" s="1384"/>
      <c r="K2" s="669"/>
    </row>
    <row r="3" spans="1:16" ht="18.75" x14ac:dyDescent="0.25">
      <c r="D3" s="1384" t="s">
        <v>702</v>
      </c>
      <c r="E3" s="1384"/>
      <c r="F3" s="1384"/>
      <c r="G3" s="1384"/>
      <c r="H3" s="1384"/>
      <c r="I3" s="1384"/>
      <c r="J3" s="1384"/>
      <c r="K3" s="1384"/>
      <c r="L3" s="1384"/>
    </row>
    <row r="4" spans="1:16" ht="18.75" x14ac:dyDescent="0.25">
      <c r="D4" s="258"/>
      <c r="E4" s="258"/>
      <c r="F4" s="258"/>
      <c r="G4" s="258"/>
      <c r="H4" s="258"/>
      <c r="I4" s="258"/>
      <c r="J4" s="258"/>
      <c r="K4" s="669"/>
      <c r="L4" s="258"/>
    </row>
    <row r="5" spans="1:16" x14ac:dyDescent="0.25">
      <c r="P5" s="257" t="s">
        <v>2</v>
      </c>
    </row>
    <row r="6" spans="1:16" ht="23.45" customHeight="1" x14ac:dyDescent="0.25">
      <c r="A6" s="1334" t="s">
        <v>3</v>
      </c>
      <c r="B6" s="1334"/>
      <c r="C6" s="1334"/>
      <c r="D6" s="1329" t="s">
        <v>148</v>
      </c>
      <c r="E6" s="1330"/>
      <c r="F6" s="1330"/>
      <c r="G6" s="1330"/>
      <c r="H6" s="1330"/>
      <c r="I6" s="1330"/>
      <c r="J6" s="1330"/>
      <c r="K6" s="1330"/>
      <c r="L6" s="1330"/>
      <c r="M6" s="1330"/>
      <c r="N6" s="1330"/>
      <c r="O6" s="1331"/>
      <c r="P6" s="246">
        <v>1</v>
      </c>
    </row>
    <row r="7" spans="1:16" ht="23.45" customHeight="1" x14ac:dyDescent="0.25">
      <c r="A7" s="1334" t="s">
        <v>4</v>
      </c>
      <c r="B7" s="1334"/>
      <c r="C7" s="1334"/>
      <c r="D7" s="1388" t="s">
        <v>363</v>
      </c>
      <c r="E7" s="1388"/>
      <c r="F7" s="1388"/>
      <c r="G7" s="1388"/>
      <c r="H7" s="1388"/>
      <c r="I7" s="1388"/>
      <c r="J7" s="1388"/>
      <c r="K7" s="1388"/>
      <c r="L7" s="1388"/>
      <c r="M7" s="1388"/>
      <c r="N7" s="1388"/>
      <c r="O7" s="1388"/>
      <c r="P7" s="37" t="s">
        <v>335</v>
      </c>
    </row>
    <row r="8" spans="1:16" ht="23.45" customHeight="1" x14ac:dyDescent="0.25">
      <c r="A8" s="1334" t="s">
        <v>5</v>
      </c>
      <c r="B8" s="1334"/>
      <c r="C8" s="1334"/>
      <c r="D8" s="1329"/>
      <c r="E8" s="1330"/>
      <c r="F8" s="1330"/>
      <c r="G8" s="1330"/>
      <c r="H8" s="1330"/>
      <c r="I8" s="1330"/>
      <c r="J8" s="1330"/>
      <c r="K8" s="1330"/>
      <c r="L8" s="1330"/>
      <c r="M8" s="1330"/>
      <c r="N8" s="1330"/>
      <c r="O8" s="1331"/>
      <c r="P8" s="246"/>
    </row>
    <row r="10" spans="1:16" x14ac:dyDescent="0.25">
      <c r="A10" s="1329" t="s">
        <v>6</v>
      </c>
      <c r="B10" s="1330"/>
      <c r="C10" s="1330"/>
      <c r="D10" s="1330"/>
      <c r="E10" s="1330"/>
      <c r="F10" s="1330"/>
      <c r="G10" s="1330"/>
      <c r="H10" s="1330"/>
      <c r="I10" s="1330"/>
      <c r="J10" s="1330"/>
      <c r="K10" s="1330"/>
      <c r="L10" s="1330"/>
      <c r="M10" s="1330"/>
      <c r="N10" s="1330"/>
      <c r="O10" s="1330"/>
      <c r="P10" s="1331"/>
    </row>
    <row r="11" spans="1:16" x14ac:dyDescent="0.25">
      <c r="A11" s="243"/>
      <c r="B11" s="243"/>
      <c r="C11" s="243"/>
      <c r="D11" s="243"/>
      <c r="E11" s="243"/>
      <c r="F11" s="243"/>
      <c r="G11" s="243"/>
      <c r="H11" s="243"/>
      <c r="I11" s="243"/>
      <c r="J11" s="243"/>
      <c r="K11" s="675"/>
      <c r="L11" s="243"/>
      <c r="M11" s="243"/>
      <c r="N11" s="243"/>
      <c r="O11" s="243"/>
      <c r="P11" s="243"/>
    </row>
    <row r="12" spans="1:16" ht="21.6" customHeight="1" x14ac:dyDescent="0.25">
      <c r="A12" s="1295" t="s">
        <v>7</v>
      </c>
      <c r="B12" s="1296"/>
      <c r="C12" s="1296"/>
      <c r="D12" s="1297"/>
      <c r="E12" s="1255" t="s">
        <v>2</v>
      </c>
      <c r="F12" s="1256"/>
      <c r="G12" s="1280">
        <v>2017</v>
      </c>
      <c r="H12" s="1280"/>
      <c r="I12" s="246">
        <v>2018</v>
      </c>
      <c r="J12" s="246">
        <v>2019</v>
      </c>
      <c r="K12" s="1255">
        <v>2020</v>
      </c>
      <c r="L12" s="1964"/>
      <c r="M12" s="1301">
        <v>2021</v>
      </c>
      <c r="N12" s="1301"/>
      <c r="O12" s="1301">
        <v>2022</v>
      </c>
      <c r="P12" s="1301"/>
    </row>
    <row r="13" spans="1:16" ht="31.5" x14ac:dyDescent="0.25">
      <c r="A13" s="1298"/>
      <c r="B13" s="1299"/>
      <c r="C13" s="1299"/>
      <c r="D13" s="1300"/>
      <c r="E13" s="246" t="s">
        <v>8</v>
      </c>
      <c r="F13" s="251" t="s">
        <v>9</v>
      </c>
      <c r="G13" s="1255" t="s">
        <v>10</v>
      </c>
      <c r="H13" s="1256"/>
      <c r="I13" s="246" t="s">
        <v>10</v>
      </c>
      <c r="J13" s="246" t="s">
        <v>11</v>
      </c>
      <c r="K13" s="1255" t="s">
        <v>12</v>
      </c>
      <c r="L13" s="1291"/>
      <c r="M13" s="1255" t="s">
        <v>13</v>
      </c>
      <c r="N13" s="1256"/>
      <c r="O13" s="1255" t="s">
        <v>13</v>
      </c>
      <c r="P13" s="1256"/>
    </row>
    <row r="14" spans="1:16" ht="23.45" customHeight="1" x14ac:dyDescent="0.25">
      <c r="A14" s="1278" t="s">
        <v>14</v>
      </c>
      <c r="B14" s="1278"/>
      <c r="C14" s="1278"/>
      <c r="D14" s="1278"/>
      <c r="E14" s="37" t="s">
        <v>109</v>
      </c>
      <c r="F14" s="246"/>
      <c r="G14" s="1289">
        <f>G15+G16+G17</f>
        <v>725025.5</v>
      </c>
      <c r="H14" s="1237"/>
      <c r="I14" s="851">
        <f>I15+I16+I17</f>
        <v>2629536</v>
      </c>
      <c r="J14" s="851">
        <f>J15+J16+J17</f>
        <v>3549639.6000000006</v>
      </c>
      <c r="K14" s="1289">
        <f>K15+K16+K17</f>
        <v>3883000.6</v>
      </c>
      <c r="L14" s="2017"/>
      <c r="M14" s="1289">
        <f>M15+M16+M17</f>
        <v>4905019.9000000004</v>
      </c>
      <c r="N14" s="2017"/>
      <c r="O14" s="1289">
        <f>O15+O16+O17</f>
        <v>4454882.3</v>
      </c>
      <c r="P14" s="2017"/>
    </row>
    <row r="15" spans="1:16" ht="23.45" customHeight="1" x14ac:dyDescent="0.25">
      <c r="A15" s="1329" t="s">
        <v>125</v>
      </c>
      <c r="B15" s="1330"/>
      <c r="C15" s="1330"/>
      <c r="D15" s="1331"/>
      <c r="E15" s="246"/>
      <c r="F15" s="246">
        <v>22</v>
      </c>
      <c r="G15" s="1257">
        <f>G108+G111+G121</f>
        <v>235523.6</v>
      </c>
      <c r="H15" s="1256"/>
      <c r="I15" s="843">
        <f>I108+I111</f>
        <v>99845.6</v>
      </c>
      <c r="J15" s="949">
        <f>J108+J111+J121</f>
        <v>59130</v>
      </c>
      <c r="K15" s="1257">
        <f>K108+K111+K121</f>
        <v>58685</v>
      </c>
      <c r="L15" s="1290"/>
      <c r="M15" s="1257">
        <f>M108+M111+M121</f>
        <v>40340</v>
      </c>
      <c r="N15" s="1290"/>
      <c r="O15" s="1257">
        <f>O108+O111+O121</f>
        <v>20000</v>
      </c>
      <c r="P15" s="1290"/>
    </row>
    <row r="16" spans="1:16" ht="23.45" customHeight="1" x14ac:dyDescent="0.25">
      <c r="A16" s="1329" t="s">
        <v>106</v>
      </c>
      <c r="B16" s="1330"/>
      <c r="C16" s="1330"/>
      <c r="D16" s="1331"/>
      <c r="E16" s="322"/>
      <c r="F16" s="322">
        <v>25</v>
      </c>
      <c r="G16" s="1257">
        <f>G103</f>
        <v>285724</v>
      </c>
      <c r="H16" s="1256"/>
      <c r="I16" s="843">
        <f>I103+I105</f>
        <v>2172449.2999999998</v>
      </c>
      <c r="J16" s="843">
        <f>J103+J105</f>
        <v>1974089.1</v>
      </c>
      <c r="K16" s="1257">
        <f>K103+K105</f>
        <v>1024089.1</v>
      </c>
      <c r="L16" s="1290"/>
      <c r="M16" s="1257">
        <f>M103+M105</f>
        <v>1024089.1</v>
      </c>
      <c r="N16" s="1290"/>
      <c r="O16" s="1257">
        <f>O103+O105</f>
        <v>1024089.1</v>
      </c>
      <c r="P16" s="1290"/>
    </row>
    <row r="17" spans="1:16" ht="23.45" customHeight="1" x14ac:dyDescent="0.25">
      <c r="A17" s="1334" t="s">
        <v>98</v>
      </c>
      <c r="B17" s="1334"/>
      <c r="C17" s="1334"/>
      <c r="D17" s="1334"/>
      <c r="E17" s="246"/>
      <c r="F17" s="246">
        <v>31</v>
      </c>
      <c r="G17" s="1232">
        <f>G109+G112+G117+G119</f>
        <v>203777.9</v>
      </c>
      <c r="H17" s="1280"/>
      <c r="I17" s="843">
        <f>I109+I112+I117+I119</f>
        <v>357241.1</v>
      </c>
      <c r="J17" s="949">
        <f>J109+J112+J114+J115+J117+J119</f>
        <v>1516420.5000000002</v>
      </c>
      <c r="K17" s="1257">
        <f>K109+K112+K114+K116+K117+K119</f>
        <v>2800226.5</v>
      </c>
      <c r="L17" s="1290"/>
      <c r="M17" s="1257">
        <f>M109+M112+M114+M116+M117+M119</f>
        <v>3840590.8</v>
      </c>
      <c r="N17" s="1290"/>
      <c r="O17" s="1257">
        <f>O109+O112+O114+O116+O117+O119</f>
        <v>3410793.1999999997</v>
      </c>
      <c r="P17" s="1290"/>
    </row>
    <row r="18" spans="1:16" ht="14.45" customHeight="1" x14ac:dyDescent="0.25">
      <c r="K18" s="1257"/>
      <c r="L18" s="1290"/>
    </row>
    <row r="19" spans="1:16" ht="22.5" customHeight="1" x14ac:dyDescent="0.25">
      <c r="A19" s="1295" t="s">
        <v>7</v>
      </c>
      <c r="B19" s="1297"/>
      <c r="C19" s="1301" t="s">
        <v>2</v>
      </c>
      <c r="D19" s="1301"/>
      <c r="E19" s="1301"/>
      <c r="F19" s="1301"/>
      <c r="G19" s="1280">
        <v>2017</v>
      </c>
      <c r="H19" s="1280"/>
      <c r="I19" s="246">
        <v>2018</v>
      </c>
      <c r="J19" s="246">
        <v>2019</v>
      </c>
      <c r="K19" s="1257">
        <v>2020</v>
      </c>
      <c r="L19" s="1290"/>
      <c r="M19" s="1301">
        <v>2021</v>
      </c>
      <c r="N19" s="1301"/>
      <c r="O19" s="1301">
        <v>2022</v>
      </c>
      <c r="P19" s="1301"/>
    </row>
    <row r="20" spans="1:16" ht="35.450000000000003" customHeight="1" x14ac:dyDescent="0.25">
      <c r="A20" s="1298"/>
      <c r="B20" s="1300"/>
      <c r="C20" s="246" t="s">
        <v>16</v>
      </c>
      <c r="D20" s="246" t="s">
        <v>17</v>
      </c>
      <c r="E20" s="246" t="s">
        <v>8</v>
      </c>
      <c r="F20" s="251" t="s">
        <v>9</v>
      </c>
      <c r="G20" s="1255" t="s">
        <v>10</v>
      </c>
      <c r="H20" s="1256"/>
      <c r="I20" s="246" t="s">
        <v>10</v>
      </c>
      <c r="J20" s="246" t="s">
        <v>11</v>
      </c>
      <c r="K20" s="1255" t="s">
        <v>12</v>
      </c>
      <c r="L20" s="1256"/>
      <c r="M20" s="1255" t="s">
        <v>13</v>
      </c>
      <c r="N20" s="1256"/>
      <c r="O20" s="1255" t="s">
        <v>13</v>
      </c>
      <c r="P20" s="1256"/>
    </row>
    <row r="21" spans="1:16" ht="34.5" customHeight="1" x14ac:dyDescent="0.25">
      <c r="A21" s="1268" t="s">
        <v>18</v>
      </c>
      <c r="B21" s="1270"/>
      <c r="C21" s="8"/>
      <c r="D21" s="8"/>
      <c r="E21" s="8"/>
      <c r="F21" s="8"/>
      <c r="G21" s="1374">
        <f>G24+G31</f>
        <v>725025.5</v>
      </c>
      <c r="H21" s="1747"/>
      <c r="I21" s="1103">
        <f>I24+I31</f>
        <v>2629535.9999999995</v>
      </c>
      <c r="J21" s="853">
        <f>J24+J31</f>
        <v>3549639.6000000006</v>
      </c>
      <c r="K21" s="2011">
        <f>K24+K31</f>
        <v>3883000.6</v>
      </c>
      <c r="L21" s="2012"/>
      <c r="M21" s="2011">
        <f>M24+M31</f>
        <v>4905019.9000000004</v>
      </c>
      <c r="N21" s="2012"/>
      <c r="O21" s="2011">
        <f>O24+O31</f>
        <v>4454882.3000000007</v>
      </c>
      <c r="P21" s="2012"/>
    </row>
    <row r="22" spans="1:16" ht="32.450000000000003" customHeight="1" x14ac:dyDescent="0.25">
      <c r="A22" s="1305" t="s">
        <v>149</v>
      </c>
      <c r="B22" s="1307"/>
      <c r="C22" s="9"/>
      <c r="D22" s="8"/>
      <c r="E22" s="8"/>
      <c r="F22" s="8"/>
      <c r="G22" s="1301"/>
      <c r="H22" s="1301"/>
      <c r="I22" s="279"/>
      <c r="J22" s="278"/>
      <c r="K22" s="2015"/>
      <c r="L22" s="2015"/>
      <c r="M22" s="2015"/>
      <c r="N22" s="2015"/>
      <c r="O22" s="2015"/>
      <c r="P22" s="2015"/>
    </row>
    <row r="23" spans="1:16" ht="26.25" customHeight="1" x14ac:dyDescent="0.25">
      <c r="A23" s="1940"/>
      <c r="B23" s="1941"/>
      <c r="C23" s="8"/>
      <c r="D23" s="8"/>
      <c r="E23" s="8"/>
      <c r="F23" s="8"/>
      <c r="G23" s="1301"/>
      <c r="H23" s="1301"/>
      <c r="I23" s="279"/>
      <c r="J23" s="278"/>
      <c r="K23" s="2016"/>
      <c r="L23" s="2016"/>
      <c r="M23" s="2016"/>
      <c r="N23" s="2016"/>
      <c r="O23" s="2016"/>
      <c r="P23" s="2016"/>
    </row>
    <row r="24" spans="1:16" ht="32.450000000000003" customHeight="1" x14ac:dyDescent="0.25">
      <c r="A24" s="1305" t="s">
        <v>150</v>
      </c>
      <c r="B24" s="1307"/>
      <c r="C24" s="250">
        <v>2</v>
      </c>
      <c r="D24" s="8">
        <v>2</v>
      </c>
      <c r="E24" s="121" t="s">
        <v>109</v>
      </c>
      <c r="F24" s="8"/>
      <c r="G24" s="1374">
        <f>G25+G26+G27+G28+G29+G30</f>
        <v>439301.5</v>
      </c>
      <c r="H24" s="1747"/>
      <c r="I24" s="853">
        <f>I25+I26+I27+I28+I30+I29</f>
        <v>457086.69999999984</v>
      </c>
      <c r="J24" s="853">
        <f>J25+J26+J27+J28+J30+J29</f>
        <v>1546517.7000000002</v>
      </c>
      <c r="K24" s="2011">
        <f>K25+K26+K27+K28+K29+K30</f>
        <v>2749849</v>
      </c>
      <c r="L24" s="2012"/>
      <c r="M24" s="2011">
        <f>M25+M26+M27+M28+M29+M30</f>
        <v>3672863.3</v>
      </c>
      <c r="N24" s="2012"/>
      <c r="O24" s="2011">
        <f>O25+O26+O27+O28+O29+O30</f>
        <v>3333499.8000000003</v>
      </c>
      <c r="P24" s="2012"/>
    </row>
    <row r="25" spans="1:16" ht="61.5" customHeight="1" x14ac:dyDescent="0.25">
      <c r="A25" s="1810" t="s">
        <v>127</v>
      </c>
      <c r="B25" s="1811"/>
      <c r="C25" s="250"/>
      <c r="D25" s="8"/>
      <c r="E25" s="121"/>
      <c r="F25" s="8">
        <v>13</v>
      </c>
      <c r="G25" s="1271"/>
      <c r="H25" s="1273"/>
      <c r="I25" s="680">
        <f>L51</f>
        <v>2806.1</v>
      </c>
      <c r="J25" s="680">
        <f>M51</f>
        <v>158077.70000000001</v>
      </c>
      <c r="K25" s="1370">
        <f>N51</f>
        <v>40725</v>
      </c>
      <c r="L25" s="1377"/>
      <c r="M25" s="2013">
        <f>O51</f>
        <v>6372</v>
      </c>
      <c r="N25" s="2014"/>
      <c r="O25" s="2013">
        <f>P51</f>
        <v>0</v>
      </c>
      <c r="P25" s="2014"/>
    </row>
    <row r="26" spans="1:16" ht="58.15" customHeight="1" x14ac:dyDescent="0.25">
      <c r="A26" s="1846" t="s">
        <v>128</v>
      </c>
      <c r="B26" s="1847"/>
      <c r="C26" s="152"/>
      <c r="D26" s="8"/>
      <c r="E26" s="8"/>
      <c r="F26" s="8">
        <v>59</v>
      </c>
      <c r="G26" s="1370">
        <f>K52</f>
        <v>172302.40000000002</v>
      </c>
      <c r="H26" s="1273"/>
      <c r="I26" s="279">
        <f>L52</f>
        <v>787065.1</v>
      </c>
      <c r="J26" s="680">
        <f>M52</f>
        <v>1375624.3</v>
      </c>
      <c r="K26" s="1370">
        <f t="shared" ref="K26" si="0">N52</f>
        <v>2709124</v>
      </c>
      <c r="L26" s="1377"/>
      <c r="M26" s="2013">
        <f t="shared" ref="M26" si="1">O52</f>
        <v>3666491.3</v>
      </c>
      <c r="N26" s="2014"/>
      <c r="O26" s="2013">
        <f t="shared" ref="O26" si="2">P52</f>
        <v>3333499.8000000003</v>
      </c>
      <c r="P26" s="2014"/>
    </row>
    <row r="27" spans="1:16" s="378" customFormat="1" ht="18" customHeight="1" x14ac:dyDescent="0.25">
      <c r="A27" s="1850" t="s">
        <v>548</v>
      </c>
      <c r="B27" s="1851"/>
      <c r="C27" s="152"/>
      <c r="D27" s="8"/>
      <c r="E27" s="8"/>
      <c r="F27" s="8">
        <v>14</v>
      </c>
      <c r="G27" s="1271"/>
      <c r="H27" s="1273"/>
      <c r="I27" s="854">
        <f>L53</f>
        <v>211406.1</v>
      </c>
      <c r="J27" s="854"/>
      <c r="K27" s="1370">
        <f t="shared" ref="K27" si="3">N53</f>
        <v>0</v>
      </c>
      <c r="L27" s="1377"/>
      <c r="M27" s="2013">
        <f t="shared" ref="M27" si="4">O53</f>
        <v>0</v>
      </c>
      <c r="N27" s="2014"/>
      <c r="O27" s="2013">
        <f t="shared" ref="O27" si="5">P53</f>
        <v>0</v>
      </c>
      <c r="P27" s="2014"/>
    </row>
    <row r="28" spans="1:16" ht="16.899999999999999" customHeight="1" x14ac:dyDescent="0.25">
      <c r="A28" s="1378" t="s">
        <v>346</v>
      </c>
      <c r="B28" s="1379"/>
      <c r="C28" s="152"/>
      <c r="D28" s="8"/>
      <c r="E28" s="8"/>
      <c r="F28" s="8">
        <v>42</v>
      </c>
      <c r="G28" s="1370">
        <f>K54</f>
        <v>-9475.2000000000007</v>
      </c>
      <c r="H28" s="1273"/>
      <c r="I28" s="680">
        <f t="shared" ref="I28:J30" si="6">L54</f>
        <v>-14439</v>
      </c>
      <c r="J28" s="680">
        <f t="shared" si="6"/>
        <v>0</v>
      </c>
      <c r="K28" s="1257">
        <f>N54</f>
        <v>0</v>
      </c>
      <c r="L28" s="1290"/>
      <c r="M28" s="2013">
        <f>O54</f>
        <v>0</v>
      </c>
      <c r="N28" s="2014"/>
      <c r="O28" s="2013">
        <f>P54</f>
        <v>0</v>
      </c>
      <c r="P28" s="2014"/>
    </row>
    <row r="29" spans="1:16" ht="19.899999999999999" customHeight="1" x14ac:dyDescent="0.25">
      <c r="A29" s="1802" t="s">
        <v>130</v>
      </c>
      <c r="B29" s="1803"/>
      <c r="C29" s="152"/>
      <c r="D29" s="8"/>
      <c r="E29" s="8"/>
      <c r="F29" s="8">
        <v>91</v>
      </c>
      <c r="G29" s="1370">
        <f>K55</f>
        <v>454275.39999999997</v>
      </c>
      <c r="H29" s="1273"/>
      <c r="I29" s="680">
        <f t="shared" si="6"/>
        <v>177801.09999999998</v>
      </c>
      <c r="J29" s="680">
        <f t="shared" si="6"/>
        <v>177801.09999999998</v>
      </c>
      <c r="K29" s="1257">
        <f>N55</f>
        <v>164985.40000000002</v>
      </c>
      <c r="L29" s="1290"/>
      <c r="M29" s="2013">
        <f>O55</f>
        <v>164985.40000000002</v>
      </c>
      <c r="N29" s="2014"/>
      <c r="O29" s="2013">
        <f>P55</f>
        <v>164985.40000000002</v>
      </c>
      <c r="P29" s="2014"/>
    </row>
    <row r="30" spans="1:16" ht="16.899999999999999" customHeight="1" x14ac:dyDescent="0.25">
      <c r="A30" s="1804" t="s">
        <v>131</v>
      </c>
      <c r="B30" s="1805"/>
      <c r="C30" s="152"/>
      <c r="D30" s="8"/>
      <c r="E30" s="8"/>
      <c r="F30" s="8">
        <v>93</v>
      </c>
      <c r="G30" s="1370">
        <f>K56</f>
        <v>-177801.09999999998</v>
      </c>
      <c r="H30" s="1273"/>
      <c r="I30" s="680">
        <f t="shared" si="6"/>
        <v>-707552.70000000007</v>
      </c>
      <c r="J30" s="680">
        <f t="shared" si="6"/>
        <v>-164985.40000000002</v>
      </c>
      <c r="K30" s="1257">
        <f>N56</f>
        <v>-164985.40000000002</v>
      </c>
      <c r="L30" s="1290"/>
      <c r="M30" s="2013">
        <f>O56</f>
        <v>-164985.40000000002</v>
      </c>
      <c r="N30" s="2014"/>
      <c r="O30" s="2013">
        <f>P56</f>
        <v>-164985.40000000002</v>
      </c>
      <c r="P30" s="2014"/>
    </row>
    <row r="31" spans="1:16" ht="35.25" customHeight="1" x14ac:dyDescent="0.25">
      <c r="A31" s="1305" t="s">
        <v>21</v>
      </c>
      <c r="B31" s="1307"/>
      <c r="C31" s="250"/>
      <c r="D31" s="8"/>
      <c r="E31" s="8"/>
      <c r="F31" s="8"/>
      <c r="G31" s="1375">
        <f>G103+G105</f>
        <v>285724</v>
      </c>
      <c r="H31" s="1340"/>
      <c r="I31" s="151" t="s">
        <v>787</v>
      </c>
      <c r="J31" s="58">
        <f>J103+J105+J117+J119+J121</f>
        <v>2003121.9000000001</v>
      </c>
      <c r="K31" s="1375">
        <f>K103+K117+K119+K121</f>
        <v>1133151.6000000001</v>
      </c>
      <c r="L31" s="1340"/>
      <c r="M31" s="1375">
        <f>M103+M117+M119+M121</f>
        <v>1232156.6000000001</v>
      </c>
      <c r="N31" s="1340"/>
      <c r="O31" s="1375">
        <f>O103+O117+O119+O121</f>
        <v>1121382.5</v>
      </c>
      <c r="P31" s="1340"/>
    </row>
    <row r="32" spans="1:16" ht="20.45" customHeight="1" x14ac:dyDescent="0.25">
      <c r="A32" s="1271"/>
      <c r="B32" s="1273"/>
      <c r="C32" s="8"/>
      <c r="D32" s="8"/>
      <c r="E32" s="8"/>
      <c r="F32" s="8"/>
      <c r="G32" s="1255"/>
      <c r="H32" s="1256"/>
      <c r="I32" s="246"/>
      <c r="J32" s="8"/>
      <c r="K32" s="1257"/>
      <c r="L32" s="1290"/>
      <c r="M32" s="1271"/>
      <c r="N32" s="1273"/>
      <c r="O32" s="1271"/>
      <c r="P32" s="1273"/>
    </row>
    <row r="33" spans="1:16" ht="14.45" customHeight="1" x14ac:dyDescent="0.25"/>
    <row r="34" spans="1:16" ht="21" customHeight="1" x14ac:dyDescent="0.25">
      <c r="A34" s="1366" t="s">
        <v>22</v>
      </c>
      <c r="B34" s="1367"/>
      <c r="C34" s="1367"/>
      <c r="D34" s="1367"/>
      <c r="E34" s="1367"/>
      <c r="F34" s="1367"/>
      <c r="G34" s="1367"/>
      <c r="H34" s="1367"/>
      <c r="I34" s="1367"/>
      <c r="J34" s="1367"/>
      <c r="K34" s="1367"/>
      <c r="L34" s="1367"/>
      <c r="M34" s="1367"/>
      <c r="N34" s="1367"/>
      <c r="O34" s="1367"/>
      <c r="P34" s="1368"/>
    </row>
    <row r="35" spans="1:16" ht="25.15" customHeight="1" x14ac:dyDescent="0.25">
      <c r="A35" s="1280" t="s">
        <v>7</v>
      </c>
      <c r="B35" s="1280"/>
      <c r="C35" s="1280"/>
      <c r="D35" s="1280" t="s">
        <v>2</v>
      </c>
      <c r="E35" s="1280"/>
      <c r="F35" s="1280"/>
      <c r="G35" s="1280" t="s">
        <v>551</v>
      </c>
      <c r="H35" s="1280"/>
      <c r="I35" s="1280"/>
      <c r="J35" s="1280"/>
      <c r="K35" s="1280" t="s">
        <v>462</v>
      </c>
      <c r="L35" s="1280"/>
      <c r="M35" s="1280"/>
      <c r="N35" s="1280" t="s">
        <v>703</v>
      </c>
      <c r="O35" s="1280"/>
      <c r="P35" s="1280"/>
    </row>
    <row r="36" spans="1:16" ht="64.150000000000006" customHeight="1" x14ac:dyDescent="0.25">
      <c r="A36" s="1280"/>
      <c r="B36" s="1280"/>
      <c r="C36" s="1280"/>
      <c r="D36" s="246" t="s">
        <v>8</v>
      </c>
      <c r="E36" s="1311" t="s">
        <v>23</v>
      </c>
      <c r="F36" s="1311"/>
      <c r="G36" s="1369" t="s">
        <v>24</v>
      </c>
      <c r="H36" s="1369"/>
      <c r="I36" s="256" t="s">
        <v>25</v>
      </c>
      <c r="J36" s="256" t="s">
        <v>26</v>
      </c>
      <c r="K36" s="674" t="s">
        <v>24</v>
      </c>
      <c r="L36" s="256" t="s">
        <v>25</v>
      </c>
      <c r="M36" s="256" t="s">
        <v>26</v>
      </c>
      <c r="N36" s="256" t="s">
        <v>24</v>
      </c>
      <c r="O36" s="256" t="s">
        <v>25</v>
      </c>
      <c r="P36" s="256" t="s">
        <v>26</v>
      </c>
    </row>
    <row r="37" spans="1:16" ht="20.45" customHeight="1" x14ac:dyDescent="0.25">
      <c r="A37" s="1334" t="s">
        <v>27</v>
      </c>
      <c r="B37" s="1334"/>
      <c r="C37" s="1334"/>
      <c r="D37" s="246"/>
      <c r="E37" s="1280"/>
      <c r="F37" s="1280"/>
      <c r="G37" s="1234">
        <f>G38+G39</f>
        <v>3883000.6</v>
      </c>
      <c r="H37" s="1253"/>
      <c r="I37" s="245"/>
      <c r="J37" s="245"/>
      <c r="K37" s="850">
        <f>K38+K39</f>
        <v>4905019.9000000004</v>
      </c>
      <c r="L37" s="247"/>
      <c r="M37" s="245"/>
      <c r="N37" s="850">
        <f>N38+N39</f>
        <v>4454882.3</v>
      </c>
      <c r="O37" s="245"/>
      <c r="P37" s="247"/>
    </row>
    <row r="38" spans="1:16" s="12" customFormat="1" ht="20.45" customHeight="1" x14ac:dyDescent="0.25">
      <c r="A38" s="1357" t="s">
        <v>129</v>
      </c>
      <c r="B38" s="1357"/>
      <c r="C38" s="1357"/>
      <c r="D38" s="254" t="s">
        <v>28</v>
      </c>
      <c r="E38" s="1358"/>
      <c r="F38" s="1358"/>
      <c r="G38" s="1359">
        <f>K15+K16</f>
        <v>1082774.1000000001</v>
      </c>
      <c r="H38" s="1358"/>
      <c r="I38" s="254"/>
      <c r="J38" s="255"/>
      <c r="K38" s="859">
        <f>M15+M16</f>
        <v>1064429.1000000001</v>
      </c>
      <c r="L38" s="254"/>
      <c r="M38" s="254"/>
      <c r="N38" s="849">
        <f>O15+O16</f>
        <v>1044089.1</v>
      </c>
      <c r="O38" s="254"/>
      <c r="P38" s="254"/>
    </row>
    <row r="39" spans="1:16" s="12" customFormat="1" ht="20.45" customHeight="1" x14ac:dyDescent="0.25">
      <c r="A39" s="1360" t="s">
        <v>29</v>
      </c>
      <c r="B39" s="1361"/>
      <c r="C39" s="1362"/>
      <c r="D39" s="254" t="s">
        <v>30</v>
      </c>
      <c r="E39" s="1363"/>
      <c r="F39" s="1364"/>
      <c r="G39" s="1945">
        <f>K17</f>
        <v>2800226.5</v>
      </c>
      <c r="H39" s="1364"/>
      <c r="I39" s="254"/>
      <c r="J39" s="254"/>
      <c r="K39" s="849">
        <f>M17</f>
        <v>3840590.8</v>
      </c>
      <c r="L39" s="254"/>
      <c r="M39" s="254"/>
      <c r="N39" s="849">
        <f>O17</f>
        <v>3410793.1999999997</v>
      </c>
      <c r="O39" s="254"/>
      <c r="P39" s="254"/>
    </row>
    <row r="40" spans="1:16" s="12" customFormat="1" ht="20.45" customHeight="1" x14ac:dyDescent="0.25">
      <c r="A40" s="1363"/>
      <c r="B40" s="1365"/>
      <c r="C40" s="1364"/>
      <c r="D40" s="254"/>
      <c r="E40" s="1363"/>
      <c r="F40" s="1364"/>
      <c r="G40" s="1363"/>
      <c r="H40" s="1364"/>
      <c r="I40" s="254"/>
      <c r="J40" s="254"/>
      <c r="K40" s="672"/>
      <c r="L40" s="254"/>
      <c r="M40" s="254"/>
      <c r="N40" s="254"/>
      <c r="O40" s="254"/>
      <c r="P40" s="254"/>
    </row>
    <row r="41" spans="1:16" ht="20.45" customHeight="1" x14ac:dyDescent="0.25">
      <c r="A41" s="1334"/>
      <c r="B41" s="1334"/>
      <c r="C41" s="1334"/>
      <c r="D41" s="246"/>
      <c r="E41" s="1280"/>
      <c r="F41" s="1280"/>
      <c r="G41" s="1280"/>
      <c r="H41" s="1280"/>
      <c r="I41" s="246"/>
      <c r="J41" s="246"/>
      <c r="K41" s="668"/>
      <c r="L41" s="246"/>
      <c r="M41" s="246"/>
      <c r="N41" s="246"/>
      <c r="O41" s="246"/>
      <c r="P41" s="246"/>
    </row>
    <row r="42" spans="1:16" ht="20.45" customHeight="1" x14ac:dyDescent="0.25">
      <c r="A42" s="1334" t="s">
        <v>27</v>
      </c>
      <c r="B42" s="1334"/>
      <c r="C42" s="1334"/>
      <c r="D42" s="246"/>
      <c r="E42" s="1280"/>
      <c r="F42" s="1280"/>
      <c r="G42" s="1234">
        <f>G43+G44</f>
        <v>3883000.6</v>
      </c>
      <c r="H42" s="1253"/>
      <c r="I42" s="245"/>
      <c r="J42" s="247"/>
      <c r="K42" s="851">
        <f>K43+K44</f>
        <v>4905019.9000000004</v>
      </c>
      <c r="L42" s="247"/>
      <c r="M42" s="245"/>
      <c r="N42" s="850">
        <f>N43+N44</f>
        <v>4454882.3</v>
      </c>
      <c r="O42" s="245"/>
      <c r="P42" s="247"/>
    </row>
    <row r="43" spans="1:16" s="12" customFormat="1" ht="20.45" customHeight="1" x14ac:dyDescent="0.25">
      <c r="A43" s="1357" t="s">
        <v>31</v>
      </c>
      <c r="B43" s="1357"/>
      <c r="C43" s="1357"/>
      <c r="D43" s="56" t="s">
        <v>109</v>
      </c>
      <c r="E43" s="1358"/>
      <c r="F43" s="1358"/>
      <c r="G43" s="1359">
        <f>K107+K110+K113+K115</f>
        <v>2749849</v>
      </c>
      <c r="H43" s="1358"/>
      <c r="I43" s="254"/>
      <c r="J43" s="254"/>
      <c r="K43" s="849">
        <f>M107+M110+M113+M115</f>
        <v>3672863.3</v>
      </c>
      <c r="L43" s="254"/>
      <c r="M43" s="254"/>
      <c r="N43" s="849">
        <f>O107+O110+O113+O115</f>
        <v>3333499.8</v>
      </c>
      <c r="O43" s="254"/>
      <c r="P43" s="254"/>
    </row>
    <row r="44" spans="1:16" s="12" customFormat="1" ht="20.45" customHeight="1" x14ac:dyDescent="0.25">
      <c r="A44" s="1357" t="s">
        <v>32</v>
      </c>
      <c r="B44" s="1357"/>
      <c r="C44" s="1357"/>
      <c r="D44" s="56" t="s">
        <v>109</v>
      </c>
      <c r="E44" s="1358"/>
      <c r="F44" s="1358"/>
      <c r="G44" s="1359">
        <f>K103+K105+K117+K119+K121</f>
        <v>1133151.6000000001</v>
      </c>
      <c r="H44" s="1358"/>
      <c r="I44" s="254"/>
      <c r="J44" s="254"/>
      <c r="K44" s="849">
        <f>M103+M105+M117+M119+M121</f>
        <v>1232156.6000000001</v>
      </c>
      <c r="L44" s="254"/>
      <c r="M44" s="254"/>
      <c r="N44" s="849">
        <f>O103+O117+O119+O121</f>
        <v>1121382.5</v>
      </c>
      <c r="O44" s="254"/>
      <c r="P44" s="254"/>
    </row>
    <row r="45" spans="1:16" ht="20.45" customHeight="1" x14ac:dyDescent="0.25">
      <c r="A45" s="1334"/>
      <c r="B45" s="1334"/>
      <c r="C45" s="1334"/>
      <c r="D45" s="8"/>
      <c r="E45" s="1280"/>
      <c r="F45" s="1280"/>
      <c r="G45" s="1280"/>
      <c r="H45" s="1280"/>
      <c r="I45" s="246"/>
      <c r="J45" s="246"/>
      <c r="K45" s="668"/>
      <c r="L45" s="246"/>
      <c r="M45" s="246"/>
      <c r="N45" s="246"/>
      <c r="O45" s="246"/>
      <c r="P45" s="246"/>
    </row>
    <row r="46" spans="1:16" ht="19.149999999999999" customHeight="1" x14ac:dyDescent="0.25"/>
    <row r="47" spans="1:16" x14ac:dyDescent="0.25">
      <c r="A47" s="1278" t="s">
        <v>33</v>
      </c>
      <c r="B47" s="1278"/>
      <c r="C47" s="1278"/>
      <c r="D47" s="1278"/>
      <c r="E47" s="1278"/>
      <c r="F47" s="1278"/>
      <c r="G47" s="1278"/>
      <c r="H47" s="1278"/>
      <c r="I47" s="1278"/>
      <c r="J47" s="1278"/>
      <c r="K47" s="1278"/>
      <c r="L47" s="1278"/>
      <c r="M47" s="1278"/>
      <c r="N47" s="1278"/>
      <c r="O47" s="1278"/>
      <c r="P47" s="1278"/>
    </row>
    <row r="48" spans="1:16" x14ac:dyDescent="0.25">
      <c r="A48" s="1280" t="s">
        <v>7</v>
      </c>
      <c r="B48" s="1280"/>
      <c r="C48" s="1280" t="s">
        <v>2</v>
      </c>
      <c r="D48" s="1280"/>
      <c r="E48" s="1280"/>
      <c r="F48" s="1280"/>
      <c r="G48" s="1280"/>
      <c r="H48" s="1280"/>
      <c r="I48" s="1295" t="s">
        <v>34</v>
      </c>
      <c r="J48" s="1297"/>
      <c r="K48" s="841">
        <v>2017</v>
      </c>
      <c r="L48" s="246">
        <v>2018</v>
      </c>
      <c r="M48" s="246">
        <v>2019</v>
      </c>
      <c r="N48" s="246">
        <v>2020</v>
      </c>
      <c r="O48" s="246">
        <v>2021</v>
      </c>
      <c r="P48" s="246">
        <v>2022</v>
      </c>
    </row>
    <row r="49" spans="1:17" ht="51.6" customHeight="1" x14ac:dyDescent="0.25">
      <c r="A49" s="1280"/>
      <c r="B49" s="1280"/>
      <c r="C49" s="251" t="s">
        <v>35</v>
      </c>
      <c r="D49" s="251" t="s">
        <v>36</v>
      </c>
      <c r="E49" s="251" t="s">
        <v>37</v>
      </c>
      <c r="F49" s="251" t="s">
        <v>38</v>
      </c>
      <c r="G49" s="251" t="s">
        <v>39</v>
      </c>
      <c r="H49" s="251" t="s">
        <v>40</v>
      </c>
      <c r="I49" s="1298"/>
      <c r="J49" s="1300"/>
      <c r="K49" s="842" t="s">
        <v>10</v>
      </c>
      <c r="L49" s="256" t="s">
        <v>10</v>
      </c>
      <c r="M49" s="256" t="s">
        <v>11</v>
      </c>
      <c r="N49" s="256" t="s">
        <v>13</v>
      </c>
      <c r="O49" s="256" t="s">
        <v>13</v>
      </c>
      <c r="P49" s="256" t="s">
        <v>13</v>
      </c>
    </row>
    <row r="50" spans="1:17" ht="23.25" customHeight="1" x14ac:dyDescent="0.25">
      <c r="A50" s="1292" t="s">
        <v>27</v>
      </c>
      <c r="B50" s="1294"/>
      <c r="C50" s="13"/>
      <c r="D50" s="13"/>
      <c r="E50" s="13"/>
      <c r="F50" s="13"/>
      <c r="G50" s="13"/>
      <c r="H50" s="13"/>
      <c r="I50" s="1339"/>
      <c r="J50" s="1340"/>
      <c r="K50" s="852">
        <f t="shared" ref="K50:P50" si="7">K51+K52+K53+K54+K55+K56</f>
        <v>439301.5</v>
      </c>
      <c r="L50" s="852">
        <f t="shared" si="7"/>
        <v>457086.69999999984</v>
      </c>
      <c r="M50" s="852">
        <f t="shared" si="7"/>
        <v>1546517.7000000002</v>
      </c>
      <c r="N50" s="852">
        <f t="shared" si="7"/>
        <v>2749849</v>
      </c>
      <c r="O50" s="852">
        <f t="shared" si="7"/>
        <v>3672863.3</v>
      </c>
      <c r="P50" s="852">
        <f t="shared" si="7"/>
        <v>3333499.8000000003</v>
      </c>
      <c r="Q50" s="858"/>
    </row>
    <row r="51" spans="1:17" ht="54.75" customHeight="1" x14ac:dyDescent="0.25">
      <c r="A51" s="1810" t="s">
        <v>127</v>
      </c>
      <c r="B51" s="1811"/>
      <c r="C51" s="13"/>
      <c r="D51" s="13"/>
      <c r="E51" s="8"/>
      <c r="F51" s="13"/>
      <c r="G51" s="13"/>
      <c r="H51" s="8">
        <v>13</v>
      </c>
      <c r="I51" s="252"/>
      <c r="J51" s="253"/>
      <c r="K51" s="855">
        <f>K65</f>
        <v>0</v>
      </c>
      <c r="L51" s="259">
        <f>L65</f>
        <v>2806.1</v>
      </c>
      <c r="M51" s="683">
        <f t="shared" ref="M51:P51" si="8">M65</f>
        <v>158077.70000000001</v>
      </c>
      <c r="N51" s="683">
        <f t="shared" si="8"/>
        <v>40725</v>
      </c>
      <c r="O51" s="683">
        <f t="shared" si="8"/>
        <v>6372</v>
      </c>
      <c r="P51" s="683">
        <f t="shared" si="8"/>
        <v>0</v>
      </c>
    </row>
    <row r="52" spans="1:17" ht="55.5" customHeight="1" x14ac:dyDescent="0.25">
      <c r="A52" s="1846" t="s">
        <v>128</v>
      </c>
      <c r="B52" s="1847"/>
      <c r="C52" s="13"/>
      <c r="D52" s="13"/>
      <c r="E52" s="8"/>
      <c r="F52" s="13"/>
      <c r="G52" s="13"/>
      <c r="H52" s="8">
        <v>59</v>
      </c>
      <c r="I52" s="252"/>
      <c r="J52" s="253"/>
      <c r="K52" s="855">
        <f t="shared" ref="K52:P52" si="9">K66+K67+K73+K75+K59</f>
        <v>172302.40000000002</v>
      </c>
      <c r="L52" s="259">
        <f t="shared" si="9"/>
        <v>787065.1</v>
      </c>
      <c r="M52" s="855">
        <f t="shared" si="9"/>
        <v>1375624.3</v>
      </c>
      <c r="N52" s="855">
        <f t="shared" si="9"/>
        <v>2709124</v>
      </c>
      <c r="O52" s="855">
        <f t="shared" si="9"/>
        <v>3666491.3</v>
      </c>
      <c r="P52" s="855">
        <f t="shared" si="9"/>
        <v>3333499.8000000003</v>
      </c>
    </row>
    <row r="53" spans="1:17" s="378" customFormat="1" ht="18.75" customHeight="1" x14ac:dyDescent="0.25">
      <c r="A53" s="1850" t="s">
        <v>548</v>
      </c>
      <c r="B53" s="1851"/>
      <c r="C53" s="13"/>
      <c r="D53" s="13"/>
      <c r="E53" s="8"/>
      <c r="F53" s="13"/>
      <c r="G53" s="13"/>
      <c r="H53" s="8">
        <v>14</v>
      </c>
      <c r="I53" s="848"/>
      <c r="J53" s="847"/>
      <c r="K53" s="847">
        <f>K68</f>
        <v>0</v>
      </c>
      <c r="L53" s="845">
        <f>L68</f>
        <v>211406.1</v>
      </c>
      <c r="M53" s="855"/>
      <c r="N53" s="855"/>
      <c r="O53" s="855"/>
      <c r="P53" s="855"/>
    </row>
    <row r="54" spans="1:17" ht="19.899999999999999" customHeight="1" x14ac:dyDescent="0.25">
      <c r="A54" s="1378" t="s">
        <v>346</v>
      </c>
      <c r="B54" s="1379"/>
      <c r="C54" s="13"/>
      <c r="D54" s="13"/>
      <c r="E54" s="8"/>
      <c r="F54" s="13"/>
      <c r="G54" s="13"/>
      <c r="H54" s="8">
        <v>42</v>
      </c>
      <c r="I54" s="252"/>
      <c r="J54" s="253"/>
      <c r="K54" s="855">
        <f t="shared" ref="K54:P55" si="10">K60+K69</f>
        <v>-9475.2000000000007</v>
      </c>
      <c r="L54" s="259">
        <f t="shared" si="10"/>
        <v>-14439</v>
      </c>
      <c r="M54" s="683">
        <f t="shared" si="10"/>
        <v>0</v>
      </c>
      <c r="N54" s="683">
        <f t="shared" si="10"/>
        <v>0</v>
      </c>
      <c r="O54" s="683">
        <f t="shared" si="10"/>
        <v>0</v>
      </c>
      <c r="P54" s="683">
        <f t="shared" si="10"/>
        <v>0</v>
      </c>
    </row>
    <row r="55" spans="1:17" ht="16.899999999999999" customHeight="1" x14ac:dyDescent="0.25">
      <c r="A55" s="1802" t="s">
        <v>130</v>
      </c>
      <c r="B55" s="1803"/>
      <c r="C55" s="13"/>
      <c r="D55" s="13"/>
      <c r="E55" s="8"/>
      <c r="F55" s="13"/>
      <c r="G55" s="13"/>
      <c r="H55" s="8">
        <v>91</v>
      </c>
      <c r="I55" s="252"/>
      <c r="J55" s="253"/>
      <c r="K55" s="855">
        <f t="shared" si="10"/>
        <v>454275.39999999997</v>
      </c>
      <c r="L55" s="259">
        <f t="shared" si="10"/>
        <v>177801.09999999998</v>
      </c>
      <c r="M55" s="259">
        <f t="shared" si="10"/>
        <v>177801.09999999998</v>
      </c>
      <c r="N55" s="259">
        <f t="shared" si="10"/>
        <v>164985.40000000002</v>
      </c>
      <c r="O55" s="259">
        <f t="shared" si="10"/>
        <v>164985.40000000002</v>
      </c>
      <c r="P55" s="259">
        <f t="shared" si="10"/>
        <v>164985.40000000002</v>
      </c>
    </row>
    <row r="56" spans="1:17" ht="16.899999999999999" customHeight="1" x14ac:dyDescent="0.25">
      <c r="A56" s="1804" t="s">
        <v>131</v>
      </c>
      <c r="B56" s="1805"/>
      <c r="C56" s="13"/>
      <c r="D56" s="13"/>
      <c r="E56" s="8"/>
      <c r="F56" s="13"/>
      <c r="G56" s="13"/>
      <c r="H56" s="8">
        <v>93</v>
      </c>
      <c r="I56" s="252"/>
      <c r="J56" s="253"/>
      <c r="K56" s="855">
        <f>K62+K71</f>
        <v>-177801.09999999998</v>
      </c>
      <c r="L56" s="259">
        <f>L62+L71</f>
        <v>-707552.70000000007</v>
      </c>
      <c r="M56" s="683">
        <f t="shared" ref="M56:P56" si="11">M62+M71</f>
        <v>-164985.40000000002</v>
      </c>
      <c r="N56" s="683">
        <f t="shared" si="11"/>
        <v>-164985.40000000002</v>
      </c>
      <c r="O56" s="683">
        <f t="shared" si="11"/>
        <v>-164985.40000000002</v>
      </c>
      <c r="P56" s="683">
        <f t="shared" si="11"/>
        <v>-164985.40000000002</v>
      </c>
    </row>
    <row r="57" spans="1:17" x14ac:dyDescent="0.25">
      <c r="A57" s="1360" t="s">
        <v>132</v>
      </c>
      <c r="B57" s="1362"/>
      <c r="C57" s="13"/>
      <c r="D57" s="13"/>
      <c r="E57" s="13"/>
      <c r="F57" s="13"/>
      <c r="G57" s="13"/>
      <c r="H57" s="13"/>
      <c r="I57" s="252"/>
      <c r="J57" s="253"/>
      <c r="K57" s="671"/>
      <c r="L57" s="260"/>
      <c r="M57" s="274"/>
      <c r="N57" s="274"/>
      <c r="O57" s="274"/>
      <c r="P57" s="274"/>
    </row>
    <row r="58" spans="1:17" ht="29.45" customHeight="1" x14ac:dyDescent="0.25">
      <c r="A58" s="1748" t="s">
        <v>358</v>
      </c>
      <c r="B58" s="1749"/>
      <c r="C58" s="13">
        <v>298</v>
      </c>
      <c r="D58" s="13">
        <v>2</v>
      </c>
      <c r="E58" s="13"/>
      <c r="F58" s="150" t="s">
        <v>360</v>
      </c>
      <c r="G58" s="13">
        <v>70126</v>
      </c>
      <c r="H58" s="21"/>
      <c r="I58" s="1271"/>
      <c r="J58" s="1273"/>
      <c r="K58" s="846">
        <f t="shared" ref="K58:P58" si="12">K59+K60+K61+K62</f>
        <v>41007.600000000006</v>
      </c>
      <c r="L58" s="260">
        <f t="shared" si="12"/>
        <v>18635.099999999999</v>
      </c>
      <c r="M58" s="682">
        <f t="shared" si="12"/>
        <v>150736.10000000003</v>
      </c>
      <c r="N58" s="682">
        <f t="shared" si="12"/>
        <v>540385</v>
      </c>
      <c r="O58" s="682">
        <f t="shared" si="12"/>
        <v>286522.90000000002</v>
      </c>
      <c r="P58" s="682">
        <f t="shared" si="12"/>
        <v>104148.60000000002</v>
      </c>
    </row>
    <row r="59" spans="1:17" ht="56.25" customHeight="1" x14ac:dyDescent="0.25">
      <c r="A59" s="1850" t="s">
        <v>128</v>
      </c>
      <c r="B59" s="1851"/>
      <c r="C59" s="8"/>
      <c r="D59" s="8"/>
      <c r="E59" s="8">
        <v>2054</v>
      </c>
      <c r="F59" s="8"/>
      <c r="G59" s="8"/>
      <c r="H59" s="21" t="s">
        <v>152</v>
      </c>
      <c r="I59" s="1271"/>
      <c r="J59" s="1273"/>
      <c r="K59" s="666">
        <v>61267.3</v>
      </c>
      <c r="L59" s="259"/>
      <c r="M59" s="16">
        <v>150736.1</v>
      </c>
      <c r="N59" s="273">
        <v>540385</v>
      </c>
      <c r="O59" s="273">
        <v>286522.90000000002</v>
      </c>
      <c r="P59" s="276">
        <v>104148.6</v>
      </c>
    </row>
    <row r="60" spans="1:17" ht="20.45" customHeight="1" x14ac:dyDescent="0.25">
      <c r="A60" s="1850" t="s">
        <v>354</v>
      </c>
      <c r="B60" s="1851"/>
      <c r="C60" s="8"/>
      <c r="D60" s="8"/>
      <c r="E60" s="8"/>
      <c r="F60" s="8"/>
      <c r="G60" s="8"/>
      <c r="H60" s="8"/>
      <c r="I60" s="1271"/>
      <c r="J60" s="1273"/>
      <c r="K60" s="666">
        <v>-3168.7</v>
      </c>
      <c r="L60" s="259">
        <v>-407.8</v>
      </c>
      <c r="M60" s="16"/>
      <c r="N60" s="273"/>
      <c r="O60" s="273"/>
      <c r="P60" s="276"/>
    </row>
    <row r="61" spans="1:17" ht="16.899999999999999" customHeight="1" x14ac:dyDescent="0.25">
      <c r="A61" s="1802" t="s">
        <v>130</v>
      </c>
      <c r="B61" s="1803"/>
      <c r="C61" s="8"/>
      <c r="D61" s="8"/>
      <c r="E61" s="8"/>
      <c r="F61" s="8"/>
      <c r="G61" s="8"/>
      <c r="H61" s="21" t="s">
        <v>153</v>
      </c>
      <c r="I61" s="1271"/>
      <c r="J61" s="1273"/>
      <c r="K61" s="666">
        <v>27466.3</v>
      </c>
      <c r="L61" s="259">
        <v>44557.3</v>
      </c>
      <c r="M61" s="683">
        <v>44557.3</v>
      </c>
      <c r="N61" s="683">
        <v>44557.3</v>
      </c>
      <c r="O61" s="683">
        <v>44557.3</v>
      </c>
      <c r="P61" s="683">
        <v>44557.3</v>
      </c>
    </row>
    <row r="62" spans="1:17" ht="16.899999999999999" customHeight="1" x14ac:dyDescent="0.25">
      <c r="A62" s="1804" t="s">
        <v>131</v>
      </c>
      <c r="B62" s="1805"/>
      <c r="C62" s="8"/>
      <c r="D62" s="8"/>
      <c r="E62" s="8"/>
      <c r="F62" s="8"/>
      <c r="G62" s="8"/>
      <c r="H62" s="8">
        <v>930000</v>
      </c>
      <c r="I62" s="1271"/>
      <c r="J62" s="1273"/>
      <c r="K62" s="666">
        <v>-44557.3</v>
      </c>
      <c r="L62" s="259">
        <v>-25514.400000000001</v>
      </c>
      <c r="M62" s="275">
        <v>-44557.3</v>
      </c>
      <c r="N62" s="275">
        <v>-44557.3</v>
      </c>
      <c r="O62" s="275">
        <v>-44557.3</v>
      </c>
      <c r="P62" s="275">
        <v>-44557.3</v>
      </c>
    </row>
    <row r="63" spans="1:17" ht="16.899999999999999" customHeight="1" x14ac:dyDescent="0.25">
      <c r="A63" s="248"/>
      <c r="B63" s="249"/>
      <c r="C63" s="8"/>
      <c r="D63" s="8"/>
      <c r="E63" s="8"/>
      <c r="F63" s="8"/>
      <c r="G63" s="8"/>
      <c r="H63" s="21"/>
      <c r="I63" s="1271"/>
      <c r="J63" s="1273"/>
      <c r="K63" s="666"/>
      <c r="L63" s="259"/>
      <c r="M63" s="16"/>
      <c r="N63" s="273"/>
      <c r="O63" s="273"/>
      <c r="P63" s="275"/>
    </row>
    <row r="64" spans="1:17" ht="46.5" customHeight="1" x14ac:dyDescent="0.25">
      <c r="A64" s="1748" t="s">
        <v>359</v>
      </c>
      <c r="B64" s="1749"/>
      <c r="C64" s="13">
        <v>298</v>
      </c>
      <c r="D64" s="13">
        <v>2</v>
      </c>
      <c r="E64" s="277"/>
      <c r="F64" s="150" t="s">
        <v>360</v>
      </c>
      <c r="G64" s="13">
        <v>70024</v>
      </c>
      <c r="H64" s="21"/>
      <c r="I64" s="1271"/>
      <c r="J64" s="1273"/>
      <c r="K64" s="846">
        <f t="shared" ref="K64:P64" si="13">K65+K66+K67+K68+K69+K70+K71</f>
        <v>398293.89999999997</v>
      </c>
      <c r="L64" s="260">
        <f t="shared" si="13"/>
        <v>438451.59999999986</v>
      </c>
      <c r="M64" s="846">
        <f t="shared" si="13"/>
        <v>899999.99999999988</v>
      </c>
      <c r="N64" s="846">
        <f t="shared" si="13"/>
        <v>1250023.5</v>
      </c>
      <c r="O64" s="846">
        <f t="shared" si="13"/>
        <v>1306260</v>
      </c>
      <c r="P64" s="846">
        <f t="shared" si="13"/>
        <v>1337582.3999999999</v>
      </c>
    </row>
    <row r="65" spans="1:16" ht="59.25" customHeight="1" x14ac:dyDescent="0.25">
      <c r="A65" s="1810" t="s">
        <v>127</v>
      </c>
      <c r="B65" s="1811"/>
      <c r="C65" s="8"/>
      <c r="D65" s="8"/>
      <c r="E65" s="8">
        <v>2053</v>
      </c>
      <c r="F65" s="21"/>
      <c r="G65" s="8"/>
      <c r="H65" s="21" t="s">
        <v>165</v>
      </c>
      <c r="I65" s="1271"/>
      <c r="J65" s="1273"/>
      <c r="K65" s="666"/>
      <c r="L65" s="259">
        <v>2806.1</v>
      </c>
      <c r="M65" s="16">
        <v>158077.70000000001</v>
      </c>
      <c r="N65" s="273">
        <v>40725</v>
      </c>
      <c r="O65" s="273">
        <v>6372</v>
      </c>
      <c r="P65" s="275"/>
    </row>
    <row r="66" spans="1:16" ht="59.25" customHeight="1" x14ac:dyDescent="0.25">
      <c r="A66" s="1850" t="s">
        <v>128</v>
      </c>
      <c r="B66" s="1851"/>
      <c r="C66" s="8"/>
      <c r="D66" s="8"/>
      <c r="E66" s="8">
        <v>2051</v>
      </c>
      <c r="F66" s="8"/>
      <c r="G66" s="8"/>
      <c r="H66" s="21" t="s">
        <v>152</v>
      </c>
      <c r="I66" s="1271"/>
      <c r="J66" s="1273"/>
      <c r="K66" s="666"/>
      <c r="L66" s="315"/>
      <c r="M66" s="16">
        <v>400000</v>
      </c>
      <c r="N66" s="273">
        <v>429876</v>
      </c>
      <c r="O66" s="273">
        <v>344560</v>
      </c>
      <c r="P66" s="275">
        <v>595240.9</v>
      </c>
    </row>
    <row r="67" spans="1:16" ht="51.6" customHeight="1" x14ac:dyDescent="0.25">
      <c r="A67" s="1850" t="s">
        <v>128</v>
      </c>
      <c r="B67" s="1851"/>
      <c r="C67" s="8"/>
      <c r="D67" s="8"/>
      <c r="E67" s="8">
        <v>2053</v>
      </c>
      <c r="F67" s="8"/>
      <c r="G67" s="8"/>
      <c r="H67" s="21" t="s">
        <v>152</v>
      </c>
      <c r="I67" s="1271"/>
      <c r="J67" s="1273"/>
      <c r="K67" s="666">
        <v>111035.1</v>
      </c>
      <c r="L67" s="259">
        <v>787065.1</v>
      </c>
      <c r="M67" s="16">
        <v>329106.59999999998</v>
      </c>
      <c r="N67" s="273">
        <v>779422.5</v>
      </c>
      <c r="O67" s="273">
        <v>955328</v>
      </c>
      <c r="P67" s="275">
        <v>742341.5</v>
      </c>
    </row>
    <row r="68" spans="1:16" s="378" customFormat="1" ht="21.75" customHeight="1" x14ac:dyDescent="0.25">
      <c r="A68" s="1850" t="s">
        <v>548</v>
      </c>
      <c r="B68" s="1851"/>
      <c r="C68" s="8"/>
      <c r="D68" s="8"/>
      <c r="E68" s="8"/>
      <c r="F68" s="8"/>
      <c r="G68" s="8"/>
      <c r="H68" s="21" t="s">
        <v>820</v>
      </c>
      <c r="I68" s="844"/>
      <c r="J68" s="845"/>
      <c r="K68" s="845"/>
      <c r="L68" s="855">
        <v>211406.1</v>
      </c>
      <c r="M68" s="16"/>
      <c r="N68" s="273"/>
      <c r="O68" s="273"/>
      <c r="P68" s="275"/>
    </row>
    <row r="69" spans="1:16" ht="21" customHeight="1" x14ac:dyDescent="0.25">
      <c r="A69" s="1850" t="s">
        <v>346</v>
      </c>
      <c r="B69" s="1851"/>
      <c r="C69" s="8"/>
      <c r="D69" s="8"/>
      <c r="E69" s="8"/>
      <c r="F69" s="8"/>
      <c r="G69" s="8"/>
      <c r="H69" s="21" t="s">
        <v>788</v>
      </c>
      <c r="I69" s="1271"/>
      <c r="J69" s="1273"/>
      <c r="K69" s="666">
        <v>-6306.5</v>
      </c>
      <c r="L69" s="259">
        <v>-14031.2</v>
      </c>
      <c r="M69" s="16"/>
      <c r="N69" s="273"/>
      <c r="O69" s="273"/>
      <c r="P69" s="275"/>
    </row>
    <row r="70" spans="1:16" ht="23.25" customHeight="1" x14ac:dyDescent="0.25">
      <c r="A70" s="1850" t="s">
        <v>130</v>
      </c>
      <c r="B70" s="1851"/>
      <c r="C70" s="8"/>
      <c r="D70" s="8"/>
      <c r="E70" s="8"/>
      <c r="F70" s="8"/>
      <c r="G70" s="8"/>
      <c r="H70" s="21" t="s">
        <v>153</v>
      </c>
      <c r="I70" s="1271"/>
      <c r="J70" s="1273"/>
      <c r="K70" s="666">
        <v>426809.1</v>
      </c>
      <c r="L70" s="259">
        <v>133243.79999999999</v>
      </c>
      <c r="M70" s="16">
        <v>133243.79999999999</v>
      </c>
      <c r="N70" s="16">
        <v>120428.1</v>
      </c>
      <c r="O70" s="273">
        <v>120428.1</v>
      </c>
      <c r="P70" s="275">
        <v>120428.1</v>
      </c>
    </row>
    <row r="71" spans="1:16" ht="16.899999999999999" customHeight="1" x14ac:dyDescent="0.25">
      <c r="A71" s="2007" t="s">
        <v>131</v>
      </c>
      <c r="B71" s="2008"/>
      <c r="C71" s="8"/>
      <c r="D71" s="8"/>
      <c r="E71" s="8"/>
      <c r="F71" s="8"/>
      <c r="G71" s="8"/>
      <c r="H71" s="21" t="s">
        <v>166</v>
      </c>
      <c r="I71" s="1271"/>
      <c r="J71" s="1273"/>
      <c r="K71" s="666">
        <v>-133243.79999999999</v>
      </c>
      <c r="L71" s="259">
        <v>-682038.3</v>
      </c>
      <c r="M71" s="683">
        <v>-120428.1</v>
      </c>
      <c r="N71" s="273">
        <v>-120428.1</v>
      </c>
      <c r="O71" s="273">
        <v>-120428.1</v>
      </c>
      <c r="P71" s="275">
        <v>-120428.1</v>
      </c>
    </row>
    <row r="72" spans="1:16" s="378" customFormat="1" ht="45" customHeight="1" x14ac:dyDescent="0.25">
      <c r="A72" s="2009" t="s">
        <v>691</v>
      </c>
      <c r="B72" s="2010"/>
      <c r="C72" s="13">
        <v>298</v>
      </c>
      <c r="D72" s="13">
        <v>2</v>
      </c>
      <c r="E72" s="13"/>
      <c r="F72" s="480" t="s">
        <v>360</v>
      </c>
      <c r="G72" s="13"/>
      <c r="H72" s="150"/>
      <c r="I72" s="1339"/>
      <c r="J72" s="1340"/>
      <c r="K72" s="679"/>
      <c r="L72" s="682"/>
      <c r="M72" s="62">
        <f>M73</f>
        <v>100000</v>
      </c>
      <c r="N72" s="62">
        <f t="shared" ref="N72:P72" si="14">N73</f>
        <v>240115.5</v>
      </c>
      <c r="O72" s="62">
        <f t="shared" si="14"/>
        <v>250608.4</v>
      </c>
      <c r="P72" s="62">
        <f t="shared" si="14"/>
        <v>0</v>
      </c>
    </row>
    <row r="73" spans="1:16" s="378" customFormat="1" ht="47.25" customHeight="1" x14ac:dyDescent="0.25">
      <c r="A73" s="1850" t="s">
        <v>251</v>
      </c>
      <c r="B73" s="1851"/>
      <c r="C73" s="8"/>
      <c r="D73" s="8"/>
      <c r="E73" s="8">
        <v>2100</v>
      </c>
      <c r="F73" s="8"/>
      <c r="G73" s="8"/>
      <c r="H73" s="21" t="s">
        <v>823</v>
      </c>
      <c r="I73" s="1271"/>
      <c r="J73" s="1273"/>
      <c r="K73" s="667"/>
      <c r="L73" s="683"/>
      <c r="M73" s="16">
        <v>100000</v>
      </c>
      <c r="N73" s="273">
        <v>240115.5</v>
      </c>
      <c r="O73" s="273">
        <v>250608.4</v>
      </c>
      <c r="P73" s="275"/>
    </row>
    <row r="74" spans="1:16" s="378" customFormat="1" ht="42" customHeight="1" x14ac:dyDescent="0.25">
      <c r="A74" s="2009" t="s">
        <v>692</v>
      </c>
      <c r="B74" s="2010"/>
      <c r="C74" s="13">
        <v>298</v>
      </c>
      <c r="D74" s="13">
        <v>2</v>
      </c>
      <c r="E74" s="13"/>
      <c r="F74" s="480" t="s">
        <v>360</v>
      </c>
      <c r="G74" s="13"/>
      <c r="H74" s="150"/>
      <c r="I74" s="1339"/>
      <c r="J74" s="1340"/>
      <c r="K74" s="679"/>
      <c r="L74" s="682"/>
      <c r="M74" s="62">
        <f>M75</f>
        <v>395781.6</v>
      </c>
      <c r="N74" s="62">
        <f t="shared" ref="N74:P74" si="15">N75</f>
        <v>719325</v>
      </c>
      <c r="O74" s="62">
        <f t="shared" si="15"/>
        <v>1829472</v>
      </c>
      <c r="P74" s="62">
        <f t="shared" si="15"/>
        <v>1891768.8</v>
      </c>
    </row>
    <row r="75" spans="1:16" s="378" customFormat="1" ht="42.75" customHeight="1" x14ac:dyDescent="0.25">
      <c r="A75" s="1850" t="s">
        <v>251</v>
      </c>
      <c r="B75" s="1851"/>
      <c r="C75" s="8"/>
      <c r="D75" s="8"/>
      <c r="E75" s="8">
        <v>2101</v>
      </c>
      <c r="F75" s="8"/>
      <c r="G75" s="8"/>
      <c r="H75" s="21" t="s">
        <v>823</v>
      </c>
      <c r="I75" s="1271"/>
      <c r="J75" s="1273"/>
      <c r="K75" s="667"/>
      <c r="L75" s="683"/>
      <c r="M75" s="16">
        <v>395781.6</v>
      </c>
      <c r="N75" s="273">
        <v>719325</v>
      </c>
      <c r="O75" s="273">
        <v>1829472</v>
      </c>
      <c r="P75" s="275">
        <v>1891768.8</v>
      </c>
    </row>
    <row r="76" spans="1:16" x14ac:dyDescent="0.25">
      <c r="A76" s="1271"/>
      <c r="B76" s="1272"/>
    </row>
    <row r="77" spans="1:16" ht="26.25" customHeight="1" x14ac:dyDescent="0.25">
      <c r="A77" s="1336" t="s">
        <v>41</v>
      </c>
      <c r="B77" s="1336"/>
      <c r="C77" s="1336"/>
      <c r="D77" s="1336"/>
      <c r="E77" s="1336"/>
      <c r="F77" s="1336"/>
      <c r="G77" s="1336"/>
      <c r="H77" s="1336"/>
      <c r="I77" s="1336"/>
      <c r="J77" s="1336"/>
      <c r="K77" s="1336"/>
      <c r="L77" s="1336"/>
      <c r="M77" s="1336"/>
      <c r="N77" s="1336"/>
      <c r="O77" s="1336"/>
      <c r="P77" s="1337"/>
    </row>
    <row r="78" spans="1:16" ht="21.6" customHeight="1" x14ac:dyDescent="0.25">
      <c r="A78" s="1329"/>
      <c r="B78" s="1331"/>
      <c r="C78" s="1329"/>
      <c r="D78" s="1330"/>
      <c r="E78" s="1330"/>
      <c r="F78" s="1330"/>
      <c r="G78" s="1330"/>
      <c r="H78" s="1330"/>
      <c r="I78" s="1330"/>
      <c r="J78" s="1330"/>
      <c r="K78" s="1330"/>
      <c r="L78" s="1330"/>
      <c r="M78" s="1330"/>
      <c r="N78" s="1331"/>
      <c r="O78" s="1301" t="s">
        <v>2</v>
      </c>
      <c r="P78" s="1301"/>
    </row>
    <row r="79" spans="1:16" ht="20.25" customHeight="1" x14ac:dyDescent="0.25">
      <c r="A79" s="1334" t="s">
        <v>42</v>
      </c>
      <c r="B79" s="1334"/>
      <c r="C79" s="1329" t="s">
        <v>361</v>
      </c>
      <c r="D79" s="1330"/>
      <c r="E79" s="1330"/>
      <c r="F79" s="1330"/>
      <c r="G79" s="1330"/>
      <c r="H79" s="1330"/>
      <c r="I79" s="1330"/>
      <c r="J79" s="1330"/>
      <c r="K79" s="1330"/>
      <c r="L79" s="1330"/>
      <c r="M79" s="1330"/>
      <c r="N79" s="1331"/>
      <c r="O79" s="1335" t="s">
        <v>360</v>
      </c>
      <c r="P79" s="1335"/>
    </row>
    <row r="80" spans="1:16" ht="21.6" customHeight="1" x14ac:dyDescent="0.25">
      <c r="A80" s="1334" t="s">
        <v>43</v>
      </c>
      <c r="B80" s="1334"/>
      <c r="C80" s="1329" t="s">
        <v>351</v>
      </c>
      <c r="D80" s="1330"/>
      <c r="E80" s="1330"/>
      <c r="F80" s="1330"/>
      <c r="G80" s="1330"/>
      <c r="H80" s="1330"/>
      <c r="I80" s="1330"/>
      <c r="J80" s="1330"/>
      <c r="K80" s="1330"/>
      <c r="L80" s="1330"/>
      <c r="M80" s="1330"/>
      <c r="N80" s="1331"/>
      <c r="O80" s="1301">
        <v>64</v>
      </c>
      <c r="P80" s="1301"/>
    </row>
    <row r="81" spans="1:19" ht="21.6" customHeight="1" x14ac:dyDescent="0.25">
      <c r="A81" s="1334" t="s">
        <v>45</v>
      </c>
      <c r="B81" s="1334"/>
      <c r="C81" s="1329" t="s">
        <v>362</v>
      </c>
      <c r="D81" s="1330"/>
      <c r="E81" s="1330"/>
      <c r="F81" s="1330"/>
      <c r="G81" s="1330"/>
      <c r="H81" s="1330"/>
      <c r="I81" s="1330"/>
      <c r="J81" s="1330"/>
      <c r="K81" s="1330"/>
      <c r="L81" s="1330"/>
      <c r="M81" s="1330"/>
      <c r="N81" s="1331"/>
      <c r="O81" s="1335" t="s">
        <v>137</v>
      </c>
      <c r="P81" s="1335"/>
    </row>
    <row r="83" spans="1:19" ht="37.5" customHeight="1" x14ac:dyDescent="0.25">
      <c r="A83" s="1338" t="s">
        <v>46</v>
      </c>
      <c r="B83" s="1338"/>
      <c r="C83" s="1338"/>
      <c r="D83" s="1338"/>
      <c r="E83" s="1338"/>
      <c r="F83" s="1338"/>
      <c r="G83" s="1338"/>
      <c r="H83" s="1338"/>
      <c r="I83" s="1338"/>
      <c r="J83" s="1338"/>
      <c r="K83" s="1338"/>
      <c r="L83" s="1338"/>
      <c r="M83" s="1338"/>
      <c r="N83" s="1338"/>
      <c r="O83" s="1338"/>
      <c r="P83" s="1338"/>
    </row>
    <row r="84" spans="1:19" ht="20.25" customHeight="1" x14ac:dyDescent="0.25">
      <c r="A84" s="1322" t="s">
        <v>47</v>
      </c>
      <c r="B84" s="1323"/>
      <c r="C84" s="1324"/>
      <c r="D84" s="1372" t="s">
        <v>658</v>
      </c>
      <c r="E84" s="2005"/>
      <c r="F84" s="2005"/>
      <c r="G84" s="2005"/>
      <c r="H84" s="2005"/>
      <c r="I84" s="2005"/>
      <c r="J84" s="2005"/>
      <c r="K84" s="2005"/>
      <c r="L84" s="2005"/>
      <c r="M84" s="2005"/>
      <c r="N84" s="2005"/>
      <c r="O84" s="2005"/>
      <c r="P84" s="2006"/>
      <c r="Q84" s="1113"/>
      <c r="R84" s="1113"/>
      <c r="S84" s="1113"/>
    </row>
    <row r="85" spans="1:19" ht="52.5" customHeight="1" x14ac:dyDescent="0.25">
      <c r="A85" s="1325" t="s">
        <v>48</v>
      </c>
      <c r="B85" s="1326"/>
      <c r="C85" s="1327"/>
      <c r="D85" s="1651" t="s">
        <v>1021</v>
      </c>
      <c r="E85" s="1195"/>
      <c r="F85" s="1195"/>
      <c r="G85" s="1195"/>
      <c r="H85" s="1195"/>
      <c r="I85" s="1195"/>
      <c r="J85" s="1195"/>
      <c r="K85" s="1195"/>
      <c r="L85" s="1195"/>
      <c r="M85" s="1195"/>
      <c r="N85" s="1195"/>
      <c r="O85" s="1195"/>
      <c r="P85" s="1196"/>
      <c r="Q85" s="706"/>
      <c r="R85" s="706"/>
      <c r="S85" s="706"/>
    </row>
    <row r="86" spans="1:19" ht="100.5" customHeight="1" x14ac:dyDescent="0.25">
      <c r="A86" s="1329" t="s">
        <v>49</v>
      </c>
      <c r="B86" s="1330"/>
      <c r="C86" s="1331"/>
      <c r="D86" s="1372" t="s">
        <v>994</v>
      </c>
      <c r="E86" s="2005"/>
      <c r="F86" s="2005"/>
      <c r="G86" s="2005"/>
      <c r="H86" s="2005"/>
      <c r="I86" s="2005"/>
      <c r="J86" s="2005"/>
      <c r="K86" s="2005"/>
      <c r="L86" s="2005"/>
      <c r="M86" s="2005"/>
      <c r="N86" s="2005"/>
      <c r="O86" s="2005"/>
      <c r="P86" s="2006"/>
      <c r="Q86" s="1113"/>
      <c r="R86" s="1113"/>
      <c r="S86" s="1113"/>
    </row>
    <row r="87" spans="1:19" ht="26.25" customHeight="1" x14ac:dyDescent="0.25">
      <c r="A87" s="1278" t="s">
        <v>50</v>
      </c>
      <c r="B87" s="1278"/>
      <c r="C87" s="1278"/>
      <c r="D87" s="1278"/>
      <c r="E87" s="1278"/>
      <c r="F87" s="1278"/>
      <c r="G87" s="1278"/>
      <c r="H87" s="1278"/>
      <c r="I87" s="1278"/>
      <c r="J87" s="1278"/>
      <c r="K87" s="1278"/>
      <c r="L87" s="1278"/>
      <c r="M87" s="1278"/>
      <c r="N87" s="1278"/>
      <c r="O87" s="1278"/>
      <c r="P87" s="1278"/>
    </row>
    <row r="88" spans="1:19" ht="24" customHeight="1" x14ac:dyDescent="0.25">
      <c r="A88" s="1308" t="s">
        <v>51</v>
      </c>
      <c r="B88" s="1280" t="s">
        <v>2</v>
      </c>
      <c r="C88" s="1295" t="s">
        <v>7</v>
      </c>
      <c r="D88" s="1296"/>
      <c r="E88" s="1296"/>
      <c r="F88" s="1296"/>
      <c r="G88" s="1296"/>
      <c r="H88" s="1296"/>
      <c r="I88" s="1296"/>
      <c r="J88" s="1311" t="s">
        <v>52</v>
      </c>
      <c r="K88" s="691">
        <v>2017</v>
      </c>
      <c r="L88" s="14">
        <v>2018</v>
      </c>
      <c r="M88" s="240">
        <v>2019</v>
      </c>
      <c r="N88" s="240">
        <v>2020</v>
      </c>
      <c r="O88" s="240">
        <v>2021</v>
      </c>
      <c r="P88" s="240">
        <v>2022</v>
      </c>
    </row>
    <row r="89" spans="1:19" ht="55.15" customHeight="1" x14ac:dyDescent="0.25">
      <c r="A89" s="1309"/>
      <c r="B89" s="1310"/>
      <c r="C89" s="1719"/>
      <c r="D89" s="1720"/>
      <c r="E89" s="1720"/>
      <c r="F89" s="1720"/>
      <c r="G89" s="1720"/>
      <c r="H89" s="1720"/>
      <c r="I89" s="1720"/>
      <c r="J89" s="1311"/>
      <c r="K89" s="600" t="s">
        <v>10</v>
      </c>
      <c r="L89" s="15" t="s">
        <v>10</v>
      </c>
      <c r="M89" s="15" t="s">
        <v>11</v>
      </c>
      <c r="N89" s="241" t="s">
        <v>13</v>
      </c>
      <c r="O89" s="241" t="s">
        <v>13</v>
      </c>
      <c r="P89" s="241" t="s">
        <v>13</v>
      </c>
    </row>
    <row r="90" spans="1:19" ht="45.95" customHeight="1" x14ac:dyDescent="0.25">
      <c r="A90" s="1721" t="s">
        <v>53</v>
      </c>
      <c r="B90" s="586" t="s">
        <v>138</v>
      </c>
      <c r="C90" s="2004" t="s">
        <v>936</v>
      </c>
      <c r="D90" s="2004"/>
      <c r="E90" s="2004"/>
      <c r="F90" s="2004"/>
      <c r="G90" s="2004"/>
      <c r="H90" s="2004"/>
      <c r="I90" s="2004"/>
      <c r="J90" s="574" t="s">
        <v>111</v>
      </c>
      <c r="K90" s="677" t="s">
        <v>15</v>
      </c>
      <c r="L90" s="569">
        <v>23</v>
      </c>
      <c r="M90" s="1026">
        <v>17.600000000000001</v>
      </c>
      <c r="N90" s="569">
        <v>18.100000000000001</v>
      </c>
      <c r="O90" s="569">
        <v>18.399999999999999</v>
      </c>
      <c r="P90" s="569">
        <v>19</v>
      </c>
    </row>
    <row r="91" spans="1:19" ht="46.5" customHeight="1" x14ac:dyDescent="0.25">
      <c r="A91" s="1250"/>
      <c r="B91" s="586" t="s">
        <v>168</v>
      </c>
      <c r="C91" s="2004" t="s">
        <v>937</v>
      </c>
      <c r="D91" s="2004"/>
      <c r="E91" s="2004"/>
      <c r="F91" s="2004"/>
      <c r="G91" s="2004"/>
      <c r="H91" s="2004"/>
      <c r="I91" s="2004"/>
      <c r="J91" s="574" t="s">
        <v>111</v>
      </c>
      <c r="K91" s="692" t="s">
        <v>15</v>
      </c>
      <c r="L91" s="569">
        <v>27</v>
      </c>
      <c r="M91" s="1026">
        <v>20.5</v>
      </c>
      <c r="N91" s="569">
        <v>22</v>
      </c>
      <c r="O91" s="569">
        <v>22.5</v>
      </c>
      <c r="P91" s="569">
        <v>23</v>
      </c>
    </row>
    <row r="92" spans="1:19" ht="44.1" customHeight="1" x14ac:dyDescent="0.25">
      <c r="A92" s="1250"/>
      <c r="B92" s="586" t="s">
        <v>170</v>
      </c>
      <c r="C92" s="2004" t="s">
        <v>938</v>
      </c>
      <c r="D92" s="2004"/>
      <c r="E92" s="2004"/>
      <c r="F92" s="2004"/>
      <c r="G92" s="2004"/>
      <c r="H92" s="2004"/>
      <c r="I92" s="2004"/>
      <c r="J92" s="574" t="s">
        <v>111</v>
      </c>
      <c r="K92" s="692" t="s">
        <v>15</v>
      </c>
      <c r="L92" s="569">
        <v>48</v>
      </c>
      <c r="M92" s="1026">
        <v>61.9</v>
      </c>
      <c r="N92" s="569">
        <v>59.9</v>
      </c>
      <c r="O92" s="569">
        <v>59.1</v>
      </c>
      <c r="P92" s="569">
        <v>58</v>
      </c>
    </row>
    <row r="93" spans="1:19" ht="30" customHeight="1" x14ac:dyDescent="0.25">
      <c r="A93" s="1250"/>
      <c r="B93" s="586" t="s">
        <v>329</v>
      </c>
      <c r="C93" s="1899" t="s">
        <v>659</v>
      </c>
      <c r="D93" s="1900"/>
      <c r="E93" s="1900"/>
      <c r="F93" s="1900"/>
      <c r="G93" s="1900"/>
      <c r="H93" s="1900"/>
      <c r="I93" s="1901"/>
      <c r="J93" s="569" t="s">
        <v>660</v>
      </c>
      <c r="K93" s="692" t="s">
        <v>15</v>
      </c>
      <c r="L93" s="571">
        <v>2613</v>
      </c>
      <c r="M93" s="1028">
        <v>2500</v>
      </c>
      <c r="N93" s="571">
        <v>2250</v>
      </c>
      <c r="O93" s="571">
        <v>2100</v>
      </c>
      <c r="P93" s="571">
        <v>2000</v>
      </c>
    </row>
    <row r="94" spans="1:19" s="378" customFormat="1" ht="23.25" customHeight="1" x14ac:dyDescent="0.25">
      <c r="A94" s="1250"/>
      <c r="B94" s="529" t="s">
        <v>661</v>
      </c>
      <c r="C94" s="1899" t="s">
        <v>662</v>
      </c>
      <c r="D94" s="1900"/>
      <c r="E94" s="1900"/>
      <c r="F94" s="1900"/>
      <c r="G94" s="1900"/>
      <c r="H94" s="1900"/>
      <c r="I94" s="1901"/>
      <c r="J94" s="569" t="s">
        <v>660</v>
      </c>
      <c r="K94" s="692" t="s">
        <v>15</v>
      </c>
      <c r="L94" s="569">
        <v>272</v>
      </c>
      <c r="M94" s="1026">
        <v>250</v>
      </c>
      <c r="N94" s="569">
        <v>235</v>
      </c>
      <c r="O94" s="569">
        <v>200</v>
      </c>
      <c r="P94" s="569">
        <v>150</v>
      </c>
    </row>
    <row r="95" spans="1:19" ht="19.5" customHeight="1" x14ac:dyDescent="0.25">
      <c r="A95" s="1251" t="s">
        <v>54</v>
      </c>
      <c r="B95" s="383" t="s">
        <v>140</v>
      </c>
      <c r="C95" s="1641" t="s">
        <v>663</v>
      </c>
      <c r="D95" s="1642"/>
      <c r="E95" s="1642"/>
      <c r="F95" s="1642"/>
      <c r="G95" s="1642"/>
      <c r="H95" s="1642"/>
      <c r="I95" s="1643"/>
      <c r="J95" s="383" t="s">
        <v>139</v>
      </c>
      <c r="K95" s="692" t="s">
        <v>15</v>
      </c>
      <c r="L95" s="569">
        <v>7.7</v>
      </c>
      <c r="M95" s="1026">
        <v>109.6</v>
      </c>
      <c r="N95" s="569">
        <v>80.5</v>
      </c>
      <c r="O95" s="569">
        <v>146.69999999999999</v>
      </c>
      <c r="P95" s="572">
        <v>115.8</v>
      </c>
    </row>
    <row r="96" spans="1:19" s="378" customFormat="1" ht="19.5" customHeight="1" x14ac:dyDescent="0.25">
      <c r="A96" s="1251"/>
      <c r="B96" s="383" t="s">
        <v>141</v>
      </c>
      <c r="C96" s="1641" t="s">
        <v>664</v>
      </c>
      <c r="D96" s="1642"/>
      <c r="E96" s="1642"/>
      <c r="F96" s="1642"/>
      <c r="G96" s="1642"/>
      <c r="H96" s="1642"/>
      <c r="I96" s="1643"/>
      <c r="J96" s="383" t="s">
        <v>139</v>
      </c>
      <c r="K96" s="692" t="s">
        <v>15</v>
      </c>
      <c r="L96" s="569">
        <v>483</v>
      </c>
      <c r="M96" s="584">
        <v>145.69999999999999</v>
      </c>
      <c r="N96" s="584">
        <v>151</v>
      </c>
      <c r="O96" s="572">
        <v>147</v>
      </c>
      <c r="P96" s="572">
        <v>165</v>
      </c>
    </row>
    <row r="97" spans="1:16" s="378" customFormat="1" ht="38.25" customHeight="1" x14ac:dyDescent="0.25">
      <c r="A97" s="1072" t="s">
        <v>59</v>
      </c>
      <c r="B97" s="529" t="s">
        <v>171</v>
      </c>
      <c r="C97" s="2003" t="s">
        <v>681</v>
      </c>
      <c r="D97" s="2003"/>
      <c r="E97" s="2003"/>
      <c r="F97" s="2003"/>
      <c r="G97" s="2003"/>
      <c r="H97" s="2003"/>
      <c r="I97" s="2003"/>
      <c r="J97" s="569" t="s">
        <v>144</v>
      </c>
      <c r="K97" s="692" t="s">
        <v>15</v>
      </c>
      <c r="L97" s="585" t="s">
        <v>15</v>
      </c>
      <c r="M97" s="585">
        <v>0.33589999999999998</v>
      </c>
      <c r="N97" s="585">
        <v>0.34799999999999998</v>
      </c>
      <c r="O97" s="585">
        <v>0.34210000000000002</v>
      </c>
      <c r="P97" s="585">
        <v>0.34050000000000002</v>
      </c>
    </row>
    <row r="98" spans="1:16" ht="19.899999999999999" customHeight="1" x14ac:dyDescent="0.25"/>
    <row r="99" spans="1:16" x14ac:dyDescent="0.25">
      <c r="A99" s="1292" t="s">
        <v>60</v>
      </c>
      <c r="B99" s="1293"/>
      <c r="C99" s="1293"/>
      <c r="D99" s="1293"/>
      <c r="E99" s="1293"/>
      <c r="F99" s="1293"/>
      <c r="G99" s="1293"/>
      <c r="H99" s="1293"/>
      <c r="I99" s="1293"/>
      <c r="J99" s="1293"/>
      <c r="K99" s="1293"/>
      <c r="L99" s="1293"/>
      <c r="M99" s="1293"/>
      <c r="N99" s="1293"/>
      <c r="O99" s="1293"/>
      <c r="P99" s="1294"/>
    </row>
    <row r="100" spans="1:16" x14ac:dyDescent="0.25">
      <c r="A100" s="1295" t="s">
        <v>7</v>
      </c>
      <c r="B100" s="1296"/>
      <c r="C100" s="1296"/>
      <c r="D100" s="1297"/>
      <c r="E100" s="1255" t="s">
        <v>2</v>
      </c>
      <c r="F100" s="1256"/>
      <c r="G100" s="1280">
        <v>2017</v>
      </c>
      <c r="H100" s="1280"/>
      <c r="I100" s="246">
        <v>2018</v>
      </c>
      <c r="J100" s="246">
        <v>2019</v>
      </c>
      <c r="K100" s="1271">
        <v>2020</v>
      </c>
      <c r="L100" s="1964"/>
      <c r="M100" s="1301">
        <v>2021</v>
      </c>
      <c r="N100" s="1301"/>
      <c r="O100" s="1271">
        <v>2022</v>
      </c>
      <c r="P100" s="1273"/>
    </row>
    <row r="101" spans="1:16" ht="31.5" x14ac:dyDescent="0.25">
      <c r="A101" s="1298"/>
      <c r="B101" s="1299"/>
      <c r="C101" s="1299"/>
      <c r="D101" s="1300"/>
      <c r="E101" s="246" t="s">
        <v>61</v>
      </c>
      <c r="F101" s="251" t="s">
        <v>62</v>
      </c>
      <c r="G101" s="1255" t="s">
        <v>10</v>
      </c>
      <c r="H101" s="1256"/>
      <c r="I101" s="246" t="s">
        <v>10</v>
      </c>
      <c r="J101" s="246" t="s">
        <v>11</v>
      </c>
      <c r="K101" s="1255" t="s">
        <v>13</v>
      </c>
      <c r="L101" s="1256"/>
      <c r="M101" s="1255" t="s">
        <v>13</v>
      </c>
      <c r="N101" s="1256"/>
      <c r="O101" s="1255" t="s">
        <v>13</v>
      </c>
      <c r="P101" s="1256"/>
    </row>
    <row r="102" spans="1:16" ht="19.149999999999999" customHeight="1" x14ac:dyDescent="0.25">
      <c r="A102" s="1292" t="s">
        <v>689</v>
      </c>
      <c r="B102" s="1293"/>
      <c r="C102" s="1293"/>
      <c r="D102" s="1294"/>
      <c r="E102" s="246"/>
      <c r="F102" s="251"/>
      <c r="G102" s="1289">
        <f>G103+G107+G110</f>
        <v>725025.5</v>
      </c>
      <c r="H102" s="1237"/>
      <c r="I102" s="846">
        <f>I103+I105+I107+I110+I113+I115</f>
        <v>2629536</v>
      </c>
      <c r="J102" s="662">
        <f>J103+J105+J107+J110+J113+J115+J117+J119+J121</f>
        <v>3549639.6</v>
      </c>
      <c r="K102" s="1375">
        <f>K103+K105+K107+K110+K113+K115+K117+K119+K121</f>
        <v>3883000.6</v>
      </c>
      <c r="L102" s="1964"/>
      <c r="M102" s="1375">
        <f t="shared" ref="M102" si="16">M103+M105+M107+M110+M113+M115+M117+M119+M121</f>
        <v>4905019.9000000004</v>
      </c>
      <c r="N102" s="1964"/>
      <c r="O102" s="1375">
        <f t="shared" ref="O102" si="17">O103+O105+O107+O110+O113+O115+O117+O119+O121</f>
        <v>4454882.3000000007</v>
      </c>
      <c r="P102" s="1964"/>
    </row>
    <row r="103" spans="1:16" ht="19.149999999999999" customHeight="1" x14ac:dyDescent="0.25">
      <c r="A103" s="1292" t="s">
        <v>397</v>
      </c>
      <c r="B103" s="1293"/>
      <c r="C103" s="1293"/>
      <c r="D103" s="1294"/>
      <c r="E103" s="35" t="s">
        <v>365</v>
      </c>
      <c r="F103" s="251"/>
      <c r="G103" s="1289">
        <f>G104</f>
        <v>285724</v>
      </c>
      <c r="H103" s="1827"/>
      <c r="I103" s="336">
        <f>I104</f>
        <v>972449.3</v>
      </c>
      <c r="J103" s="336">
        <f>J104</f>
        <v>1024089.1</v>
      </c>
      <c r="K103" s="1375">
        <f>K104</f>
        <v>1024089.1</v>
      </c>
      <c r="L103" s="1964"/>
      <c r="M103" s="1375">
        <f>M104</f>
        <v>1024089.1</v>
      </c>
      <c r="N103" s="1964"/>
      <c r="O103" s="1375">
        <f>O104</f>
        <v>1024089.1</v>
      </c>
      <c r="P103" s="1964"/>
    </row>
    <row r="104" spans="1:16" ht="29.45" customHeight="1" x14ac:dyDescent="0.25">
      <c r="A104" s="1305" t="s">
        <v>364</v>
      </c>
      <c r="B104" s="1306"/>
      <c r="C104" s="1306"/>
      <c r="D104" s="1307"/>
      <c r="E104" s="35"/>
      <c r="F104" s="251">
        <v>251100</v>
      </c>
      <c r="G104" s="1370">
        <v>285724</v>
      </c>
      <c r="H104" s="1371"/>
      <c r="I104" s="335">
        <v>972449.3</v>
      </c>
      <c r="J104" s="335">
        <v>1024089.1</v>
      </c>
      <c r="K104" s="1370">
        <v>1024089.1</v>
      </c>
      <c r="L104" s="1995"/>
      <c r="M104" s="1370">
        <v>1024089.1</v>
      </c>
      <c r="N104" s="1371"/>
      <c r="O104" s="1370">
        <v>1024089.1</v>
      </c>
      <c r="P104" s="1371"/>
    </row>
    <row r="105" spans="1:16" s="378" customFormat="1" ht="48.75" customHeight="1" x14ac:dyDescent="0.25">
      <c r="A105" s="2018" t="s">
        <v>826</v>
      </c>
      <c r="B105" s="2019"/>
      <c r="C105" s="2019"/>
      <c r="D105" s="2020"/>
      <c r="E105" s="35" t="s">
        <v>687</v>
      </c>
      <c r="F105" s="661"/>
      <c r="G105" s="1289"/>
      <c r="H105" s="1827"/>
      <c r="I105" s="846">
        <f>I106</f>
        <v>1200000</v>
      </c>
      <c r="J105" s="682">
        <f>J106</f>
        <v>950000</v>
      </c>
      <c r="K105" s="1375"/>
      <c r="L105" s="1964"/>
      <c r="M105" s="1370"/>
      <c r="N105" s="1371"/>
      <c r="O105" s="1370"/>
      <c r="P105" s="1371"/>
    </row>
    <row r="106" spans="1:16" s="378" customFormat="1" ht="29.45" customHeight="1" x14ac:dyDescent="0.25">
      <c r="A106" s="1305" t="s">
        <v>364</v>
      </c>
      <c r="B106" s="1306"/>
      <c r="C106" s="1306"/>
      <c r="D106" s="1307"/>
      <c r="E106" s="659"/>
      <c r="F106" s="661">
        <v>251100</v>
      </c>
      <c r="G106" s="1257"/>
      <c r="H106" s="1277"/>
      <c r="I106" s="663">
        <v>1200000</v>
      </c>
      <c r="J106" s="663">
        <v>950000</v>
      </c>
      <c r="K106" s="1370"/>
      <c r="L106" s="1995"/>
      <c r="M106" s="1370"/>
      <c r="N106" s="1371"/>
      <c r="O106" s="1370"/>
      <c r="P106" s="1371"/>
    </row>
    <row r="107" spans="1:16" ht="34.9" customHeight="1" x14ac:dyDescent="0.25">
      <c r="A107" s="1771" t="s">
        <v>359</v>
      </c>
      <c r="B107" s="1772"/>
      <c r="C107" s="1772"/>
      <c r="D107" s="1773"/>
      <c r="E107" s="247">
        <v>70024</v>
      </c>
      <c r="F107" s="246"/>
      <c r="G107" s="1375">
        <v>398293.9</v>
      </c>
      <c r="H107" s="1376"/>
      <c r="I107" s="846">
        <f>I108+I109</f>
        <v>438451.6</v>
      </c>
      <c r="J107" s="846">
        <f>J108+J109</f>
        <v>900000</v>
      </c>
      <c r="K107" s="1375">
        <f>K108+K109</f>
        <v>1250023.5</v>
      </c>
      <c r="L107" s="1964"/>
      <c r="M107" s="1375">
        <f t="shared" ref="M107" si="18">M108+M109</f>
        <v>1306260</v>
      </c>
      <c r="N107" s="1964"/>
      <c r="O107" s="1375">
        <f t="shared" ref="O107" si="19">O108+O109</f>
        <v>1337582.3999999999</v>
      </c>
      <c r="P107" s="1964"/>
    </row>
    <row r="108" spans="1:16" ht="22.9" customHeight="1" x14ac:dyDescent="0.25">
      <c r="A108" s="1822" t="s">
        <v>381</v>
      </c>
      <c r="B108" s="1823"/>
      <c r="C108" s="1823"/>
      <c r="D108" s="1824"/>
      <c r="E108" s="246"/>
      <c r="F108" s="246">
        <v>222990</v>
      </c>
      <c r="G108" s="1370">
        <v>215329.6</v>
      </c>
      <c r="H108" s="1371"/>
      <c r="I108" s="259">
        <v>94952.8</v>
      </c>
      <c r="J108" s="259">
        <v>32140</v>
      </c>
      <c r="K108" s="1370">
        <v>15750</v>
      </c>
      <c r="L108" s="1995"/>
      <c r="M108" s="1370">
        <v>16520</v>
      </c>
      <c r="N108" s="1371"/>
      <c r="O108" s="1370"/>
      <c r="P108" s="1371"/>
    </row>
    <row r="109" spans="1:16" ht="20.45" customHeight="1" x14ac:dyDescent="0.25">
      <c r="A109" s="1305" t="s">
        <v>382</v>
      </c>
      <c r="B109" s="1306"/>
      <c r="C109" s="1306"/>
      <c r="D109" s="1307"/>
      <c r="E109" s="314"/>
      <c r="F109" s="314">
        <v>319220</v>
      </c>
      <c r="G109" s="1257">
        <v>182964.3</v>
      </c>
      <c r="H109" s="1277"/>
      <c r="I109" s="315">
        <v>343498.8</v>
      </c>
      <c r="J109" s="315">
        <v>867860</v>
      </c>
      <c r="K109" s="1370">
        <v>1234273.5</v>
      </c>
      <c r="L109" s="1995"/>
      <c r="M109" s="1370">
        <v>1289740</v>
      </c>
      <c r="N109" s="1371"/>
      <c r="O109" s="1370">
        <v>1337582.3999999999</v>
      </c>
      <c r="P109" s="1371"/>
    </row>
    <row r="110" spans="1:16" ht="25.9" customHeight="1" x14ac:dyDescent="0.25">
      <c r="A110" s="1268" t="s">
        <v>358</v>
      </c>
      <c r="B110" s="1269"/>
      <c r="C110" s="1269"/>
      <c r="D110" s="1270"/>
      <c r="E110" s="247">
        <v>70126</v>
      </c>
      <c r="F110" s="246"/>
      <c r="G110" s="1375">
        <v>41007.599999999999</v>
      </c>
      <c r="H110" s="1376"/>
      <c r="I110" s="856">
        <f>I111+I112</f>
        <v>18635.099999999999</v>
      </c>
      <c r="J110" s="856">
        <f>J111+J112</f>
        <v>150736.1</v>
      </c>
      <c r="K110" s="1375">
        <f>K111+K112</f>
        <v>540385</v>
      </c>
      <c r="L110" s="1964"/>
      <c r="M110" s="1375">
        <f t="shared" ref="M110" si="20">M111+M112</f>
        <v>286522.90000000002</v>
      </c>
      <c r="N110" s="1964"/>
      <c r="O110" s="1375">
        <f t="shared" ref="O110" si="21">O111+O112</f>
        <v>104148.6</v>
      </c>
      <c r="P110" s="1964"/>
    </row>
    <row r="111" spans="1:16" ht="22.9" customHeight="1" x14ac:dyDescent="0.25">
      <c r="A111" s="1822" t="s">
        <v>381</v>
      </c>
      <c r="B111" s="1823"/>
      <c r="C111" s="1823"/>
      <c r="D111" s="1824"/>
      <c r="E111" s="660"/>
      <c r="F111" s="314">
        <v>222990</v>
      </c>
      <c r="G111" s="1257">
        <v>20194</v>
      </c>
      <c r="H111" s="1277"/>
      <c r="I111" s="259">
        <v>4892.8</v>
      </c>
      <c r="J111" s="259">
        <v>16990</v>
      </c>
      <c r="K111" s="1370">
        <v>27935</v>
      </c>
      <c r="L111" s="1995"/>
      <c r="M111" s="1370">
        <v>3820</v>
      </c>
      <c r="N111" s="1371"/>
      <c r="O111" s="1370"/>
      <c r="P111" s="1371"/>
    </row>
    <row r="112" spans="1:16" ht="22.9" customHeight="1" x14ac:dyDescent="0.25">
      <c r="A112" s="1305" t="s">
        <v>382</v>
      </c>
      <c r="B112" s="1306"/>
      <c r="C112" s="1306"/>
      <c r="D112" s="1307"/>
      <c r="E112" s="660"/>
      <c r="F112" s="314">
        <v>319220</v>
      </c>
      <c r="G112" s="1257">
        <v>20813.599999999999</v>
      </c>
      <c r="H112" s="1277"/>
      <c r="I112" s="259">
        <v>13742.3</v>
      </c>
      <c r="J112" s="259">
        <v>133746.1</v>
      </c>
      <c r="K112" s="1370">
        <v>512450</v>
      </c>
      <c r="L112" s="1995"/>
      <c r="M112" s="1370">
        <v>282702.90000000002</v>
      </c>
      <c r="N112" s="1371"/>
      <c r="O112" s="1370">
        <v>104148.6</v>
      </c>
      <c r="P112" s="1371"/>
    </row>
    <row r="113" spans="1:17" s="378" customFormat="1" ht="30.75" customHeight="1" x14ac:dyDescent="0.25">
      <c r="A113" s="1992" t="s">
        <v>691</v>
      </c>
      <c r="B113" s="1993"/>
      <c r="C113" s="1993"/>
      <c r="D113" s="1994"/>
      <c r="E113" s="670">
        <v>70238</v>
      </c>
      <c r="F113" s="668"/>
      <c r="G113" s="1289"/>
      <c r="H113" s="1827"/>
      <c r="I113" s="682"/>
      <c r="J113" s="682">
        <f>J114</f>
        <v>100000</v>
      </c>
      <c r="K113" s="1375">
        <f>K114</f>
        <v>240115.5</v>
      </c>
      <c r="L113" s="1996"/>
      <c r="M113" s="1375">
        <f t="shared" ref="M113" si="22">M114</f>
        <v>250608.4</v>
      </c>
      <c r="N113" s="1996"/>
      <c r="O113" s="1375">
        <f t="shared" ref="O113" si="23">O114</f>
        <v>0</v>
      </c>
      <c r="P113" s="1996"/>
    </row>
    <row r="114" spans="1:17" s="378" customFormat="1" ht="32.25" customHeight="1" x14ac:dyDescent="0.25">
      <c r="A114" s="1305" t="s">
        <v>824</v>
      </c>
      <c r="B114" s="1306"/>
      <c r="C114" s="1306"/>
      <c r="D114" s="1307"/>
      <c r="E114" s="670"/>
      <c r="F114" s="668">
        <v>319290</v>
      </c>
      <c r="G114" s="1257"/>
      <c r="H114" s="1277"/>
      <c r="I114" s="683"/>
      <c r="J114" s="683">
        <v>100000</v>
      </c>
      <c r="K114" s="1370">
        <v>240115.5</v>
      </c>
      <c r="L114" s="1995"/>
      <c r="M114" s="1370">
        <v>250608.4</v>
      </c>
      <c r="N114" s="1371"/>
      <c r="O114" s="1370"/>
      <c r="P114" s="1371"/>
    </row>
    <row r="115" spans="1:17" s="378" customFormat="1" ht="30.75" customHeight="1" x14ac:dyDescent="0.25">
      <c r="A115" s="1992" t="s">
        <v>692</v>
      </c>
      <c r="B115" s="1993"/>
      <c r="C115" s="1993"/>
      <c r="D115" s="1994"/>
      <c r="E115" s="670">
        <v>70239</v>
      </c>
      <c r="F115" s="668"/>
      <c r="G115" s="1289"/>
      <c r="H115" s="1827"/>
      <c r="I115" s="682"/>
      <c r="J115" s="682">
        <f>J116</f>
        <v>395781.6</v>
      </c>
      <c r="K115" s="1375">
        <f>K116</f>
        <v>719325</v>
      </c>
      <c r="L115" s="1996"/>
      <c r="M115" s="1375">
        <f t="shared" ref="M115" si="24">M116</f>
        <v>1829472</v>
      </c>
      <c r="N115" s="1996"/>
      <c r="O115" s="1375">
        <f t="shared" ref="O115" si="25">O116</f>
        <v>1891768.8</v>
      </c>
      <c r="P115" s="1996"/>
    </row>
    <row r="116" spans="1:17" s="378" customFormat="1" ht="34.5" customHeight="1" x14ac:dyDescent="0.25">
      <c r="A116" s="1305" t="s">
        <v>824</v>
      </c>
      <c r="B116" s="1306"/>
      <c r="C116" s="1306"/>
      <c r="D116" s="1307"/>
      <c r="E116" s="670"/>
      <c r="F116" s="668">
        <v>319290</v>
      </c>
      <c r="G116" s="1257"/>
      <c r="H116" s="1277"/>
      <c r="I116" s="683"/>
      <c r="J116" s="683">
        <v>395781.6</v>
      </c>
      <c r="K116" s="1370">
        <v>719325</v>
      </c>
      <c r="L116" s="1995"/>
      <c r="M116" s="1370">
        <v>1829472</v>
      </c>
      <c r="N116" s="1371"/>
      <c r="O116" s="1370">
        <v>1891768.8</v>
      </c>
      <c r="P116" s="1371"/>
    </row>
    <row r="117" spans="1:17" s="378" customFormat="1" ht="25.5" customHeight="1" x14ac:dyDescent="0.25">
      <c r="A117" s="1906" t="s">
        <v>1002</v>
      </c>
      <c r="B117" s="1906"/>
      <c r="C117" s="1906"/>
      <c r="D117" s="1906"/>
      <c r="E117" s="35" t="s">
        <v>1001</v>
      </c>
      <c r="F117" s="950"/>
      <c r="G117" s="1289"/>
      <c r="H117" s="1827"/>
      <c r="I117" s="951"/>
      <c r="J117" s="951">
        <f>J118</f>
        <v>19032.8</v>
      </c>
      <c r="K117" s="1375">
        <f>K118</f>
        <v>41750</v>
      </c>
      <c r="L117" s="1376"/>
      <c r="M117" s="1375">
        <f t="shared" ref="M117" si="26">M118</f>
        <v>134360</v>
      </c>
      <c r="N117" s="1376"/>
      <c r="O117" s="1375">
        <f t="shared" ref="O117" si="27">O118</f>
        <v>77293.399999999994</v>
      </c>
      <c r="P117" s="1376"/>
    </row>
    <row r="118" spans="1:17" s="378" customFormat="1" ht="34.5" customHeight="1" x14ac:dyDescent="0.25">
      <c r="A118" s="1305" t="s">
        <v>824</v>
      </c>
      <c r="B118" s="1306"/>
      <c r="C118" s="1306"/>
      <c r="D118" s="1307"/>
      <c r="E118" s="927"/>
      <c r="F118" s="950">
        <v>319290</v>
      </c>
      <c r="G118" s="1257"/>
      <c r="H118" s="1277"/>
      <c r="I118" s="952"/>
      <c r="J118" s="952">
        <v>19032.8</v>
      </c>
      <c r="K118" s="1370">
        <v>41750</v>
      </c>
      <c r="L118" s="1995"/>
      <c r="M118" s="1370">
        <v>134360</v>
      </c>
      <c r="N118" s="1371"/>
      <c r="O118" s="1370">
        <v>77293.399999999994</v>
      </c>
      <c r="P118" s="1371"/>
    </row>
    <row r="119" spans="1:17" s="378" customFormat="1" ht="27" customHeight="1" x14ac:dyDescent="0.25">
      <c r="A119" s="1906" t="s">
        <v>1002</v>
      </c>
      <c r="B119" s="1906"/>
      <c r="C119" s="1906"/>
      <c r="D119" s="1906"/>
      <c r="E119" s="35" t="s">
        <v>1001</v>
      </c>
      <c r="F119" s="950"/>
      <c r="G119" s="1289"/>
      <c r="H119" s="1827"/>
      <c r="I119" s="951"/>
      <c r="J119" s="951">
        <f>J120</f>
        <v>0</v>
      </c>
      <c r="K119" s="1375">
        <f>K120</f>
        <v>52312.5</v>
      </c>
      <c r="L119" s="1996"/>
      <c r="M119" s="1375">
        <f t="shared" ref="M119" si="28">M120</f>
        <v>53707.5</v>
      </c>
      <c r="N119" s="1996"/>
      <c r="O119" s="1375">
        <f t="shared" ref="O119" si="29">O120</f>
        <v>0</v>
      </c>
      <c r="P119" s="1996"/>
    </row>
    <row r="120" spans="1:17" s="378" customFormat="1" ht="34.5" customHeight="1" x14ac:dyDescent="0.25">
      <c r="A120" s="1305" t="s">
        <v>824</v>
      </c>
      <c r="B120" s="1306"/>
      <c r="C120" s="1306"/>
      <c r="D120" s="1307"/>
      <c r="E120" s="927"/>
      <c r="F120" s="950">
        <v>319290</v>
      </c>
      <c r="G120" s="1257"/>
      <c r="H120" s="1277"/>
      <c r="I120" s="952"/>
      <c r="J120" s="952"/>
      <c r="K120" s="1370">
        <v>52312.5</v>
      </c>
      <c r="L120" s="1995"/>
      <c r="M120" s="1370">
        <v>53707.5</v>
      </c>
      <c r="N120" s="1371"/>
      <c r="O120" s="1370"/>
      <c r="P120" s="1371"/>
    </row>
    <row r="121" spans="1:17" s="378" customFormat="1" ht="24.75" customHeight="1" x14ac:dyDescent="0.25">
      <c r="A121" s="1268" t="s">
        <v>825</v>
      </c>
      <c r="B121" s="1269"/>
      <c r="C121" s="1269"/>
      <c r="D121" s="1270"/>
      <c r="E121" s="953">
        <v>99999</v>
      </c>
      <c r="F121" s="950"/>
      <c r="G121" s="1289"/>
      <c r="H121" s="1827"/>
      <c r="I121" s="951"/>
      <c r="J121" s="951">
        <f>J122</f>
        <v>10000</v>
      </c>
      <c r="K121" s="1375">
        <f>K122</f>
        <v>15000</v>
      </c>
      <c r="L121" s="1996"/>
      <c r="M121" s="1375">
        <f t="shared" ref="M121" si="30">M122</f>
        <v>20000</v>
      </c>
      <c r="N121" s="1996"/>
      <c r="O121" s="1375">
        <f t="shared" ref="O121" si="31">O122</f>
        <v>20000</v>
      </c>
      <c r="P121" s="1996"/>
    </row>
    <row r="122" spans="1:17" s="378" customFormat="1" ht="25.5" customHeight="1" x14ac:dyDescent="0.25">
      <c r="A122" s="1822" t="s">
        <v>381</v>
      </c>
      <c r="B122" s="1823"/>
      <c r="C122" s="1823"/>
      <c r="D122" s="1824"/>
      <c r="E122" s="950"/>
      <c r="F122" s="950">
        <v>222990</v>
      </c>
      <c r="G122" s="1257"/>
      <c r="H122" s="1277"/>
      <c r="I122" s="952"/>
      <c r="J122" s="952">
        <v>10000</v>
      </c>
      <c r="K122" s="1370">
        <v>15000</v>
      </c>
      <c r="L122" s="1995"/>
      <c r="M122" s="1370">
        <v>20000</v>
      </c>
      <c r="N122" s="1371"/>
      <c r="O122" s="1370">
        <v>20000</v>
      </c>
      <c r="P122" s="1371"/>
    </row>
    <row r="123" spans="1:17" s="378" customFormat="1" ht="34.5" customHeight="1" x14ac:dyDescent="0.25">
      <c r="A123" s="960"/>
      <c r="B123" s="960"/>
      <c r="C123" s="960"/>
      <c r="D123" s="960"/>
      <c r="E123" s="927"/>
      <c r="F123" s="955"/>
      <c r="G123" s="961"/>
      <c r="H123" s="961"/>
      <c r="I123" s="962"/>
      <c r="J123" s="962"/>
      <c r="K123" s="962"/>
      <c r="L123" s="963"/>
      <c r="M123" s="962"/>
      <c r="N123" s="962"/>
      <c r="O123" s="962"/>
      <c r="P123" s="962"/>
    </row>
    <row r="124" spans="1:17" ht="20.45" customHeight="1" x14ac:dyDescent="0.25"/>
    <row r="125" spans="1:17" ht="22.15" customHeight="1" x14ac:dyDescent="0.25">
      <c r="A125" s="1278" t="s">
        <v>63</v>
      </c>
      <c r="B125" s="1278"/>
      <c r="C125" s="1278"/>
      <c r="D125" s="1278"/>
      <c r="E125" s="1278"/>
      <c r="F125" s="1278"/>
      <c r="G125" s="1278"/>
      <c r="H125" s="1278"/>
      <c r="I125" s="1278"/>
      <c r="J125" s="1278"/>
      <c r="K125" s="1278"/>
      <c r="L125" s="1278"/>
      <c r="M125" s="1278"/>
      <c r="N125" s="1278"/>
      <c r="O125" s="1278"/>
      <c r="P125" s="1292"/>
      <c r="Q125" s="704"/>
    </row>
    <row r="126" spans="1:17" ht="19.899999999999999" customHeight="1" x14ac:dyDescent="0.25">
      <c r="A126" s="1280" t="s">
        <v>7</v>
      </c>
      <c r="B126" s="1280"/>
      <c r="C126" s="1280"/>
      <c r="D126" s="1280"/>
      <c r="E126" s="1280" t="s">
        <v>2</v>
      </c>
      <c r="F126" s="1280"/>
      <c r="G126" s="1280"/>
      <c r="H126" s="1280"/>
      <c r="I126" s="1281" t="s">
        <v>64</v>
      </c>
      <c r="J126" s="1281" t="s">
        <v>65</v>
      </c>
      <c r="K126" s="1281" t="s">
        <v>785</v>
      </c>
      <c r="L126" s="667">
        <v>2019</v>
      </c>
      <c r="M126" s="1281" t="s">
        <v>786</v>
      </c>
      <c r="N126" s="668">
        <v>2020</v>
      </c>
      <c r="O126" s="668">
        <v>2021</v>
      </c>
      <c r="P126" s="700">
        <v>2022</v>
      </c>
      <c r="Q126" s="702"/>
    </row>
    <row r="127" spans="1:17" ht="63" customHeight="1" x14ac:dyDescent="0.25">
      <c r="A127" s="1280"/>
      <c r="B127" s="1280"/>
      <c r="C127" s="1280"/>
      <c r="D127" s="1280"/>
      <c r="E127" s="668" t="s">
        <v>66</v>
      </c>
      <c r="F127" s="668" t="s">
        <v>61</v>
      </c>
      <c r="G127" s="674" t="s">
        <v>12</v>
      </c>
      <c r="H127" s="673" t="s">
        <v>62</v>
      </c>
      <c r="I127" s="1281"/>
      <c r="J127" s="1281"/>
      <c r="K127" s="1281"/>
      <c r="L127" s="17" t="s">
        <v>67</v>
      </c>
      <c r="M127" s="1281"/>
      <c r="N127" s="678" t="s">
        <v>12</v>
      </c>
      <c r="O127" s="674" t="s">
        <v>13</v>
      </c>
      <c r="P127" s="701" t="s">
        <v>13</v>
      </c>
      <c r="Q127" s="705"/>
    </row>
    <row r="128" spans="1:17" x14ac:dyDescent="0.25">
      <c r="A128" s="1255">
        <v>1</v>
      </c>
      <c r="B128" s="1267"/>
      <c r="C128" s="1267"/>
      <c r="D128" s="1256"/>
      <c r="E128" s="668">
        <v>2</v>
      </c>
      <c r="F128" s="668">
        <v>3</v>
      </c>
      <c r="G128" s="668">
        <v>4</v>
      </c>
      <c r="H128" s="668">
        <v>5</v>
      </c>
      <c r="I128" s="668">
        <v>6</v>
      </c>
      <c r="J128" s="668">
        <v>7</v>
      </c>
      <c r="K128" s="668">
        <v>8</v>
      </c>
      <c r="L128" s="668">
        <v>9</v>
      </c>
      <c r="M128" s="668" t="s">
        <v>68</v>
      </c>
      <c r="N128" s="668">
        <v>11</v>
      </c>
      <c r="O128" s="668">
        <v>12</v>
      </c>
      <c r="P128" s="700">
        <v>13</v>
      </c>
      <c r="Q128" s="702"/>
    </row>
    <row r="129" spans="1:17" ht="33.6" customHeight="1" x14ac:dyDescent="0.25">
      <c r="A129" s="2000" t="s">
        <v>359</v>
      </c>
      <c r="B129" s="2001"/>
      <c r="C129" s="2001"/>
      <c r="D129" s="2002"/>
      <c r="E129" s="13">
        <v>6402</v>
      </c>
      <c r="F129" s="480" t="s">
        <v>690</v>
      </c>
      <c r="G129" s="13">
        <v>11274</v>
      </c>
      <c r="H129" s="13"/>
      <c r="I129" s="63">
        <v>8620000</v>
      </c>
      <c r="J129" s="63">
        <v>2007</v>
      </c>
      <c r="K129" s="13">
        <f>K130</f>
        <v>4564404.2</v>
      </c>
      <c r="L129" s="13">
        <f t="shared" ref="L129:M129" si="32">L130</f>
        <v>867860</v>
      </c>
      <c r="M129" s="13">
        <f t="shared" si="32"/>
        <v>3696544.2</v>
      </c>
      <c r="N129" s="58">
        <f>N130</f>
        <v>1234273.5</v>
      </c>
      <c r="O129" s="58">
        <f t="shared" ref="O129:P129" si="33">O130</f>
        <v>1289740</v>
      </c>
      <c r="P129" s="58">
        <f t="shared" si="33"/>
        <v>1337582.3999999999</v>
      </c>
      <c r="Q129" s="706"/>
    </row>
    <row r="130" spans="1:17" ht="22.9" customHeight="1" x14ac:dyDescent="0.25">
      <c r="A130" s="1305" t="s">
        <v>382</v>
      </c>
      <c r="B130" s="1306"/>
      <c r="C130" s="1306"/>
      <c r="D130" s="1307"/>
      <c r="E130" s="8"/>
      <c r="F130" s="8"/>
      <c r="G130" s="8"/>
      <c r="H130" s="8">
        <v>319220</v>
      </c>
      <c r="I130" s="63"/>
      <c r="J130" s="242"/>
      <c r="K130" s="565">
        <v>4564404.2</v>
      </c>
      <c r="L130" s="565">
        <v>867860</v>
      </c>
      <c r="M130" s="565">
        <v>3696544.2</v>
      </c>
      <c r="N130" s="857">
        <f>K109</f>
        <v>1234273.5</v>
      </c>
      <c r="O130" s="857">
        <f>M109</f>
        <v>1289740</v>
      </c>
      <c r="P130" s="857">
        <f>O109</f>
        <v>1337582.3999999999</v>
      </c>
      <c r="Q130" s="706"/>
    </row>
    <row r="131" spans="1:17" ht="22.9" customHeight="1" x14ac:dyDescent="0.25">
      <c r="A131" s="1128" t="s">
        <v>358</v>
      </c>
      <c r="B131" s="1128"/>
      <c r="C131" s="1128"/>
      <c r="D131" s="1128"/>
      <c r="E131" s="32">
        <v>6402</v>
      </c>
      <c r="F131" s="664">
        <v>70126</v>
      </c>
      <c r="G131" s="689">
        <v>11262</v>
      </c>
      <c r="H131" s="25"/>
      <c r="I131" s="690">
        <v>1600000</v>
      </c>
      <c r="J131" s="13">
        <v>2016</v>
      </c>
      <c r="K131" s="13">
        <f>K132</f>
        <v>1544572.5</v>
      </c>
      <c r="L131" s="13">
        <f t="shared" ref="L131:M131" si="34">L132</f>
        <v>133746.1</v>
      </c>
      <c r="M131" s="13">
        <f t="shared" si="34"/>
        <v>1410826.4</v>
      </c>
      <c r="N131" s="58">
        <f>N132</f>
        <v>512450</v>
      </c>
      <c r="O131" s="58">
        <f t="shared" ref="O131:P131" si="35">O132</f>
        <v>282702.90000000002</v>
      </c>
      <c r="P131" s="58">
        <f t="shared" si="35"/>
        <v>104148.6</v>
      </c>
      <c r="Q131" s="706"/>
    </row>
    <row r="132" spans="1:17" ht="22.9" customHeight="1" x14ac:dyDescent="0.25">
      <c r="A132" s="1305" t="s">
        <v>382</v>
      </c>
      <c r="B132" s="1306"/>
      <c r="C132" s="1306"/>
      <c r="D132" s="1307"/>
      <c r="E132" s="13"/>
      <c r="F132" s="13"/>
      <c r="G132" s="13"/>
      <c r="H132" s="8">
        <v>319220</v>
      </c>
      <c r="I132" s="8"/>
      <c r="J132" s="8"/>
      <c r="K132" s="8">
        <v>1544572.5</v>
      </c>
      <c r="L132" s="8">
        <v>133746.1</v>
      </c>
      <c r="M132" s="8">
        <v>1410826.4</v>
      </c>
      <c r="N132" s="61">
        <f>K112</f>
        <v>512450</v>
      </c>
      <c r="O132" s="61">
        <f>M112</f>
        <v>282702.90000000002</v>
      </c>
      <c r="P132" s="61">
        <f>O112</f>
        <v>104148.6</v>
      </c>
    </row>
    <row r="133" spans="1:17" s="378" customFormat="1" ht="30" customHeight="1" x14ac:dyDescent="0.25">
      <c r="A133" s="1997" t="s">
        <v>691</v>
      </c>
      <c r="B133" s="1998"/>
      <c r="C133" s="1998"/>
      <c r="D133" s="1999"/>
      <c r="E133" s="13">
        <v>6402</v>
      </c>
      <c r="F133" s="13">
        <v>70238</v>
      </c>
      <c r="G133" s="13"/>
      <c r="H133" s="8"/>
      <c r="I133" s="8"/>
      <c r="J133" s="13">
        <v>2019</v>
      </c>
      <c r="K133" s="13"/>
      <c r="L133" s="13"/>
      <c r="M133" s="13"/>
      <c r="N133" s="13">
        <f>N134</f>
        <v>240115.5</v>
      </c>
      <c r="O133" s="13">
        <f t="shared" ref="O133:P133" si="36">O134</f>
        <v>250608.4</v>
      </c>
      <c r="P133" s="13">
        <f t="shared" si="36"/>
        <v>0</v>
      </c>
    </row>
    <row r="134" spans="1:17" s="378" customFormat="1" ht="30.75" customHeight="1" x14ac:dyDescent="0.25">
      <c r="A134" s="1305" t="s">
        <v>824</v>
      </c>
      <c r="B134" s="1306"/>
      <c r="C134" s="1306"/>
      <c r="D134" s="1307"/>
      <c r="E134" s="13"/>
      <c r="F134" s="13"/>
      <c r="G134" s="13"/>
      <c r="H134" s="8">
        <v>319290</v>
      </c>
      <c r="I134" s="8"/>
      <c r="J134" s="8"/>
      <c r="K134" s="8"/>
      <c r="L134" s="8"/>
      <c r="M134" s="8"/>
      <c r="N134" s="8">
        <v>240115.5</v>
      </c>
      <c r="O134" s="8">
        <v>250608.4</v>
      </c>
      <c r="P134" s="8"/>
    </row>
    <row r="135" spans="1:17" s="378" customFormat="1" ht="29.25" customHeight="1" x14ac:dyDescent="0.25">
      <c r="A135" s="1997" t="s">
        <v>692</v>
      </c>
      <c r="B135" s="1998"/>
      <c r="C135" s="1998"/>
      <c r="D135" s="1999"/>
      <c r="E135" s="13">
        <v>6402</v>
      </c>
      <c r="F135" s="13">
        <v>70239</v>
      </c>
      <c r="G135" s="8"/>
      <c r="H135" s="8"/>
      <c r="I135" s="8"/>
      <c r="J135" s="13">
        <v>2019</v>
      </c>
      <c r="K135" s="8"/>
      <c r="L135" s="8"/>
      <c r="M135" s="8"/>
      <c r="N135" s="13">
        <f>N136</f>
        <v>719325</v>
      </c>
      <c r="O135" s="13">
        <f t="shared" ref="O135:P135" si="37">O136</f>
        <v>1829472</v>
      </c>
      <c r="P135" s="13">
        <f t="shared" si="37"/>
        <v>1891768.8</v>
      </c>
    </row>
    <row r="136" spans="1:17" ht="34.5" customHeight="1" x14ac:dyDescent="0.25">
      <c r="A136" s="1305" t="s">
        <v>824</v>
      </c>
      <c r="B136" s="1306"/>
      <c r="C136" s="1306"/>
      <c r="D136" s="1307"/>
      <c r="E136" s="13"/>
      <c r="F136" s="13"/>
      <c r="G136" s="13"/>
      <c r="H136" s="8">
        <v>319290</v>
      </c>
      <c r="I136" s="8"/>
      <c r="J136" s="8"/>
      <c r="K136" s="8"/>
      <c r="L136" s="8"/>
      <c r="M136" s="8"/>
      <c r="N136" s="8">
        <v>719325</v>
      </c>
      <c r="O136" s="8">
        <v>1829472</v>
      </c>
      <c r="P136" s="8">
        <v>1891768.8</v>
      </c>
    </row>
    <row r="137" spans="1:17" s="19" customFormat="1" ht="24.6" customHeight="1" x14ac:dyDescent="0.25">
      <c r="A137" s="1274" t="s">
        <v>69</v>
      </c>
      <c r="B137" s="1275"/>
      <c r="C137" s="1275"/>
      <c r="D137" s="1275"/>
      <c r="E137" s="1275"/>
      <c r="F137" s="1275"/>
      <c r="G137" s="1275"/>
      <c r="H137" s="1275"/>
      <c r="I137" s="1275"/>
      <c r="J137" s="1275"/>
      <c r="K137" s="1275"/>
      <c r="L137" s="1275"/>
      <c r="M137" s="1275"/>
      <c r="N137" s="1275"/>
      <c r="O137" s="1275"/>
      <c r="P137" s="1276"/>
    </row>
    <row r="138" spans="1:17" s="19" customFormat="1" ht="24.6" customHeight="1" x14ac:dyDescent="0.25">
      <c r="A138" s="1260" t="s">
        <v>70</v>
      </c>
      <c r="B138" s="1261"/>
      <c r="C138" s="1261"/>
      <c r="D138" s="1261"/>
      <c r="E138" s="1261"/>
      <c r="F138" s="1261"/>
      <c r="G138" s="1261"/>
      <c r="H138" s="1261"/>
      <c r="I138" s="1261"/>
      <c r="J138" s="1261"/>
      <c r="K138" s="1261"/>
      <c r="L138" s="1261"/>
      <c r="M138" s="1261"/>
      <c r="N138" s="1261"/>
      <c r="O138" s="1261"/>
      <c r="P138" s="1262"/>
    </row>
    <row r="139" spans="1:17" s="19" customFormat="1" ht="24.6" customHeight="1" x14ac:dyDescent="0.25">
      <c r="A139" s="1260" t="s">
        <v>71</v>
      </c>
      <c r="B139" s="1261"/>
      <c r="C139" s="1261"/>
      <c r="D139" s="1261"/>
      <c r="E139" s="1261"/>
      <c r="F139" s="1261"/>
      <c r="G139" s="1261"/>
      <c r="H139" s="1261"/>
      <c r="I139" s="1261"/>
      <c r="J139" s="1261"/>
      <c r="K139" s="1261"/>
      <c r="L139" s="1261"/>
      <c r="M139" s="1261"/>
      <c r="N139" s="1261"/>
      <c r="O139" s="1261"/>
      <c r="P139" s="1262"/>
    </row>
    <row r="140" spans="1:17" s="19" customFormat="1" ht="24.6" customHeight="1" x14ac:dyDescent="0.25">
      <c r="A140" s="1263" t="s">
        <v>72</v>
      </c>
      <c r="B140" s="1264"/>
      <c r="C140" s="1264"/>
      <c r="D140" s="1264"/>
      <c r="E140" s="1264"/>
      <c r="F140" s="1264"/>
      <c r="G140" s="1264"/>
      <c r="H140" s="1264"/>
      <c r="I140" s="1264"/>
      <c r="J140" s="1264"/>
      <c r="K140" s="1264"/>
      <c r="L140" s="1264"/>
      <c r="M140" s="1264"/>
      <c r="N140" s="1264"/>
      <c r="O140" s="1264"/>
      <c r="P140" s="1265"/>
    </row>
    <row r="142" spans="1:17" ht="37.5" customHeight="1" x14ac:dyDescent="0.25">
      <c r="A142" s="1266" t="s">
        <v>73</v>
      </c>
      <c r="B142" s="1266"/>
      <c r="C142" s="1266"/>
      <c r="D142" s="1266"/>
      <c r="E142" s="1266"/>
      <c r="F142" s="1266"/>
      <c r="G142" s="1266"/>
      <c r="H142" s="1266"/>
      <c r="I142" s="1266"/>
      <c r="J142" s="1266"/>
      <c r="K142" s="1266"/>
      <c r="L142" s="1266"/>
      <c r="M142" s="1266"/>
      <c r="N142" s="1266"/>
      <c r="O142" s="1266"/>
      <c r="P142" s="1266"/>
    </row>
    <row r="143" spans="1:17" ht="38.25" hidden="1" customHeight="1" x14ac:dyDescent="0.25">
      <c r="A143" s="244"/>
      <c r="C143" s="244"/>
      <c r="D143" s="244"/>
      <c r="E143" s="244"/>
      <c r="F143" s="244"/>
      <c r="G143" s="244"/>
      <c r="H143" s="244"/>
      <c r="I143" s="244"/>
      <c r="J143" s="244"/>
      <c r="K143" s="676"/>
      <c r="L143" s="244"/>
      <c r="M143" s="244"/>
      <c r="N143" s="244"/>
      <c r="O143" s="244"/>
      <c r="P143" s="244"/>
    </row>
    <row r="144" spans="1:17" ht="48.75" hidden="1" customHeight="1" x14ac:dyDescent="0.25"/>
  </sheetData>
  <mergeCells count="366">
    <mergeCell ref="G122:H122"/>
    <mergeCell ref="K122:L122"/>
    <mergeCell ref="M122:N122"/>
    <mergeCell ref="O122:P122"/>
    <mergeCell ref="A117:D117"/>
    <mergeCell ref="A119:D119"/>
    <mergeCell ref="A118:D118"/>
    <mergeCell ref="A120:D120"/>
    <mergeCell ref="A121:D121"/>
    <mergeCell ref="A122:D122"/>
    <mergeCell ref="G120:H120"/>
    <mergeCell ref="K120:L120"/>
    <mergeCell ref="M120:N120"/>
    <mergeCell ref="M117:N117"/>
    <mergeCell ref="K118:L118"/>
    <mergeCell ref="M118:N118"/>
    <mergeCell ref="O118:P118"/>
    <mergeCell ref="G119:H119"/>
    <mergeCell ref="K119:L119"/>
    <mergeCell ref="M119:N119"/>
    <mergeCell ref="O119:P119"/>
    <mergeCell ref="O120:P120"/>
    <mergeCell ref="G121:H121"/>
    <mergeCell ref="K121:L121"/>
    <mergeCell ref="M121:N121"/>
    <mergeCell ref="O121:P121"/>
    <mergeCell ref="O27:P27"/>
    <mergeCell ref="A27:B27"/>
    <mergeCell ref="K18:L18"/>
    <mergeCell ref="K19:L19"/>
    <mergeCell ref="K20:L20"/>
    <mergeCell ref="K21:L21"/>
    <mergeCell ref="K22:L22"/>
    <mergeCell ref="K23:L23"/>
    <mergeCell ref="K24:L24"/>
    <mergeCell ref="K25:L25"/>
    <mergeCell ref="K26:L26"/>
    <mergeCell ref="A19:B20"/>
    <mergeCell ref="C19:F19"/>
    <mergeCell ref="G19:H19"/>
    <mergeCell ref="M19:N19"/>
    <mergeCell ref="O19:P19"/>
    <mergeCell ref="G20:H20"/>
    <mergeCell ref="M20:N20"/>
    <mergeCell ref="O20:P20"/>
    <mergeCell ref="M111:N111"/>
    <mergeCell ref="A112:D112"/>
    <mergeCell ref="G112:H112"/>
    <mergeCell ref="A109:D109"/>
    <mergeCell ref="G109:H109"/>
    <mergeCell ref="M109:N109"/>
    <mergeCell ref="M108:N108"/>
    <mergeCell ref="K105:L105"/>
    <mergeCell ref="K106:L106"/>
    <mergeCell ref="K107:L107"/>
    <mergeCell ref="K108:L108"/>
    <mergeCell ref="K109:L109"/>
    <mergeCell ref="A106:D106"/>
    <mergeCell ref="M105:N105"/>
    <mergeCell ref="G106:H106"/>
    <mergeCell ref="A68:B68"/>
    <mergeCell ref="A53:B53"/>
    <mergeCell ref="G27:H27"/>
    <mergeCell ref="K27:L27"/>
    <mergeCell ref="M27:N27"/>
    <mergeCell ref="O105:P105"/>
    <mergeCell ref="M106:N106"/>
    <mergeCell ref="O106:P106"/>
    <mergeCell ref="G105:H105"/>
    <mergeCell ref="A105:D105"/>
    <mergeCell ref="A28:B28"/>
    <mergeCell ref="G28:H28"/>
    <mergeCell ref="M28:N28"/>
    <mergeCell ref="O28:P28"/>
    <mergeCell ref="K28:L28"/>
    <mergeCell ref="A29:B29"/>
    <mergeCell ref="G29:H29"/>
    <mergeCell ref="M29:N29"/>
    <mergeCell ref="O29:P29"/>
    <mergeCell ref="A30:B30"/>
    <mergeCell ref="G30:H30"/>
    <mergeCell ref="M30:N30"/>
    <mergeCell ref="O30:P30"/>
    <mergeCell ref="A34:P34"/>
    <mergeCell ref="N1:P1"/>
    <mergeCell ref="E2:J2"/>
    <mergeCell ref="D3:L3"/>
    <mergeCell ref="A6:C6"/>
    <mergeCell ref="D6:O6"/>
    <mergeCell ref="A7:C7"/>
    <mergeCell ref="D7:O7"/>
    <mergeCell ref="M13:N13"/>
    <mergeCell ref="O13:P13"/>
    <mergeCell ref="K12:L12"/>
    <mergeCell ref="K13:L13"/>
    <mergeCell ref="M14:N14"/>
    <mergeCell ref="O14:P14"/>
    <mergeCell ref="A8:C8"/>
    <mergeCell ref="D8:O8"/>
    <mergeCell ref="A10:P10"/>
    <mergeCell ref="A12:D13"/>
    <mergeCell ref="E12:F12"/>
    <mergeCell ref="G12:H12"/>
    <mergeCell ref="M12:N12"/>
    <mergeCell ref="O12:P12"/>
    <mergeCell ref="G13:H13"/>
    <mergeCell ref="K14:L14"/>
    <mergeCell ref="A14:D14"/>
    <mergeCell ref="G14:H14"/>
    <mergeCell ref="O17:P17"/>
    <mergeCell ref="A15:D15"/>
    <mergeCell ref="G15:H15"/>
    <mergeCell ref="M15:N15"/>
    <mergeCell ref="A17:D17"/>
    <mergeCell ref="G17:H17"/>
    <mergeCell ref="M17:N17"/>
    <mergeCell ref="O15:P15"/>
    <mergeCell ref="A16:D16"/>
    <mergeCell ref="G16:H16"/>
    <mergeCell ref="M16:N16"/>
    <mergeCell ref="O16:P16"/>
    <mergeCell ref="K17:L17"/>
    <mergeCell ref="K15:L15"/>
    <mergeCell ref="K16:L16"/>
    <mergeCell ref="A21:B21"/>
    <mergeCell ref="G21:H21"/>
    <mergeCell ref="M21:N21"/>
    <mergeCell ref="O21:P21"/>
    <mergeCell ref="A22:B22"/>
    <mergeCell ref="G22:H22"/>
    <mergeCell ref="M22:N22"/>
    <mergeCell ref="O22:P22"/>
    <mergeCell ref="A23:B23"/>
    <mergeCell ref="G23:H23"/>
    <mergeCell ref="M23:N23"/>
    <mergeCell ref="O23:P23"/>
    <mergeCell ref="A24:B24"/>
    <mergeCell ref="G24:H24"/>
    <mergeCell ref="M24:N24"/>
    <mergeCell ref="O24:P24"/>
    <mergeCell ref="A25:B25"/>
    <mergeCell ref="M25:N25"/>
    <mergeCell ref="O25:P25"/>
    <mergeCell ref="A26:B26"/>
    <mergeCell ref="G26:H26"/>
    <mergeCell ref="M26:N26"/>
    <mergeCell ref="O26:P26"/>
    <mergeCell ref="G25:H25"/>
    <mergeCell ref="K29:L29"/>
    <mergeCell ref="K30:L30"/>
    <mergeCell ref="K31:L31"/>
    <mergeCell ref="K32:L32"/>
    <mergeCell ref="A35:C36"/>
    <mergeCell ref="D35:F35"/>
    <mergeCell ref="G35:J35"/>
    <mergeCell ref="N35:P35"/>
    <mergeCell ref="E36:F36"/>
    <mergeCell ref="G36:H36"/>
    <mergeCell ref="A31:B31"/>
    <mergeCell ref="G31:H31"/>
    <mergeCell ref="M31:N31"/>
    <mergeCell ref="O31:P31"/>
    <mergeCell ref="A32:B32"/>
    <mergeCell ref="G32:H32"/>
    <mergeCell ref="M32:N32"/>
    <mergeCell ref="O32:P32"/>
    <mergeCell ref="K35:M35"/>
    <mergeCell ref="A39:C39"/>
    <mergeCell ref="E39:F39"/>
    <mergeCell ref="G39:H39"/>
    <mergeCell ref="A40:C40"/>
    <mergeCell ref="E40:F40"/>
    <mergeCell ref="G40:H40"/>
    <mergeCell ref="A37:C37"/>
    <mergeCell ref="E37:F37"/>
    <mergeCell ref="G37:H37"/>
    <mergeCell ref="A38:C38"/>
    <mergeCell ref="E38:F38"/>
    <mergeCell ref="G38:H38"/>
    <mergeCell ref="A43:C43"/>
    <mergeCell ref="E43:F43"/>
    <mergeCell ref="G43:H43"/>
    <mergeCell ref="A44:C44"/>
    <mergeCell ref="E44:F44"/>
    <mergeCell ref="G44:H44"/>
    <mergeCell ref="A41:C41"/>
    <mergeCell ref="E41:F41"/>
    <mergeCell ref="G41:H41"/>
    <mergeCell ref="A42:C42"/>
    <mergeCell ref="E42:F42"/>
    <mergeCell ref="G42:H42"/>
    <mergeCell ref="A50:B50"/>
    <mergeCell ref="I50:J50"/>
    <mergeCell ref="A51:B51"/>
    <mergeCell ref="A52:B52"/>
    <mergeCell ref="A54:B54"/>
    <mergeCell ref="A45:C45"/>
    <mergeCell ref="E45:F45"/>
    <mergeCell ref="G45:H45"/>
    <mergeCell ref="A47:P47"/>
    <mergeCell ref="A48:B49"/>
    <mergeCell ref="C48:H48"/>
    <mergeCell ref="I48:J49"/>
    <mergeCell ref="A60:B60"/>
    <mergeCell ref="A61:B61"/>
    <mergeCell ref="I61:J61"/>
    <mergeCell ref="A62:B62"/>
    <mergeCell ref="I62:J62"/>
    <mergeCell ref="A64:B64"/>
    <mergeCell ref="A55:B55"/>
    <mergeCell ref="A56:B56"/>
    <mergeCell ref="A57:B57"/>
    <mergeCell ref="A58:B58"/>
    <mergeCell ref="I58:J58"/>
    <mergeCell ref="A59:B59"/>
    <mergeCell ref="I59:J59"/>
    <mergeCell ref="I63:J63"/>
    <mergeCell ref="I64:J64"/>
    <mergeCell ref="I60:J60"/>
    <mergeCell ref="A65:B65"/>
    <mergeCell ref="A67:B67"/>
    <mergeCell ref="A69:B69"/>
    <mergeCell ref="A76:B76"/>
    <mergeCell ref="A77:P77"/>
    <mergeCell ref="A78:B78"/>
    <mergeCell ref="C78:N78"/>
    <mergeCell ref="O78:P78"/>
    <mergeCell ref="A70:B70"/>
    <mergeCell ref="A71:B71"/>
    <mergeCell ref="I65:J65"/>
    <mergeCell ref="I66:J66"/>
    <mergeCell ref="I67:J67"/>
    <mergeCell ref="I69:J69"/>
    <mergeCell ref="I70:J70"/>
    <mergeCell ref="I71:J71"/>
    <mergeCell ref="I72:J72"/>
    <mergeCell ref="I73:J73"/>
    <mergeCell ref="I74:J74"/>
    <mergeCell ref="I75:J75"/>
    <mergeCell ref="A72:B72"/>
    <mergeCell ref="A73:B73"/>
    <mergeCell ref="A74:B74"/>
    <mergeCell ref="A75:B75"/>
    <mergeCell ref="A81:B81"/>
    <mergeCell ref="C81:N81"/>
    <mergeCell ref="O81:P81"/>
    <mergeCell ref="A83:P83"/>
    <mergeCell ref="A84:C84"/>
    <mergeCell ref="A79:B79"/>
    <mergeCell ref="C79:N79"/>
    <mergeCell ref="O79:P79"/>
    <mergeCell ref="A80:B80"/>
    <mergeCell ref="C80:N80"/>
    <mergeCell ref="O80:P80"/>
    <mergeCell ref="D84:P84"/>
    <mergeCell ref="C91:I91"/>
    <mergeCell ref="C92:I92"/>
    <mergeCell ref="C93:I93"/>
    <mergeCell ref="A90:A94"/>
    <mergeCell ref="C94:I94"/>
    <mergeCell ref="C96:I96"/>
    <mergeCell ref="A85:C85"/>
    <mergeCell ref="D85:P85"/>
    <mergeCell ref="A86:C86"/>
    <mergeCell ref="A87:P87"/>
    <mergeCell ref="A88:A89"/>
    <mergeCell ref="B88:B89"/>
    <mergeCell ref="C88:I89"/>
    <mergeCell ref="J88:J89"/>
    <mergeCell ref="C90:I90"/>
    <mergeCell ref="D86:P86"/>
    <mergeCell ref="A95:A96"/>
    <mergeCell ref="C95:I95"/>
    <mergeCell ref="M101:N101"/>
    <mergeCell ref="K100:L100"/>
    <mergeCell ref="O104:P104"/>
    <mergeCell ref="O103:P103"/>
    <mergeCell ref="O102:P102"/>
    <mergeCell ref="A99:P99"/>
    <mergeCell ref="A100:D101"/>
    <mergeCell ref="E100:F100"/>
    <mergeCell ref="G100:H100"/>
    <mergeCell ref="M100:N100"/>
    <mergeCell ref="G101:H101"/>
    <mergeCell ref="K101:L101"/>
    <mergeCell ref="A102:D102"/>
    <mergeCell ref="G102:H102"/>
    <mergeCell ref="M102:N102"/>
    <mergeCell ref="A104:D104"/>
    <mergeCell ref="G103:H103"/>
    <mergeCell ref="G104:H104"/>
    <mergeCell ref="A103:D103"/>
    <mergeCell ref="K102:L102"/>
    <mergeCell ref="K103:L103"/>
    <mergeCell ref="A66:B66"/>
    <mergeCell ref="A138:P138"/>
    <mergeCell ref="A139:P139"/>
    <mergeCell ref="G111:H111"/>
    <mergeCell ref="A107:D107"/>
    <mergeCell ref="G107:H107"/>
    <mergeCell ref="M107:N107"/>
    <mergeCell ref="O107:P107"/>
    <mergeCell ref="A108:D108"/>
    <mergeCell ref="G108:H108"/>
    <mergeCell ref="O111:P111"/>
    <mergeCell ref="O110:P110"/>
    <mergeCell ref="O109:P109"/>
    <mergeCell ref="O108:P108"/>
    <mergeCell ref="A128:D128"/>
    <mergeCell ref="A129:D129"/>
    <mergeCell ref="A130:D130"/>
    <mergeCell ref="A126:D127"/>
    <mergeCell ref="E126:H126"/>
    <mergeCell ref="O100:P100"/>
    <mergeCell ref="C97:I97"/>
    <mergeCell ref="M110:N110"/>
    <mergeCell ref="G110:H110"/>
    <mergeCell ref="O101:P101"/>
    <mergeCell ref="A110:D110"/>
    <mergeCell ref="A133:D133"/>
    <mergeCell ref="A134:D134"/>
    <mergeCell ref="A135:D135"/>
    <mergeCell ref="A136:D136"/>
    <mergeCell ref="M104:N104"/>
    <mergeCell ref="M103:N103"/>
    <mergeCell ref="K110:L110"/>
    <mergeCell ref="K111:L111"/>
    <mergeCell ref="G113:H113"/>
    <mergeCell ref="G114:H114"/>
    <mergeCell ref="G115:H115"/>
    <mergeCell ref="G116:H116"/>
    <mergeCell ref="K113:L113"/>
    <mergeCell ref="M113:N113"/>
    <mergeCell ref="K114:L114"/>
    <mergeCell ref="M114:N114"/>
    <mergeCell ref="K115:L115"/>
    <mergeCell ref="M115:N115"/>
    <mergeCell ref="K116:L116"/>
    <mergeCell ref="M116:N116"/>
    <mergeCell ref="A111:D111"/>
    <mergeCell ref="K104:L104"/>
    <mergeCell ref="A116:D116"/>
    <mergeCell ref="A140:P140"/>
    <mergeCell ref="A142:P142"/>
    <mergeCell ref="A132:D132"/>
    <mergeCell ref="A137:P137"/>
    <mergeCell ref="M112:N112"/>
    <mergeCell ref="O112:P112"/>
    <mergeCell ref="A131:D131"/>
    <mergeCell ref="A115:D115"/>
    <mergeCell ref="A125:P125"/>
    <mergeCell ref="K126:K127"/>
    <mergeCell ref="M126:M127"/>
    <mergeCell ref="K112:L112"/>
    <mergeCell ref="A114:D114"/>
    <mergeCell ref="A113:D113"/>
    <mergeCell ref="O113:P113"/>
    <mergeCell ref="O114:P114"/>
    <mergeCell ref="O115:P115"/>
    <mergeCell ref="O116:P116"/>
    <mergeCell ref="G117:H117"/>
    <mergeCell ref="K117:L117"/>
    <mergeCell ref="I126:I127"/>
    <mergeCell ref="J126:J127"/>
    <mergeCell ref="O117:P117"/>
    <mergeCell ref="G118:H118"/>
  </mergeCells>
  <printOptions horizontalCentered="1"/>
  <pageMargins left="0" right="0.23622047244094491" top="0" bottom="0.82677165354330717" header="0.31496062992125984" footer="0.31496062992125984"/>
  <pageSetup paperSize="9" scale="79" orientation="landscape" r:id="rId1"/>
  <rowBreaks count="6" manualBreakCount="6">
    <brk id="24" max="16383" man="1"/>
    <brk id="50" max="16383" man="1"/>
    <brk id="71" max="15" man="1"/>
    <brk id="90" max="15" man="1"/>
    <brk id="108" max="16383" man="1"/>
    <brk id="12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48"/>
  <sheetViews>
    <sheetView topLeftCell="A93" zoomScale="90" zoomScaleNormal="90" workbookViewId="0">
      <selection activeCell="D70" sqref="D70:P70"/>
    </sheetView>
  </sheetViews>
  <sheetFormatPr defaultColWidth="8.85546875" defaultRowHeight="15.75" x14ac:dyDescent="0.25"/>
  <cols>
    <col min="1" max="1" width="10.140625" style="69" customWidth="1"/>
    <col min="2" max="2" width="12.28515625" style="69" customWidth="1"/>
    <col min="3" max="3" width="8.28515625" style="69" customWidth="1"/>
    <col min="4" max="4" width="8.7109375" style="69" customWidth="1"/>
    <col min="5" max="5" width="8.28515625" style="69" customWidth="1"/>
    <col min="6" max="6" width="10.140625" style="69" customWidth="1"/>
    <col min="7" max="7" width="7.140625" style="69" customWidth="1"/>
    <col min="8" max="8" width="9.5703125" style="69" customWidth="1"/>
    <col min="9" max="9" width="10" style="69" customWidth="1"/>
    <col min="10" max="10" width="9.42578125" style="451" customWidth="1"/>
    <col min="11" max="11" width="9.5703125" style="69" customWidth="1"/>
    <col min="12" max="12" width="8" style="69" customWidth="1"/>
    <col min="13" max="13" width="9.7109375" style="69" customWidth="1"/>
    <col min="14" max="14" width="9.28515625" style="69" customWidth="1"/>
    <col min="15" max="15" width="8.85546875" style="69" customWidth="1"/>
    <col min="16" max="16" width="8.28515625" style="69" customWidth="1"/>
    <col min="17" max="16384" width="8.85546875" style="69"/>
  </cols>
  <sheetData>
    <row r="1" spans="1:16" x14ac:dyDescent="0.25">
      <c r="A1" s="450"/>
      <c r="N1" s="1666" t="s">
        <v>701</v>
      </c>
      <c r="O1" s="1666"/>
      <c r="P1" s="1666"/>
    </row>
    <row r="2" spans="1:16" x14ac:dyDescent="0.25">
      <c r="A2" s="450"/>
      <c r="N2" s="787"/>
      <c r="O2" s="787"/>
      <c r="P2" s="787"/>
    </row>
    <row r="3" spans="1:16" x14ac:dyDescent="0.25">
      <c r="A3" s="450"/>
      <c r="N3" s="787"/>
      <c r="O3" s="787"/>
      <c r="P3" s="787"/>
    </row>
    <row r="4" spans="1:16" x14ac:dyDescent="0.25">
      <c r="A4" s="450"/>
      <c r="N4" s="787"/>
      <c r="O4" s="787"/>
      <c r="P4" s="787"/>
    </row>
    <row r="5" spans="1:16" ht="18.75" x14ac:dyDescent="0.25">
      <c r="A5" s="450"/>
      <c r="E5" s="1231" t="s">
        <v>1</v>
      </c>
      <c r="F5" s="1231"/>
      <c r="G5" s="1231"/>
      <c r="H5" s="1231"/>
      <c r="I5" s="1231"/>
      <c r="J5" s="1231"/>
    </row>
    <row r="6" spans="1:16" ht="18.75" x14ac:dyDescent="0.25">
      <c r="A6" s="450"/>
      <c r="D6" s="1231" t="s">
        <v>702</v>
      </c>
      <c r="E6" s="1231"/>
      <c r="F6" s="1231"/>
      <c r="G6" s="1231"/>
      <c r="H6" s="1231"/>
      <c r="I6" s="1231"/>
      <c r="J6" s="1231"/>
      <c r="K6" s="1231"/>
      <c r="L6" s="1231"/>
    </row>
    <row r="7" spans="1:16" ht="18.75" x14ac:dyDescent="0.25">
      <c r="A7" s="450"/>
      <c r="D7" s="788"/>
      <c r="E7" s="788"/>
      <c r="F7" s="788"/>
      <c r="G7" s="788"/>
      <c r="H7" s="788"/>
      <c r="I7" s="788"/>
      <c r="J7" s="452"/>
      <c r="K7" s="788"/>
      <c r="L7" s="788"/>
    </row>
    <row r="8" spans="1:16" x14ac:dyDescent="0.25">
      <c r="A8" s="450"/>
      <c r="P8" s="787" t="s">
        <v>2</v>
      </c>
    </row>
    <row r="9" spans="1:16" ht="23.45" customHeight="1" x14ac:dyDescent="0.25">
      <c r="A9" s="1207" t="s">
        <v>3</v>
      </c>
      <c r="B9" s="1207"/>
      <c r="C9" s="1207"/>
      <c r="D9" s="1207" t="s">
        <v>178</v>
      </c>
      <c r="E9" s="1207"/>
      <c r="F9" s="1207"/>
      <c r="G9" s="1207"/>
      <c r="H9" s="1207"/>
      <c r="I9" s="1207"/>
      <c r="J9" s="1207"/>
      <c r="K9" s="1207"/>
      <c r="L9" s="1207"/>
      <c r="M9" s="1207"/>
      <c r="N9" s="1207"/>
      <c r="O9" s="1207"/>
      <c r="P9" s="778">
        <v>1</v>
      </c>
    </row>
    <row r="10" spans="1:16" ht="23.45" customHeight="1" x14ac:dyDescent="0.25">
      <c r="A10" s="1207" t="s">
        <v>4</v>
      </c>
      <c r="B10" s="1207"/>
      <c r="C10" s="1207"/>
      <c r="D10" s="2049" t="s">
        <v>508</v>
      </c>
      <c r="E10" s="2049"/>
      <c r="F10" s="2049"/>
      <c r="G10" s="2049"/>
      <c r="H10" s="2049"/>
      <c r="I10" s="2049"/>
      <c r="J10" s="2049"/>
      <c r="K10" s="2049"/>
      <c r="L10" s="2049"/>
      <c r="M10" s="2049"/>
      <c r="N10" s="2049"/>
      <c r="O10" s="2049"/>
      <c r="P10" s="778">
        <v>218</v>
      </c>
    </row>
    <row r="11" spans="1:16" ht="23.45" customHeight="1" x14ac:dyDescent="0.25">
      <c r="A11" s="1207" t="s">
        <v>5</v>
      </c>
      <c r="B11" s="1207"/>
      <c r="C11" s="1207"/>
      <c r="D11" s="1145"/>
      <c r="E11" s="1145"/>
      <c r="F11" s="1145"/>
      <c r="G11" s="1145"/>
      <c r="H11" s="1145"/>
      <c r="I11" s="1145"/>
      <c r="J11" s="1145"/>
      <c r="K11" s="1145"/>
      <c r="L11" s="1145"/>
      <c r="M11" s="1145"/>
      <c r="N11" s="1145"/>
      <c r="O11" s="1145"/>
      <c r="P11" s="778"/>
    </row>
    <row r="12" spans="1:16" ht="23.45" customHeight="1" x14ac:dyDescent="0.25">
      <c r="A12" s="777"/>
      <c r="B12" s="777"/>
      <c r="C12" s="777"/>
      <c r="D12" s="443"/>
      <c r="E12" s="443"/>
      <c r="F12" s="443"/>
      <c r="G12" s="443"/>
      <c r="H12" s="443"/>
      <c r="I12" s="443"/>
      <c r="J12" s="453"/>
      <c r="K12" s="443"/>
      <c r="L12" s="443"/>
      <c r="M12" s="443"/>
      <c r="N12" s="443"/>
      <c r="O12" s="443"/>
      <c r="P12" s="443"/>
    </row>
    <row r="13" spans="1:16" x14ac:dyDescent="0.25">
      <c r="A13" s="1208" t="s">
        <v>6</v>
      </c>
      <c r="B13" s="1209"/>
      <c r="C13" s="1209"/>
      <c r="D13" s="1209"/>
      <c r="E13" s="1209"/>
      <c r="F13" s="1209"/>
      <c r="G13" s="1209"/>
      <c r="H13" s="1209"/>
      <c r="I13" s="1209"/>
      <c r="J13" s="1209"/>
      <c r="K13" s="1209"/>
      <c r="L13" s="1209"/>
      <c r="M13" s="1209"/>
      <c r="N13" s="1209"/>
      <c r="O13" s="1209"/>
      <c r="P13" s="1210"/>
    </row>
    <row r="14" spans="1:16" x14ac:dyDescent="0.25">
      <c r="A14" s="777"/>
      <c r="B14" s="777"/>
      <c r="C14" s="777"/>
      <c r="D14" s="777"/>
      <c r="E14" s="777"/>
      <c r="F14" s="777"/>
      <c r="G14" s="777"/>
      <c r="H14" s="777"/>
      <c r="I14" s="777"/>
      <c r="J14" s="454"/>
      <c r="K14" s="777"/>
      <c r="L14" s="777"/>
      <c r="M14" s="777"/>
      <c r="N14" s="777"/>
      <c r="O14" s="777"/>
      <c r="P14" s="777"/>
    </row>
    <row r="15" spans="1:16" ht="21.6" customHeight="1" x14ac:dyDescent="0.25">
      <c r="A15" s="1173" t="s">
        <v>7</v>
      </c>
      <c r="B15" s="1174"/>
      <c r="C15" s="1174"/>
      <c r="D15" s="1175"/>
      <c r="E15" s="1133" t="s">
        <v>2</v>
      </c>
      <c r="F15" s="1135"/>
      <c r="G15" s="1145">
        <v>2017</v>
      </c>
      <c r="H15" s="1145"/>
      <c r="I15" s="778">
        <v>2018</v>
      </c>
      <c r="J15" s="792">
        <v>2019</v>
      </c>
      <c r="K15" s="1179">
        <v>2020</v>
      </c>
      <c r="L15" s="1179"/>
      <c r="M15" s="1179">
        <v>2021</v>
      </c>
      <c r="N15" s="1179"/>
      <c r="O15" s="1179">
        <v>2022</v>
      </c>
      <c r="P15" s="1179"/>
    </row>
    <row r="16" spans="1:16" x14ac:dyDescent="0.25">
      <c r="A16" s="1176"/>
      <c r="B16" s="1177"/>
      <c r="C16" s="1177"/>
      <c r="D16" s="1178"/>
      <c r="E16" s="778" t="s">
        <v>8</v>
      </c>
      <c r="F16" s="785" t="s">
        <v>9</v>
      </c>
      <c r="G16" s="1133" t="s">
        <v>10</v>
      </c>
      <c r="H16" s="1135"/>
      <c r="I16" s="778" t="s">
        <v>10</v>
      </c>
      <c r="J16" s="792" t="s">
        <v>11</v>
      </c>
      <c r="K16" s="1133" t="s">
        <v>12</v>
      </c>
      <c r="L16" s="1135"/>
      <c r="M16" s="1133" t="s">
        <v>13</v>
      </c>
      <c r="N16" s="1135"/>
      <c r="O16" s="1133" t="s">
        <v>13</v>
      </c>
      <c r="P16" s="1135"/>
    </row>
    <row r="17" spans="1:16" ht="23.45" customHeight="1" x14ac:dyDescent="0.25">
      <c r="A17" s="1128" t="s">
        <v>14</v>
      </c>
      <c r="B17" s="1128"/>
      <c r="C17" s="1128"/>
      <c r="D17" s="1128"/>
      <c r="E17" s="778"/>
      <c r="F17" s="778"/>
      <c r="G17" s="1161">
        <f>SUM(G18:H24)</f>
        <v>7080.8</v>
      </c>
      <c r="H17" s="1162"/>
      <c r="I17" s="803">
        <f>SUM(I18:I24)</f>
        <v>7937</v>
      </c>
      <c r="J17" s="805">
        <f>SUM(J18:J24)</f>
        <v>20514.400000000001</v>
      </c>
      <c r="K17" s="1689">
        <f>SUM(K18:L24)</f>
        <v>17374.300000000003</v>
      </c>
      <c r="L17" s="1690"/>
      <c r="M17" s="1689">
        <f>SUM(M18:N24)</f>
        <v>19259.5</v>
      </c>
      <c r="N17" s="1690"/>
      <c r="O17" s="1689">
        <f>SUM(O18:P24)</f>
        <v>19259.5</v>
      </c>
      <c r="P17" s="1690"/>
    </row>
    <row r="18" spans="1:16" ht="23.45" customHeight="1" x14ac:dyDescent="0.25">
      <c r="A18" s="1831" t="s">
        <v>79</v>
      </c>
      <c r="B18" s="1832"/>
      <c r="C18" s="1832"/>
      <c r="D18" s="1833"/>
      <c r="E18" s="778"/>
      <c r="F18" s="778">
        <v>21</v>
      </c>
      <c r="G18" s="1151">
        <v>1463.9</v>
      </c>
      <c r="H18" s="1152"/>
      <c r="I18" s="802">
        <v>1984.8</v>
      </c>
      <c r="J18" s="791">
        <v>6009.2</v>
      </c>
      <c r="K18" s="1150">
        <f>SUM(K92)</f>
        <v>2869.1</v>
      </c>
      <c r="L18" s="1150"/>
      <c r="M18" s="1150">
        <f t="shared" ref="M18" si="0">SUM(M92)</f>
        <v>4754.3</v>
      </c>
      <c r="N18" s="1150"/>
      <c r="O18" s="1150">
        <f t="shared" ref="O18" si="1">SUM(O92)</f>
        <v>4754.3</v>
      </c>
      <c r="P18" s="1150"/>
    </row>
    <row r="19" spans="1:16" ht="23.45" customHeight="1" x14ac:dyDescent="0.25">
      <c r="A19" s="1831" t="s">
        <v>83</v>
      </c>
      <c r="B19" s="1832"/>
      <c r="C19" s="1832"/>
      <c r="D19" s="1833"/>
      <c r="E19" s="778"/>
      <c r="F19" s="778">
        <v>22</v>
      </c>
      <c r="G19" s="1151">
        <v>1320.4</v>
      </c>
      <c r="H19" s="1152"/>
      <c r="I19" s="802">
        <v>1582.4</v>
      </c>
      <c r="J19" s="791">
        <v>5791.6</v>
      </c>
      <c r="K19" s="1150">
        <f>K97</f>
        <v>5791.6</v>
      </c>
      <c r="L19" s="1150"/>
      <c r="M19" s="1150">
        <f>M97</f>
        <v>5791.6</v>
      </c>
      <c r="N19" s="1150"/>
      <c r="O19" s="1150">
        <f>O97</f>
        <v>5791.6</v>
      </c>
      <c r="P19" s="1150"/>
    </row>
    <row r="20" spans="1:16" ht="23.45" customHeight="1" x14ac:dyDescent="0.25">
      <c r="A20" s="1831" t="s">
        <v>106</v>
      </c>
      <c r="B20" s="1832"/>
      <c r="C20" s="1832"/>
      <c r="D20" s="1833"/>
      <c r="E20" s="804"/>
      <c r="F20" s="804">
        <v>25</v>
      </c>
      <c r="G20" s="1151">
        <v>3620</v>
      </c>
      <c r="H20" s="1152"/>
      <c r="I20" s="802">
        <v>3620</v>
      </c>
      <c r="J20" s="807">
        <v>4238.6000000000004</v>
      </c>
      <c r="K20" s="1150">
        <v>4238.6000000000004</v>
      </c>
      <c r="L20" s="1150"/>
      <c r="M20" s="1150">
        <v>4238.6000000000004</v>
      </c>
      <c r="N20" s="1150"/>
      <c r="O20" s="1150">
        <v>4238.6000000000004</v>
      </c>
      <c r="P20" s="1150"/>
    </row>
    <row r="21" spans="1:16" ht="23.45" customHeight="1" x14ac:dyDescent="0.25">
      <c r="A21" s="1831" t="s">
        <v>180</v>
      </c>
      <c r="B21" s="1832"/>
      <c r="C21" s="1832"/>
      <c r="D21" s="1833"/>
      <c r="E21" s="778"/>
      <c r="F21" s="778">
        <v>27</v>
      </c>
      <c r="G21" s="1150">
        <v>3</v>
      </c>
      <c r="H21" s="1150"/>
      <c r="I21" s="802">
        <v>6.4</v>
      </c>
      <c r="J21" s="791">
        <v>60</v>
      </c>
      <c r="K21" s="1150">
        <f>SUM(K112)</f>
        <v>60</v>
      </c>
      <c r="L21" s="1150"/>
      <c r="M21" s="1150">
        <f t="shared" ref="M21" si="2">SUM(M112)</f>
        <v>60</v>
      </c>
      <c r="N21" s="1150"/>
      <c r="O21" s="1150">
        <f t="shared" ref="O21" si="3">SUM(O112)</f>
        <v>60</v>
      </c>
      <c r="P21" s="1150"/>
    </row>
    <row r="22" spans="1:16" ht="23.45" customHeight="1" x14ac:dyDescent="0.25">
      <c r="A22" s="1831" t="s">
        <v>163</v>
      </c>
      <c r="B22" s="1832"/>
      <c r="C22" s="1832"/>
      <c r="D22" s="1833"/>
      <c r="E22" s="778"/>
      <c r="F22" s="778">
        <v>28</v>
      </c>
      <c r="G22" s="1150">
        <v>1.4</v>
      </c>
      <c r="H22" s="1150"/>
      <c r="I22" s="802">
        <v>3.8</v>
      </c>
      <c r="J22" s="791">
        <v>15</v>
      </c>
      <c r="K22" s="1150">
        <f>SUM(K115)</f>
        <v>15</v>
      </c>
      <c r="L22" s="1150"/>
      <c r="M22" s="1150">
        <f t="shared" ref="M22" si="4">SUM(M115)</f>
        <v>15</v>
      </c>
      <c r="N22" s="1150"/>
      <c r="O22" s="1150">
        <f t="shared" ref="O22" si="5">SUM(O115)</f>
        <v>15</v>
      </c>
      <c r="P22" s="1150"/>
    </row>
    <row r="23" spans="1:16" ht="23.45" customHeight="1" x14ac:dyDescent="0.25">
      <c r="A23" s="1831" t="s">
        <v>98</v>
      </c>
      <c r="B23" s="1832"/>
      <c r="C23" s="1832"/>
      <c r="D23" s="1833"/>
      <c r="E23" s="778"/>
      <c r="F23" s="778">
        <v>31</v>
      </c>
      <c r="G23" s="1150">
        <v>326.5</v>
      </c>
      <c r="H23" s="1150"/>
      <c r="I23" s="802">
        <v>389.8</v>
      </c>
      <c r="J23" s="791">
        <v>3720</v>
      </c>
      <c r="K23" s="1150">
        <f>SUM(K117)</f>
        <v>3720</v>
      </c>
      <c r="L23" s="1150"/>
      <c r="M23" s="1150">
        <f t="shared" ref="M23" si="6">SUM(M117)</f>
        <v>3720</v>
      </c>
      <c r="N23" s="1150"/>
      <c r="O23" s="1150">
        <f t="shared" ref="O23" si="7">SUM(O117)</f>
        <v>3720</v>
      </c>
      <c r="P23" s="1150"/>
    </row>
    <row r="24" spans="1:16" ht="23.45" customHeight="1" x14ac:dyDescent="0.25">
      <c r="A24" s="1229" t="s">
        <v>101</v>
      </c>
      <c r="B24" s="1229"/>
      <c r="C24" s="1229"/>
      <c r="D24" s="1229"/>
      <c r="E24" s="778"/>
      <c r="F24" s="778">
        <v>33</v>
      </c>
      <c r="G24" s="1150">
        <v>345.6</v>
      </c>
      <c r="H24" s="1150"/>
      <c r="I24" s="802">
        <v>349.8</v>
      </c>
      <c r="J24" s="791">
        <v>680</v>
      </c>
      <c r="K24" s="1150">
        <f>SUM(K124)</f>
        <v>680</v>
      </c>
      <c r="L24" s="1150"/>
      <c r="M24" s="1150">
        <f t="shared" ref="M24" si="8">SUM(M124)</f>
        <v>680</v>
      </c>
      <c r="N24" s="1150"/>
      <c r="O24" s="1150">
        <f t="shared" ref="O24" si="9">SUM(O124)</f>
        <v>680</v>
      </c>
      <c r="P24" s="1150"/>
    </row>
    <row r="25" spans="1:16" ht="23.45" customHeight="1" x14ac:dyDescent="0.25">
      <c r="A25" s="1136"/>
      <c r="B25" s="1137"/>
      <c r="C25" s="1137"/>
      <c r="D25" s="1138"/>
      <c r="E25" s="778"/>
      <c r="F25" s="66"/>
      <c r="G25" s="1133"/>
      <c r="H25" s="1135"/>
      <c r="I25" s="443"/>
      <c r="J25" s="453"/>
      <c r="K25" s="443"/>
      <c r="L25" s="443"/>
      <c r="M25" s="443"/>
      <c r="N25" s="443"/>
      <c r="O25" s="443"/>
      <c r="P25" s="443"/>
    </row>
    <row r="26" spans="1:16" ht="18.600000000000001" customHeight="1" x14ac:dyDescent="0.25">
      <c r="A26" s="1173" t="s">
        <v>7</v>
      </c>
      <c r="B26" s="1175"/>
      <c r="C26" s="1179" t="s">
        <v>2</v>
      </c>
      <c r="D26" s="1179"/>
      <c r="E26" s="1179"/>
      <c r="F26" s="1179"/>
      <c r="G26" s="1145">
        <v>2017</v>
      </c>
      <c r="H26" s="1145"/>
      <c r="I26" s="778">
        <v>2018</v>
      </c>
      <c r="J26" s="792">
        <v>2019</v>
      </c>
      <c r="K26" s="1179">
        <v>2020</v>
      </c>
      <c r="L26" s="1179"/>
      <c r="M26" s="1179">
        <v>2021</v>
      </c>
      <c r="N26" s="1179"/>
      <c r="O26" s="1179">
        <v>2022</v>
      </c>
      <c r="P26" s="1179"/>
    </row>
    <row r="27" spans="1:16" ht="35.450000000000003" customHeight="1" x14ac:dyDescent="0.25">
      <c r="A27" s="1176"/>
      <c r="B27" s="1178"/>
      <c r="C27" s="778" t="s">
        <v>16</v>
      </c>
      <c r="D27" s="778" t="s">
        <v>17</v>
      </c>
      <c r="E27" s="778" t="s">
        <v>8</v>
      </c>
      <c r="F27" s="785" t="s">
        <v>9</v>
      </c>
      <c r="G27" s="1133" t="s">
        <v>10</v>
      </c>
      <c r="H27" s="1135"/>
      <c r="I27" s="778" t="s">
        <v>10</v>
      </c>
      <c r="J27" s="792" t="s">
        <v>11</v>
      </c>
      <c r="K27" s="1133" t="s">
        <v>12</v>
      </c>
      <c r="L27" s="1135"/>
      <c r="M27" s="1133" t="s">
        <v>13</v>
      </c>
      <c r="N27" s="1135"/>
      <c r="O27" s="1133" t="s">
        <v>13</v>
      </c>
      <c r="P27" s="1135"/>
    </row>
    <row r="28" spans="1:16" ht="53.45" customHeight="1" x14ac:dyDescent="0.25">
      <c r="A28" s="1226" t="s">
        <v>18</v>
      </c>
      <c r="B28" s="1227"/>
      <c r="C28" s="66"/>
      <c r="D28" s="66"/>
      <c r="E28" s="66"/>
      <c r="F28" s="66"/>
      <c r="G28" s="1228">
        <v>7080.8</v>
      </c>
      <c r="H28" s="1228"/>
      <c r="I28" s="810">
        <v>7937</v>
      </c>
      <c r="J28" s="57">
        <v>20514.400000000001</v>
      </c>
      <c r="K28" s="1228">
        <v>20514.400000000001</v>
      </c>
      <c r="L28" s="1228"/>
      <c r="M28" s="1228">
        <v>20514.400000000001</v>
      </c>
      <c r="N28" s="1228"/>
      <c r="O28" s="1228">
        <v>20514.400000000001</v>
      </c>
      <c r="P28" s="1228"/>
    </row>
    <row r="29" spans="1:16" ht="32.450000000000003" customHeight="1" x14ac:dyDescent="0.25">
      <c r="A29" s="1224" t="s">
        <v>19</v>
      </c>
      <c r="B29" s="1225"/>
      <c r="C29" s="781">
        <v>297</v>
      </c>
      <c r="D29" s="66">
        <v>1</v>
      </c>
      <c r="E29" s="66">
        <v>4</v>
      </c>
      <c r="F29" s="66">
        <v>14</v>
      </c>
      <c r="G29" s="1156">
        <v>3460.8</v>
      </c>
      <c r="H29" s="1156"/>
      <c r="I29" s="801">
        <v>4317</v>
      </c>
      <c r="J29" s="22">
        <v>9577.2000000000007</v>
      </c>
      <c r="K29" s="1179">
        <v>9577.2000000000007</v>
      </c>
      <c r="L29" s="1179"/>
      <c r="M29" s="1179">
        <v>9577.2000000000007</v>
      </c>
      <c r="N29" s="1179"/>
      <c r="O29" s="1179">
        <v>9577.2000000000007</v>
      </c>
      <c r="P29" s="1179"/>
    </row>
    <row r="30" spans="1:16" ht="48" customHeight="1" x14ac:dyDescent="0.25">
      <c r="A30" s="2046" t="s">
        <v>683</v>
      </c>
      <c r="B30" s="1711"/>
      <c r="C30" s="781"/>
      <c r="D30" s="66"/>
      <c r="E30" s="66"/>
      <c r="F30" s="66"/>
      <c r="G30" s="1156">
        <v>6711.1</v>
      </c>
      <c r="H30" s="1156"/>
      <c r="I30" s="801">
        <v>5717.7</v>
      </c>
      <c r="J30" s="792"/>
      <c r="K30" s="1179"/>
      <c r="L30" s="1179"/>
      <c r="M30" s="1179"/>
      <c r="N30" s="1179"/>
      <c r="O30" s="1179"/>
      <c r="P30" s="1179"/>
    </row>
    <row r="31" spans="1:16" ht="28.5" customHeight="1" x14ac:dyDescent="0.25">
      <c r="A31" s="2048" t="s">
        <v>782</v>
      </c>
      <c r="B31" s="2048"/>
      <c r="C31" s="781"/>
      <c r="D31" s="66"/>
      <c r="E31" s="66"/>
      <c r="F31" s="66"/>
      <c r="G31" s="1156">
        <v>-3250.3</v>
      </c>
      <c r="H31" s="1156"/>
      <c r="I31" s="801">
        <v>-1400.7</v>
      </c>
      <c r="J31" s="792"/>
      <c r="K31" s="1179"/>
      <c r="L31" s="1179"/>
      <c r="M31" s="1179"/>
      <c r="N31" s="1179"/>
      <c r="O31" s="1179"/>
      <c r="P31" s="1179"/>
    </row>
    <row r="32" spans="1:16" ht="18.600000000000001" customHeight="1" x14ac:dyDescent="0.25">
      <c r="A32" s="1179"/>
      <c r="B32" s="1179"/>
      <c r="C32" s="781"/>
      <c r="D32" s="66"/>
      <c r="E32" s="66"/>
      <c r="F32" s="66"/>
      <c r="G32" s="1156"/>
      <c r="H32" s="1156"/>
      <c r="I32" s="801"/>
      <c r="J32" s="792"/>
      <c r="K32" s="1179"/>
      <c r="L32" s="1179"/>
      <c r="M32" s="1179"/>
      <c r="N32" s="1179"/>
      <c r="O32" s="1179"/>
      <c r="P32" s="1179"/>
    </row>
    <row r="33" spans="1:16" ht="32.450000000000003" customHeight="1" x14ac:dyDescent="0.25">
      <c r="A33" s="1224" t="s">
        <v>20</v>
      </c>
      <c r="B33" s="1225"/>
      <c r="C33" s="781"/>
      <c r="D33" s="66"/>
      <c r="E33" s="66"/>
      <c r="F33" s="66"/>
      <c r="G33" s="1156"/>
      <c r="H33" s="1156"/>
      <c r="I33" s="801"/>
      <c r="J33" s="792"/>
      <c r="K33" s="1228"/>
      <c r="L33" s="1228"/>
      <c r="M33" s="1179"/>
      <c r="N33" s="1179"/>
      <c r="O33" s="1179"/>
      <c r="P33" s="1179"/>
    </row>
    <row r="34" spans="1:16" ht="21.75" customHeight="1" x14ac:dyDescent="0.25">
      <c r="A34" s="2047"/>
      <c r="B34" s="2047"/>
      <c r="C34" s="781"/>
      <c r="D34" s="66"/>
      <c r="E34" s="66"/>
      <c r="F34" s="66"/>
      <c r="G34" s="1156"/>
      <c r="H34" s="1156"/>
      <c r="I34" s="801"/>
      <c r="J34" s="792"/>
      <c r="K34" s="1179"/>
      <c r="L34" s="1179"/>
      <c r="M34" s="1179"/>
      <c r="N34" s="1179"/>
      <c r="O34" s="1179"/>
      <c r="P34" s="1179"/>
    </row>
    <row r="35" spans="1:16" ht="19.149999999999999" customHeight="1" x14ac:dyDescent="0.25">
      <c r="A35" s="1136"/>
      <c r="B35" s="1138"/>
      <c r="C35" s="781"/>
      <c r="D35" s="66"/>
      <c r="E35" s="66"/>
      <c r="F35" s="66"/>
      <c r="G35" s="1159"/>
      <c r="H35" s="1160"/>
      <c r="I35" s="801"/>
      <c r="J35" s="792"/>
      <c r="K35" s="1136"/>
      <c r="L35" s="1138"/>
      <c r="M35" s="1136"/>
      <c r="N35" s="1138"/>
      <c r="O35" s="1136"/>
      <c r="P35" s="1138"/>
    </row>
    <row r="36" spans="1:16" ht="19.149999999999999" customHeight="1" x14ac:dyDescent="0.25">
      <c r="A36" s="1136"/>
      <c r="B36" s="1138"/>
      <c r="C36" s="781"/>
      <c r="D36" s="66"/>
      <c r="E36" s="66"/>
      <c r="F36" s="66"/>
      <c r="G36" s="1159"/>
      <c r="H36" s="1160"/>
      <c r="I36" s="801"/>
      <c r="J36" s="792"/>
      <c r="K36" s="1136"/>
      <c r="L36" s="1138"/>
      <c r="M36" s="1136"/>
      <c r="N36" s="1138"/>
      <c r="O36" s="1136"/>
      <c r="P36" s="1138"/>
    </row>
    <row r="37" spans="1:16" ht="49.5" customHeight="1" x14ac:dyDescent="0.25">
      <c r="A37" s="1224" t="s">
        <v>21</v>
      </c>
      <c r="B37" s="1225"/>
      <c r="C37" s="781">
        <v>1</v>
      </c>
      <c r="D37" s="66"/>
      <c r="E37" s="66"/>
      <c r="F37" s="66"/>
      <c r="G37" s="1159">
        <v>3620</v>
      </c>
      <c r="H37" s="1160"/>
      <c r="I37" s="801">
        <v>3620</v>
      </c>
      <c r="J37" s="22">
        <v>10937.2</v>
      </c>
      <c r="K37" s="1136">
        <v>10937.2</v>
      </c>
      <c r="L37" s="1138"/>
      <c r="M37" s="1136">
        <v>10937.2</v>
      </c>
      <c r="N37" s="1138"/>
      <c r="O37" s="1136">
        <v>10937.2</v>
      </c>
      <c r="P37" s="1138"/>
    </row>
    <row r="38" spans="1:16" ht="20.45" customHeight="1" x14ac:dyDescent="0.25">
      <c r="A38" s="1136"/>
      <c r="B38" s="1138"/>
      <c r="C38" s="66"/>
      <c r="D38" s="66"/>
      <c r="E38" s="66"/>
      <c r="F38" s="66"/>
      <c r="G38" s="1136"/>
      <c r="H38" s="1138"/>
      <c r="I38" s="781"/>
      <c r="J38" s="792"/>
      <c r="K38" s="1136"/>
      <c r="L38" s="1138"/>
      <c r="M38" s="1136"/>
      <c r="N38" s="1138"/>
      <c r="O38" s="1136"/>
      <c r="P38" s="1138"/>
    </row>
    <row r="39" spans="1:16" ht="20.45" customHeight="1" x14ac:dyDescent="0.25">
      <c r="A39" s="455"/>
      <c r="B39" s="455"/>
      <c r="C39" s="450"/>
      <c r="D39" s="450"/>
      <c r="E39" s="450"/>
      <c r="F39" s="450"/>
      <c r="G39" s="443"/>
      <c r="H39" s="443"/>
      <c r="I39" s="443"/>
      <c r="J39" s="456"/>
      <c r="K39" s="455"/>
      <c r="L39" s="455"/>
      <c r="M39" s="455"/>
      <c r="N39" s="455"/>
      <c r="O39" s="455"/>
      <c r="P39" s="455"/>
    </row>
    <row r="40" spans="1:16" ht="17.25" customHeight="1" x14ac:dyDescent="0.25">
      <c r="A40" s="1221" t="s">
        <v>22</v>
      </c>
      <c r="B40" s="1222"/>
      <c r="C40" s="1222"/>
      <c r="D40" s="1222"/>
      <c r="E40" s="1222"/>
      <c r="F40" s="1222"/>
      <c r="G40" s="1222"/>
      <c r="H40" s="1222"/>
      <c r="I40" s="1222"/>
      <c r="J40" s="1222"/>
      <c r="K40" s="1222"/>
      <c r="L40" s="1222"/>
      <c r="M40" s="1222"/>
      <c r="N40" s="1222"/>
      <c r="O40" s="1222"/>
      <c r="P40" s="1223"/>
    </row>
    <row r="41" spans="1:16" ht="25.15" customHeight="1" x14ac:dyDescent="0.25">
      <c r="A41" s="1145" t="s">
        <v>7</v>
      </c>
      <c r="B41" s="1145"/>
      <c r="C41" s="1145"/>
      <c r="D41" s="1145" t="s">
        <v>2</v>
      </c>
      <c r="E41" s="1145"/>
      <c r="F41" s="1145"/>
      <c r="G41" s="1145" t="s">
        <v>551</v>
      </c>
      <c r="H41" s="1145"/>
      <c r="I41" s="1145"/>
      <c r="J41" s="1145"/>
      <c r="K41" s="1145" t="s">
        <v>462</v>
      </c>
      <c r="L41" s="1145"/>
      <c r="M41" s="1145"/>
      <c r="N41" s="1145" t="s">
        <v>703</v>
      </c>
      <c r="O41" s="1145"/>
      <c r="P41" s="1145"/>
    </row>
    <row r="42" spans="1:16" ht="64.150000000000006" customHeight="1" x14ac:dyDescent="0.25">
      <c r="A42" s="1145"/>
      <c r="B42" s="1145"/>
      <c r="C42" s="1145"/>
      <c r="D42" s="778" t="s">
        <v>8</v>
      </c>
      <c r="E42" s="1219" t="s">
        <v>23</v>
      </c>
      <c r="F42" s="1219"/>
      <c r="G42" s="1220" t="s">
        <v>24</v>
      </c>
      <c r="H42" s="1220"/>
      <c r="I42" s="786" t="s">
        <v>25</v>
      </c>
      <c r="J42" s="457" t="s">
        <v>26</v>
      </c>
      <c r="K42" s="786" t="s">
        <v>24</v>
      </c>
      <c r="L42" s="786" t="s">
        <v>25</v>
      </c>
      <c r="M42" s="786" t="s">
        <v>26</v>
      </c>
      <c r="N42" s="786" t="s">
        <v>24</v>
      </c>
      <c r="O42" s="786" t="s">
        <v>25</v>
      </c>
      <c r="P42" s="786" t="s">
        <v>26</v>
      </c>
    </row>
    <row r="43" spans="1:16" ht="20.45" customHeight="1" x14ac:dyDescent="0.25">
      <c r="A43" s="1207" t="s">
        <v>27</v>
      </c>
      <c r="B43" s="1207"/>
      <c r="C43" s="1207"/>
      <c r="D43" s="66"/>
      <c r="E43" s="1145"/>
      <c r="F43" s="1145"/>
      <c r="G43" s="1145">
        <v>20514.400000000001</v>
      </c>
      <c r="H43" s="1145"/>
      <c r="I43" s="778"/>
      <c r="J43" s="792"/>
      <c r="K43" s="778">
        <v>20514.400000000001</v>
      </c>
      <c r="L43" s="778"/>
      <c r="M43" s="778"/>
      <c r="N43" s="778">
        <v>20514.400000000001</v>
      </c>
      <c r="O43" s="778"/>
      <c r="P43" s="778"/>
    </row>
    <row r="44" spans="1:16" s="89" customFormat="1" ht="20.45" customHeight="1" x14ac:dyDescent="0.25">
      <c r="A44" s="1216" t="s">
        <v>129</v>
      </c>
      <c r="B44" s="1216"/>
      <c r="C44" s="1216"/>
      <c r="D44" s="783" t="s">
        <v>28</v>
      </c>
      <c r="E44" s="1217"/>
      <c r="F44" s="1217"/>
      <c r="G44" s="1217">
        <v>20514.400000000001</v>
      </c>
      <c r="H44" s="1217"/>
      <c r="I44" s="783"/>
      <c r="J44" s="458"/>
      <c r="K44" s="783">
        <v>20514.400000000001</v>
      </c>
      <c r="L44" s="783"/>
      <c r="M44" s="783"/>
      <c r="N44" s="774">
        <v>20514.400000000001</v>
      </c>
      <c r="O44" s="783"/>
      <c r="P44" s="783"/>
    </row>
    <row r="45" spans="1:16" s="89" customFormat="1" ht="20.45" customHeight="1" x14ac:dyDescent="0.25">
      <c r="A45" s="1216" t="s">
        <v>29</v>
      </c>
      <c r="B45" s="1216"/>
      <c r="C45" s="1216"/>
      <c r="D45" s="783" t="s">
        <v>30</v>
      </c>
      <c r="E45" s="1217"/>
      <c r="F45" s="1217"/>
      <c r="G45" s="1217"/>
      <c r="H45" s="1217"/>
      <c r="I45" s="783"/>
      <c r="J45" s="458"/>
      <c r="K45" s="783"/>
      <c r="L45" s="783"/>
      <c r="M45" s="783"/>
      <c r="N45" s="774"/>
      <c r="O45" s="783"/>
      <c r="P45" s="783"/>
    </row>
    <row r="46" spans="1:16" ht="20.45" customHeight="1" x14ac:dyDescent="0.25">
      <c r="A46" s="1207"/>
      <c r="B46" s="1207"/>
      <c r="C46" s="1207"/>
      <c r="D46" s="66"/>
      <c r="E46" s="1145"/>
      <c r="F46" s="1145"/>
      <c r="G46" s="1145"/>
      <c r="H46" s="1145"/>
      <c r="I46" s="778"/>
      <c r="J46" s="792"/>
      <c r="K46" s="778"/>
      <c r="L46" s="778"/>
      <c r="M46" s="778"/>
      <c r="N46" s="779"/>
      <c r="O46" s="778"/>
      <c r="P46" s="778"/>
    </row>
    <row r="47" spans="1:16" ht="20.45" customHeight="1" x14ac:dyDescent="0.25">
      <c r="A47" s="1207" t="s">
        <v>27</v>
      </c>
      <c r="B47" s="1207"/>
      <c r="C47" s="1207"/>
      <c r="D47" s="66"/>
      <c r="E47" s="1145">
        <v>2</v>
      </c>
      <c r="F47" s="1145"/>
      <c r="G47" s="1145">
        <v>20514.400000000001</v>
      </c>
      <c r="H47" s="1145"/>
      <c r="I47" s="778"/>
      <c r="J47" s="792"/>
      <c r="K47" s="778">
        <v>20514.400000000001</v>
      </c>
      <c r="L47" s="778"/>
      <c r="M47" s="778"/>
      <c r="N47" s="779">
        <v>20514.400000000001</v>
      </c>
      <c r="O47" s="778"/>
      <c r="P47" s="778"/>
    </row>
    <row r="48" spans="1:16" s="89" customFormat="1" ht="20.45" customHeight="1" x14ac:dyDescent="0.25">
      <c r="A48" s="1216" t="s">
        <v>31</v>
      </c>
      <c r="B48" s="1216"/>
      <c r="C48" s="1216"/>
      <c r="D48" s="90"/>
      <c r="E48" s="1217"/>
      <c r="F48" s="1217"/>
      <c r="G48" s="1217">
        <v>9577.2000000000007</v>
      </c>
      <c r="H48" s="1217"/>
      <c r="I48" s="783"/>
      <c r="J48" s="458"/>
      <c r="K48" s="783">
        <v>9577.2000000000007</v>
      </c>
      <c r="L48" s="783"/>
      <c r="M48" s="783"/>
      <c r="N48" s="774">
        <v>9577.2000000000007</v>
      </c>
      <c r="O48" s="783"/>
      <c r="P48" s="783"/>
    </row>
    <row r="49" spans="1:16" s="89" customFormat="1" ht="20.45" customHeight="1" x14ac:dyDescent="0.25">
      <c r="A49" s="1216" t="s">
        <v>32</v>
      </c>
      <c r="B49" s="1216"/>
      <c r="C49" s="1216"/>
      <c r="D49" s="90"/>
      <c r="E49" s="1217"/>
      <c r="F49" s="1217"/>
      <c r="G49" s="1217">
        <v>10937.2</v>
      </c>
      <c r="H49" s="1217"/>
      <c r="I49" s="783"/>
      <c r="J49" s="458"/>
      <c r="K49" s="783">
        <v>10937.2</v>
      </c>
      <c r="L49" s="783"/>
      <c r="M49" s="783"/>
      <c r="N49" s="774">
        <v>10937.2</v>
      </c>
      <c r="O49" s="783"/>
      <c r="P49" s="783"/>
    </row>
    <row r="50" spans="1:16" ht="20.45" customHeight="1" x14ac:dyDescent="0.25">
      <c r="A50" s="1207"/>
      <c r="B50" s="1207"/>
      <c r="C50" s="1207"/>
      <c r="D50" s="66"/>
      <c r="E50" s="1145"/>
      <c r="F50" s="1145"/>
      <c r="G50" s="1145"/>
      <c r="H50" s="1145"/>
      <c r="I50" s="778"/>
      <c r="J50" s="792"/>
      <c r="K50" s="778"/>
      <c r="L50" s="778"/>
      <c r="M50" s="778"/>
      <c r="N50" s="778"/>
      <c r="O50" s="778"/>
      <c r="P50" s="778"/>
    </row>
    <row r="51" spans="1:16" ht="19.149999999999999" customHeight="1" x14ac:dyDescent="0.25"/>
    <row r="52" spans="1:16" x14ac:dyDescent="0.25">
      <c r="A52" s="1128" t="s">
        <v>33</v>
      </c>
      <c r="B52" s="1128"/>
      <c r="C52" s="1128"/>
      <c r="D52" s="1128"/>
      <c r="E52" s="1128"/>
      <c r="F52" s="1128"/>
      <c r="G52" s="1128"/>
      <c r="H52" s="1128"/>
      <c r="I52" s="1128"/>
      <c r="J52" s="1128"/>
      <c r="K52" s="1128"/>
      <c r="L52" s="1128"/>
      <c r="M52" s="1128"/>
      <c r="N52" s="1128"/>
      <c r="O52" s="1128"/>
      <c r="P52" s="1128"/>
    </row>
    <row r="53" spans="1:16" x14ac:dyDescent="0.25">
      <c r="A53" s="1145" t="s">
        <v>7</v>
      </c>
      <c r="B53" s="1145"/>
      <c r="C53" s="1145" t="s">
        <v>2</v>
      </c>
      <c r="D53" s="1145"/>
      <c r="E53" s="1145"/>
      <c r="F53" s="1145"/>
      <c r="G53" s="1145"/>
      <c r="H53" s="1145"/>
      <c r="I53" s="1173" t="s">
        <v>34</v>
      </c>
      <c r="J53" s="1175"/>
      <c r="K53" s="778">
        <v>2017</v>
      </c>
      <c r="L53" s="778">
        <v>2018</v>
      </c>
      <c r="M53" s="778">
        <v>2019</v>
      </c>
      <c r="N53" s="778">
        <v>2020</v>
      </c>
      <c r="O53" s="778">
        <v>2021</v>
      </c>
      <c r="P53" s="778">
        <v>2022</v>
      </c>
    </row>
    <row r="54" spans="1:16" ht="51.6" customHeight="1" x14ac:dyDescent="0.25">
      <c r="A54" s="1145"/>
      <c r="B54" s="1145"/>
      <c r="C54" s="785" t="s">
        <v>35</v>
      </c>
      <c r="D54" s="785" t="s">
        <v>36</v>
      </c>
      <c r="E54" s="785" t="s">
        <v>37</v>
      </c>
      <c r="F54" s="785" t="s">
        <v>38</v>
      </c>
      <c r="G54" s="785" t="s">
        <v>39</v>
      </c>
      <c r="H54" s="785" t="s">
        <v>40</v>
      </c>
      <c r="I54" s="1176"/>
      <c r="J54" s="1178"/>
      <c r="K54" s="786" t="s">
        <v>10</v>
      </c>
      <c r="L54" s="786" t="s">
        <v>10</v>
      </c>
      <c r="M54" s="786" t="s">
        <v>11</v>
      </c>
      <c r="N54" s="786" t="s">
        <v>12</v>
      </c>
      <c r="O54" s="786" t="s">
        <v>13</v>
      </c>
      <c r="P54" s="786" t="s">
        <v>13</v>
      </c>
    </row>
    <row r="55" spans="1:16" x14ac:dyDescent="0.25">
      <c r="A55" s="1170" t="s">
        <v>758</v>
      </c>
      <c r="B55" s="1172"/>
      <c r="C55" s="146" t="s">
        <v>396</v>
      </c>
      <c r="D55" s="65">
        <v>1</v>
      </c>
      <c r="E55" s="65"/>
      <c r="F55" s="65">
        <v>1</v>
      </c>
      <c r="G55" s="146" t="s">
        <v>774</v>
      </c>
      <c r="H55" s="66"/>
      <c r="I55" s="1214"/>
      <c r="J55" s="1215"/>
      <c r="K55" s="784">
        <v>6711.1</v>
      </c>
      <c r="L55" s="784">
        <v>5717.7</v>
      </c>
      <c r="M55" s="784">
        <v>9577.2000000000007</v>
      </c>
      <c r="N55" s="65">
        <v>9577.2000000000007</v>
      </c>
      <c r="O55" s="65">
        <v>9577.2000000000007</v>
      </c>
      <c r="P55" s="65">
        <v>9577.2000000000007</v>
      </c>
    </row>
    <row r="56" spans="1:16" ht="42" customHeight="1" x14ac:dyDescent="0.25">
      <c r="A56" s="2046" t="s">
        <v>683</v>
      </c>
      <c r="B56" s="1711"/>
      <c r="C56" s="782"/>
      <c r="D56" s="782"/>
      <c r="E56" s="66"/>
      <c r="F56" s="66"/>
      <c r="G56" s="66"/>
      <c r="H56" s="66">
        <v>142310</v>
      </c>
      <c r="I56" s="1136"/>
      <c r="J56" s="1138"/>
      <c r="K56" s="781">
        <v>6711.1</v>
      </c>
      <c r="L56" s="781">
        <v>5717.7</v>
      </c>
      <c r="M56" s="66">
        <v>9577.2000000000007</v>
      </c>
      <c r="N56" s="66">
        <v>9577.2000000000007</v>
      </c>
      <c r="O56" s="66">
        <v>9577.2000000000007</v>
      </c>
      <c r="P56" s="66">
        <v>9577.2000000000007</v>
      </c>
    </row>
    <row r="57" spans="1:16" ht="22.5" customHeight="1" x14ac:dyDescent="0.25">
      <c r="A57" s="2047"/>
      <c r="B57" s="2047"/>
      <c r="C57" s="66"/>
      <c r="D57" s="66"/>
      <c r="E57" s="66"/>
      <c r="F57" s="66"/>
      <c r="G57" s="66"/>
      <c r="H57" s="66"/>
      <c r="I57" s="1136"/>
      <c r="J57" s="1138"/>
      <c r="K57" s="778"/>
      <c r="L57" s="778"/>
      <c r="M57" s="66"/>
      <c r="N57" s="66"/>
      <c r="O57" s="66"/>
      <c r="P57" s="66"/>
    </row>
    <row r="58" spans="1:16" ht="23.45" customHeight="1" x14ac:dyDescent="0.25">
      <c r="A58" s="1136"/>
      <c r="B58" s="1138"/>
      <c r="C58" s="66"/>
      <c r="D58" s="66"/>
      <c r="E58" s="66"/>
      <c r="F58" s="66"/>
      <c r="G58" s="66"/>
      <c r="H58" s="66"/>
      <c r="I58" s="1136"/>
      <c r="J58" s="1138"/>
      <c r="K58" s="778"/>
      <c r="L58" s="778"/>
      <c r="M58" s="66"/>
      <c r="N58" s="66"/>
      <c r="O58" s="66"/>
      <c r="P58" s="66"/>
    </row>
    <row r="59" spans="1:16" ht="23.45" customHeight="1" x14ac:dyDescent="0.25">
      <c r="A59" s="1136"/>
      <c r="B59" s="1138"/>
      <c r="C59" s="66"/>
      <c r="D59" s="66"/>
      <c r="E59" s="66"/>
      <c r="F59" s="66"/>
      <c r="G59" s="66"/>
      <c r="H59" s="66"/>
      <c r="I59" s="1136"/>
      <c r="J59" s="1138"/>
      <c r="K59" s="778"/>
      <c r="L59" s="778"/>
      <c r="M59" s="66"/>
      <c r="N59" s="66"/>
      <c r="O59" s="66"/>
      <c r="P59" s="66"/>
    </row>
    <row r="60" spans="1:16" ht="23.45" customHeight="1" x14ac:dyDescent="0.25">
      <c r="A60" s="1136"/>
      <c r="B60" s="1138"/>
      <c r="C60" s="66"/>
      <c r="D60" s="66"/>
      <c r="E60" s="66"/>
      <c r="F60" s="66"/>
      <c r="G60" s="66"/>
      <c r="H60" s="66"/>
      <c r="I60" s="1136"/>
      <c r="J60" s="1138"/>
      <c r="K60" s="778"/>
      <c r="L60" s="778"/>
      <c r="M60" s="66"/>
      <c r="N60" s="66"/>
      <c r="O60" s="66"/>
      <c r="P60" s="66"/>
    </row>
    <row r="61" spans="1:16" x14ac:dyDescent="0.25">
      <c r="A61" s="1136"/>
      <c r="B61" s="1137"/>
    </row>
    <row r="62" spans="1:16" x14ac:dyDescent="0.25">
      <c r="A62" s="1212" t="s">
        <v>41</v>
      </c>
      <c r="B62" s="1212"/>
      <c r="C62" s="1212"/>
      <c r="D62" s="1212"/>
      <c r="E62" s="1212"/>
      <c r="F62" s="1212"/>
      <c r="G62" s="1212"/>
      <c r="H62" s="1212"/>
      <c r="I62" s="1212"/>
      <c r="J62" s="1212"/>
      <c r="K62" s="1212"/>
      <c r="L62" s="1212"/>
      <c r="M62" s="1212"/>
      <c r="N62" s="1212"/>
      <c r="O62" s="1212"/>
      <c r="P62" s="1213"/>
    </row>
    <row r="63" spans="1:16" ht="21.6" customHeight="1" x14ac:dyDescent="0.25">
      <c r="A63" s="1208"/>
      <c r="B63" s="1210"/>
      <c r="C63" s="1208"/>
      <c r="D63" s="1209"/>
      <c r="E63" s="1209"/>
      <c r="F63" s="1209"/>
      <c r="G63" s="1209"/>
      <c r="H63" s="1209"/>
      <c r="I63" s="1209"/>
      <c r="J63" s="1209"/>
      <c r="K63" s="1209"/>
      <c r="L63" s="1209"/>
      <c r="M63" s="1209"/>
      <c r="N63" s="1210"/>
      <c r="O63" s="1179" t="s">
        <v>2</v>
      </c>
      <c r="P63" s="1179"/>
    </row>
    <row r="64" spans="1:16" ht="21.6" customHeight="1" x14ac:dyDescent="0.25">
      <c r="A64" s="1207" t="s">
        <v>42</v>
      </c>
      <c r="B64" s="1207"/>
      <c r="C64" s="1208" t="s">
        <v>758</v>
      </c>
      <c r="D64" s="1209"/>
      <c r="E64" s="1209"/>
      <c r="F64" s="1209"/>
      <c r="G64" s="1209"/>
      <c r="H64" s="1209"/>
      <c r="I64" s="1209"/>
      <c r="J64" s="1209"/>
      <c r="K64" s="1209"/>
      <c r="L64" s="1209"/>
      <c r="M64" s="1209"/>
      <c r="N64" s="1210"/>
      <c r="O64" s="1179">
        <v>452</v>
      </c>
      <c r="P64" s="1179"/>
    </row>
    <row r="65" spans="1:16" ht="21.6" customHeight="1" x14ac:dyDescent="0.25">
      <c r="A65" s="1207" t="s">
        <v>43</v>
      </c>
      <c r="B65" s="1207"/>
      <c r="C65" s="1208" t="s">
        <v>511</v>
      </c>
      <c r="D65" s="1209"/>
      <c r="E65" s="1209"/>
      <c r="F65" s="1209"/>
      <c r="G65" s="1209"/>
      <c r="H65" s="1209"/>
      <c r="I65" s="1209"/>
      <c r="J65" s="1209"/>
      <c r="K65" s="1209"/>
      <c r="L65" s="1209"/>
      <c r="M65" s="1209"/>
      <c r="N65" s="1210"/>
      <c r="O65" s="1179">
        <v>64</v>
      </c>
      <c r="P65" s="1179"/>
    </row>
    <row r="66" spans="1:16" ht="21.6" customHeight="1" x14ac:dyDescent="0.25">
      <c r="A66" s="1207" t="s">
        <v>45</v>
      </c>
      <c r="B66" s="1207"/>
      <c r="C66" s="1208" t="s">
        <v>783</v>
      </c>
      <c r="D66" s="1209"/>
      <c r="E66" s="1209"/>
      <c r="F66" s="1209"/>
      <c r="G66" s="1209"/>
      <c r="H66" s="1209"/>
      <c r="I66" s="1209"/>
      <c r="J66" s="1209"/>
      <c r="K66" s="1209"/>
      <c r="L66" s="1209"/>
      <c r="M66" s="1209"/>
      <c r="N66" s="1210"/>
      <c r="O66" s="1179">
        <v>3</v>
      </c>
      <c r="P66" s="1179"/>
    </row>
    <row r="68" spans="1:16" ht="27" customHeight="1" x14ac:dyDescent="0.25">
      <c r="A68" s="1153" t="s">
        <v>46</v>
      </c>
      <c r="B68" s="1153"/>
      <c r="C68" s="1153"/>
      <c r="D68" s="1153"/>
      <c r="E68" s="1153"/>
      <c r="F68" s="1153"/>
      <c r="G68" s="1153"/>
      <c r="H68" s="1153"/>
      <c r="I68" s="1153"/>
      <c r="J68" s="1153"/>
      <c r="K68" s="1153"/>
      <c r="L68" s="1153"/>
      <c r="M68" s="1153"/>
      <c r="N68" s="1153"/>
      <c r="O68" s="1153"/>
      <c r="P68" s="1153"/>
    </row>
    <row r="69" spans="1:16" ht="20.25" customHeight="1" x14ac:dyDescent="0.25">
      <c r="A69" s="1579" t="s">
        <v>47</v>
      </c>
      <c r="B69" s="1576"/>
      <c r="C69" s="1577"/>
      <c r="D69" s="1193" t="s">
        <v>759</v>
      </c>
      <c r="E69" s="1193"/>
      <c r="F69" s="1193"/>
      <c r="G69" s="1193"/>
      <c r="H69" s="1193"/>
      <c r="I69" s="1193"/>
      <c r="J69" s="1193"/>
      <c r="K69" s="1193"/>
      <c r="L69" s="1193"/>
      <c r="M69" s="1193"/>
      <c r="N69" s="1193"/>
      <c r="O69" s="1193"/>
      <c r="P69" s="1194"/>
    </row>
    <row r="70" spans="1:16" ht="50.25" customHeight="1" x14ac:dyDescent="0.25">
      <c r="A70" s="1609" t="s">
        <v>672</v>
      </c>
      <c r="B70" s="1610"/>
      <c r="C70" s="1611"/>
      <c r="D70" s="1476" t="s">
        <v>995</v>
      </c>
      <c r="E70" s="1477"/>
      <c r="F70" s="1477"/>
      <c r="G70" s="1477"/>
      <c r="H70" s="1477"/>
      <c r="I70" s="1477"/>
      <c r="J70" s="1477"/>
      <c r="K70" s="1477"/>
      <c r="L70" s="1477"/>
      <c r="M70" s="1477"/>
      <c r="N70" s="1477"/>
      <c r="O70" s="1477"/>
      <c r="P70" s="1478"/>
    </row>
    <row r="71" spans="1:16" ht="81" customHeight="1" x14ac:dyDescent="0.25">
      <c r="A71" s="1628" t="s">
        <v>49</v>
      </c>
      <c r="B71" s="1629"/>
      <c r="C71" s="1630"/>
      <c r="D71" s="2045" t="s">
        <v>760</v>
      </c>
      <c r="E71" s="2045"/>
      <c r="F71" s="2045"/>
      <c r="G71" s="2045"/>
      <c r="H71" s="2045"/>
      <c r="I71" s="2045"/>
      <c r="J71" s="2045"/>
      <c r="K71" s="2045"/>
      <c r="L71" s="2045"/>
      <c r="M71" s="2045"/>
      <c r="N71" s="2045"/>
      <c r="O71" s="2045"/>
      <c r="P71" s="1373"/>
    </row>
    <row r="72" spans="1:16" x14ac:dyDescent="0.25">
      <c r="A72" s="611"/>
      <c r="B72" s="611"/>
      <c r="C72" s="611"/>
      <c r="D72" s="611"/>
      <c r="E72" s="611"/>
      <c r="F72" s="611"/>
      <c r="G72" s="611"/>
      <c r="H72" s="611"/>
      <c r="I72" s="611"/>
      <c r="J72" s="626"/>
      <c r="K72" s="611"/>
      <c r="L72" s="611"/>
      <c r="M72" s="611"/>
      <c r="N72" s="611"/>
      <c r="O72" s="611"/>
      <c r="P72" s="611"/>
    </row>
    <row r="73" spans="1:16" x14ac:dyDescent="0.25">
      <c r="A73" s="1575" t="s">
        <v>50</v>
      </c>
      <c r="B73" s="1575"/>
      <c r="C73" s="1575"/>
      <c r="D73" s="1575"/>
      <c r="E73" s="1575"/>
      <c r="F73" s="1575"/>
      <c r="G73" s="1575"/>
      <c r="H73" s="1575"/>
      <c r="I73" s="1575"/>
      <c r="J73" s="1575"/>
      <c r="K73" s="1575"/>
      <c r="L73" s="1575"/>
      <c r="M73" s="1575"/>
      <c r="N73" s="1575"/>
      <c r="O73" s="1575"/>
      <c r="P73" s="1575"/>
    </row>
    <row r="74" spans="1:16" ht="24" customHeight="1" x14ac:dyDescent="0.25">
      <c r="A74" s="1623" t="s">
        <v>51</v>
      </c>
      <c r="B74" s="1623" t="s">
        <v>2</v>
      </c>
      <c r="C74" s="1624" t="s">
        <v>7</v>
      </c>
      <c r="D74" s="1625"/>
      <c r="E74" s="1625"/>
      <c r="F74" s="1625"/>
      <c r="G74" s="1625"/>
      <c r="H74" s="1625"/>
      <c r="I74" s="1625"/>
      <c r="J74" s="2041" t="s">
        <v>52</v>
      </c>
      <c r="K74" s="789">
        <v>2017</v>
      </c>
      <c r="L74" s="789">
        <v>2018</v>
      </c>
      <c r="M74" s="789">
        <v>2019</v>
      </c>
      <c r="N74" s="789">
        <v>2020</v>
      </c>
      <c r="O74" s="789">
        <v>2021</v>
      </c>
      <c r="P74" s="789">
        <v>2022</v>
      </c>
    </row>
    <row r="75" spans="1:16" ht="55.15" customHeight="1" x14ac:dyDescent="0.25">
      <c r="A75" s="1623"/>
      <c r="B75" s="1623"/>
      <c r="C75" s="1626"/>
      <c r="D75" s="1627"/>
      <c r="E75" s="1627"/>
      <c r="F75" s="1627"/>
      <c r="G75" s="1627"/>
      <c r="H75" s="1627"/>
      <c r="I75" s="1627"/>
      <c r="J75" s="2041"/>
      <c r="K75" s="613" t="s">
        <v>10</v>
      </c>
      <c r="L75" s="613" t="s">
        <v>10</v>
      </c>
      <c r="M75" s="613" t="s">
        <v>11</v>
      </c>
      <c r="N75" s="613" t="s">
        <v>12</v>
      </c>
      <c r="O75" s="613" t="s">
        <v>13</v>
      </c>
      <c r="P75" s="613" t="s">
        <v>13</v>
      </c>
    </row>
    <row r="76" spans="1:16" ht="22.5" customHeight="1" x14ac:dyDescent="0.25">
      <c r="A76" s="1583" t="s">
        <v>53</v>
      </c>
      <c r="B76" s="1039" t="s">
        <v>329</v>
      </c>
      <c r="C76" s="2042" t="s">
        <v>761</v>
      </c>
      <c r="D76" s="2043"/>
      <c r="E76" s="2043"/>
      <c r="F76" s="2043"/>
      <c r="G76" s="2043"/>
      <c r="H76" s="2043"/>
      <c r="I76" s="2044"/>
      <c r="J76" s="797" t="s">
        <v>762</v>
      </c>
      <c r="K76" s="781">
        <v>35</v>
      </c>
      <c r="L76" s="781">
        <v>35</v>
      </c>
      <c r="M76" s="1027">
        <v>35</v>
      </c>
      <c r="N76" s="590">
        <v>35</v>
      </c>
      <c r="O76" s="590">
        <v>35</v>
      </c>
      <c r="P76" s="590">
        <v>35</v>
      </c>
    </row>
    <row r="77" spans="1:16" ht="28.5" customHeight="1" x14ac:dyDescent="0.25">
      <c r="A77" s="1675"/>
      <c r="B77" s="1039" t="s">
        <v>170</v>
      </c>
      <c r="C77" s="2033" t="s">
        <v>763</v>
      </c>
      <c r="D77" s="2034"/>
      <c r="E77" s="2034"/>
      <c r="F77" s="2034"/>
      <c r="G77" s="2034"/>
      <c r="H77" s="2034"/>
      <c r="I77" s="2035"/>
      <c r="J77" s="797" t="s">
        <v>144</v>
      </c>
      <c r="K77" s="781" t="s">
        <v>15</v>
      </c>
      <c r="L77" s="781">
        <v>2798.9</v>
      </c>
      <c r="M77" s="1027">
        <v>5100</v>
      </c>
      <c r="N77" s="590">
        <v>3000</v>
      </c>
      <c r="O77" s="590">
        <v>3040</v>
      </c>
      <c r="P77" s="590">
        <v>3040</v>
      </c>
    </row>
    <row r="78" spans="1:16" ht="17.100000000000001" customHeight="1" x14ac:dyDescent="0.25">
      <c r="A78" s="1583" t="s">
        <v>478</v>
      </c>
      <c r="B78" s="1039" t="s">
        <v>140</v>
      </c>
      <c r="C78" s="2032" t="s">
        <v>764</v>
      </c>
      <c r="D78" s="2032"/>
      <c r="E78" s="2032"/>
      <c r="F78" s="2032"/>
      <c r="G78" s="2032"/>
      <c r="H78" s="2032"/>
      <c r="I78" s="2032"/>
      <c r="J78" s="797" t="s">
        <v>331</v>
      </c>
      <c r="K78" s="781" t="s">
        <v>15</v>
      </c>
      <c r="L78" s="781">
        <v>86</v>
      </c>
      <c r="M78" s="1027">
        <v>170</v>
      </c>
      <c r="N78" s="590">
        <v>100</v>
      </c>
      <c r="O78" s="590">
        <v>120</v>
      </c>
      <c r="P78" s="590">
        <v>120</v>
      </c>
    </row>
    <row r="79" spans="1:16" ht="19.5" customHeight="1" x14ac:dyDescent="0.25">
      <c r="A79" s="1585"/>
      <c r="B79" s="1039" t="s">
        <v>141</v>
      </c>
      <c r="C79" s="2032" t="s">
        <v>765</v>
      </c>
      <c r="D79" s="2032"/>
      <c r="E79" s="2032"/>
      <c r="F79" s="2032"/>
      <c r="G79" s="2032"/>
      <c r="H79" s="2032"/>
      <c r="I79" s="2032"/>
      <c r="J79" s="797" t="s">
        <v>331</v>
      </c>
      <c r="K79" s="781" t="s">
        <v>15</v>
      </c>
      <c r="L79" s="781">
        <v>179</v>
      </c>
      <c r="M79" s="1027">
        <v>280</v>
      </c>
      <c r="N79" s="590">
        <v>210</v>
      </c>
      <c r="O79" s="590">
        <v>220</v>
      </c>
      <c r="P79" s="590">
        <v>220</v>
      </c>
    </row>
    <row r="80" spans="1:16" ht="27.75" customHeight="1" x14ac:dyDescent="0.25">
      <c r="A80" s="1585"/>
      <c r="B80" s="1039" t="s">
        <v>161</v>
      </c>
      <c r="C80" s="2033" t="s">
        <v>766</v>
      </c>
      <c r="D80" s="2034"/>
      <c r="E80" s="2034"/>
      <c r="F80" s="2034"/>
      <c r="G80" s="2034"/>
      <c r="H80" s="2034"/>
      <c r="I80" s="2035"/>
      <c r="J80" s="797" t="s">
        <v>438</v>
      </c>
      <c r="K80" s="781">
        <v>134.80000000000001</v>
      </c>
      <c r="L80" s="781">
        <v>105</v>
      </c>
      <c r="M80" s="1027">
        <v>120</v>
      </c>
      <c r="N80" s="590">
        <v>120</v>
      </c>
      <c r="O80" s="590">
        <v>120</v>
      </c>
      <c r="P80" s="590">
        <v>120</v>
      </c>
    </row>
    <row r="81" spans="1:16" ht="26.25" customHeight="1" x14ac:dyDescent="0.25">
      <c r="A81" s="1585"/>
      <c r="B81" s="1039" t="s">
        <v>162</v>
      </c>
      <c r="C81" s="2033" t="s">
        <v>767</v>
      </c>
      <c r="D81" s="2034"/>
      <c r="E81" s="2034"/>
      <c r="F81" s="2034"/>
      <c r="G81" s="2034"/>
      <c r="H81" s="2034"/>
      <c r="I81" s="2035"/>
      <c r="J81" s="798" t="s">
        <v>768</v>
      </c>
      <c r="K81" s="781">
        <v>126.5</v>
      </c>
      <c r="L81" s="781">
        <v>120</v>
      </c>
      <c r="M81" s="1027">
        <v>110</v>
      </c>
      <c r="N81" s="590">
        <v>110</v>
      </c>
      <c r="O81" s="590">
        <v>110</v>
      </c>
      <c r="P81" s="590">
        <v>110</v>
      </c>
    </row>
    <row r="82" spans="1:16" ht="18.600000000000001" customHeight="1" x14ac:dyDescent="0.25">
      <c r="A82" s="1585"/>
      <c r="B82" s="1039" t="s">
        <v>188</v>
      </c>
      <c r="C82" s="2036" t="s">
        <v>769</v>
      </c>
      <c r="D82" s="2037"/>
      <c r="E82" s="2037"/>
      <c r="F82" s="2037"/>
      <c r="G82" s="2037"/>
      <c r="H82" s="2037"/>
      <c r="I82" s="2038"/>
      <c r="J82" s="797" t="s">
        <v>139</v>
      </c>
      <c r="K82" s="781" t="s">
        <v>15</v>
      </c>
      <c r="L82" s="781">
        <v>3</v>
      </c>
      <c r="M82" s="1027">
        <v>3</v>
      </c>
      <c r="N82" s="781">
        <v>3</v>
      </c>
      <c r="O82" s="781">
        <v>3</v>
      </c>
      <c r="P82" s="781">
        <v>3</v>
      </c>
    </row>
    <row r="83" spans="1:16" ht="29.1" customHeight="1" x14ac:dyDescent="0.25">
      <c r="A83" s="1675"/>
      <c r="B83" s="1039" t="s">
        <v>190</v>
      </c>
      <c r="C83" s="2039" t="s">
        <v>770</v>
      </c>
      <c r="D83" s="2039"/>
      <c r="E83" s="2039"/>
      <c r="F83" s="2039"/>
      <c r="G83" s="2039"/>
      <c r="H83" s="2039"/>
      <c r="I83" s="2039"/>
      <c r="J83" s="797" t="s">
        <v>139</v>
      </c>
      <c r="K83" s="781">
        <v>405</v>
      </c>
      <c r="L83" s="781">
        <v>405</v>
      </c>
      <c r="M83" s="1027">
        <v>405</v>
      </c>
      <c r="N83" s="781">
        <v>405</v>
      </c>
      <c r="O83" s="781">
        <v>405</v>
      </c>
      <c r="P83" s="781">
        <v>405</v>
      </c>
    </row>
    <row r="84" spans="1:16" ht="19.5" customHeight="1" x14ac:dyDescent="0.25">
      <c r="A84" s="1583" t="s">
        <v>59</v>
      </c>
      <c r="B84" s="1039" t="s">
        <v>143</v>
      </c>
      <c r="C84" s="2032" t="s">
        <v>771</v>
      </c>
      <c r="D84" s="2032"/>
      <c r="E84" s="2032"/>
      <c r="F84" s="2032"/>
      <c r="G84" s="2032"/>
      <c r="H84" s="2032"/>
      <c r="I84" s="2032"/>
      <c r="J84" s="797" t="s">
        <v>144</v>
      </c>
      <c r="K84" s="781" t="s">
        <v>15</v>
      </c>
      <c r="L84" s="781">
        <v>365.4</v>
      </c>
      <c r="M84" s="1027">
        <v>406.6</v>
      </c>
      <c r="N84" s="781">
        <v>406.6</v>
      </c>
      <c r="O84" s="780">
        <v>406.6</v>
      </c>
      <c r="P84" s="781">
        <v>406.6</v>
      </c>
    </row>
    <row r="85" spans="1:16" ht="33" customHeight="1" x14ac:dyDescent="0.25">
      <c r="A85" s="1675"/>
      <c r="B85" s="1039" t="s">
        <v>171</v>
      </c>
      <c r="C85" s="2040" t="s">
        <v>772</v>
      </c>
      <c r="D85" s="2040"/>
      <c r="E85" s="2040"/>
      <c r="F85" s="2040"/>
      <c r="G85" s="2040"/>
      <c r="H85" s="2040"/>
      <c r="I85" s="2040"/>
      <c r="J85" s="797" t="s">
        <v>773</v>
      </c>
      <c r="K85" s="781">
        <v>678.7</v>
      </c>
      <c r="L85" s="1069">
        <v>720</v>
      </c>
      <c r="M85" s="1069">
        <v>800</v>
      </c>
      <c r="N85" s="1069">
        <v>800</v>
      </c>
      <c r="O85" s="1069">
        <v>800</v>
      </c>
      <c r="P85" s="1069">
        <v>800</v>
      </c>
    </row>
    <row r="86" spans="1:16" ht="19.899999999999999" customHeight="1" x14ac:dyDescent="0.25"/>
    <row r="87" spans="1:16" x14ac:dyDescent="0.25">
      <c r="A87" s="1170" t="s">
        <v>60</v>
      </c>
      <c r="B87" s="1171"/>
      <c r="C87" s="1171"/>
      <c r="D87" s="1171"/>
      <c r="E87" s="1171"/>
      <c r="F87" s="1171"/>
      <c r="G87" s="1171"/>
      <c r="H87" s="1171"/>
      <c r="I87" s="1171"/>
      <c r="J87" s="1171"/>
      <c r="K87" s="1171"/>
      <c r="L87" s="1171"/>
      <c r="M87" s="1171"/>
      <c r="N87" s="1171"/>
      <c r="O87" s="1171"/>
      <c r="P87" s="1172"/>
    </row>
    <row r="88" spans="1:16" x14ac:dyDescent="0.25">
      <c r="A88" s="1173" t="s">
        <v>7</v>
      </c>
      <c r="B88" s="1174"/>
      <c r="C88" s="1174"/>
      <c r="D88" s="1175"/>
      <c r="E88" s="1133" t="s">
        <v>2</v>
      </c>
      <c r="F88" s="1135"/>
      <c r="G88" s="1133">
        <v>2017</v>
      </c>
      <c r="H88" s="1135"/>
      <c r="I88" s="778">
        <v>2018</v>
      </c>
      <c r="J88" s="792">
        <v>2019</v>
      </c>
      <c r="K88" s="1136">
        <v>2020</v>
      </c>
      <c r="L88" s="1138"/>
      <c r="M88" s="1136">
        <v>2021</v>
      </c>
      <c r="N88" s="1138"/>
      <c r="O88" s="1179">
        <v>2022</v>
      </c>
      <c r="P88" s="1179"/>
    </row>
    <row r="89" spans="1:16" x14ac:dyDescent="0.25">
      <c r="A89" s="1176"/>
      <c r="B89" s="1177"/>
      <c r="C89" s="1177"/>
      <c r="D89" s="1178"/>
      <c r="E89" s="778" t="s">
        <v>61</v>
      </c>
      <c r="F89" s="785" t="s">
        <v>62</v>
      </c>
      <c r="G89" s="1133" t="s">
        <v>10</v>
      </c>
      <c r="H89" s="1135"/>
      <c r="I89" s="778" t="s">
        <v>10</v>
      </c>
      <c r="J89" s="792" t="s">
        <v>11</v>
      </c>
      <c r="K89" s="1133" t="s">
        <v>12</v>
      </c>
      <c r="L89" s="1135"/>
      <c r="M89" s="1133" t="s">
        <v>13</v>
      </c>
      <c r="N89" s="1135"/>
      <c r="O89" s="1133" t="s">
        <v>13</v>
      </c>
      <c r="P89" s="1135"/>
    </row>
    <row r="90" spans="1:16" x14ac:dyDescent="0.25">
      <c r="A90" s="1774" t="s">
        <v>747</v>
      </c>
      <c r="B90" s="1775"/>
      <c r="C90" s="1775"/>
      <c r="D90" s="1776"/>
      <c r="E90" s="778"/>
      <c r="F90" s="785"/>
      <c r="G90" s="2027">
        <f>G91+G131+G133</f>
        <v>7080.8000000000011</v>
      </c>
      <c r="H90" s="2028"/>
      <c r="I90" s="794">
        <f>I91+I131+I133</f>
        <v>7937</v>
      </c>
      <c r="J90" s="794">
        <f>J91+J131+J133</f>
        <v>20514.399999999998</v>
      </c>
      <c r="K90" s="1891">
        <f>K91+K131+K133</f>
        <v>18163.3</v>
      </c>
      <c r="L90" s="1892"/>
      <c r="M90" s="1891">
        <f>M91+M131+M133</f>
        <v>20514.399999999998</v>
      </c>
      <c r="N90" s="1892"/>
      <c r="O90" s="1891">
        <f>O91+O131+O133</f>
        <v>20514.399999999998</v>
      </c>
      <c r="P90" s="1892"/>
    </row>
    <row r="91" spans="1:16" s="459" customFormat="1" ht="23.45" customHeight="1" x14ac:dyDescent="0.25">
      <c r="A91" s="1774" t="s">
        <v>758</v>
      </c>
      <c r="B91" s="1775"/>
      <c r="C91" s="1775"/>
      <c r="D91" s="1776"/>
      <c r="E91" s="106" t="s">
        <v>774</v>
      </c>
      <c r="F91" s="793"/>
      <c r="G91" s="2027">
        <f>G92+G94+G97+G112+G115+G117+G124</f>
        <v>3460.8</v>
      </c>
      <c r="H91" s="2028"/>
      <c r="I91" s="794">
        <f>I92+I94+I97+I112+I115++I117+I124</f>
        <v>4317</v>
      </c>
      <c r="J91" s="806">
        <f>J92+J94+J97+J112+J115++J117+J124</f>
        <v>16275.8</v>
      </c>
      <c r="K91" s="1891">
        <f>SUM(K92+K94+K97+K112+K115+K117+K124)</f>
        <v>13924.7</v>
      </c>
      <c r="L91" s="1892"/>
      <c r="M91" s="1891">
        <f>SUM(M92+M94+M97+M112+M115+M117+M124)</f>
        <v>16275.8</v>
      </c>
      <c r="N91" s="1892"/>
      <c r="O91" s="1891">
        <f>SUM(O92+O94+O97+O112+O115+O117+O124)</f>
        <v>16275.8</v>
      </c>
      <c r="P91" s="1892"/>
    </row>
    <row r="92" spans="1:16" s="459" customFormat="1" ht="23.45" customHeight="1" x14ac:dyDescent="0.25">
      <c r="A92" s="1780" t="s">
        <v>356</v>
      </c>
      <c r="B92" s="1781"/>
      <c r="C92" s="1781"/>
      <c r="D92" s="1782"/>
      <c r="E92" s="793"/>
      <c r="F92" s="793">
        <v>210000</v>
      </c>
      <c r="G92" s="2027">
        <f>G93</f>
        <v>1157.3</v>
      </c>
      <c r="H92" s="2028"/>
      <c r="I92" s="806">
        <f>I93</f>
        <v>1567.6</v>
      </c>
      <c r="J92" s="790">
        <f>J93</f>
        <v>4754.3</v>
      </c>
      <c r="K92" s="1891">
        <f>K93</f>
        <v>2869.1</v>
      </c>
      <c r="L92" s="1892"/>
      <c r="M92" s="1891">
        <f>M93</f>
        <v>4754.3</v>
      </c>
      <c r="N92" s="1892"/>
      <c r="O92" s="1891">
        <f>O93</f>
        <v>4754.3</v>
      </c>
      <c r="P92" s="1892"/>
    </row>
    <row r="93" spans="1:16" ht="21" customHeight="1" x14ac:dyDescent="0.25">
      <c r="A93" s="2029" t="s">
        <v>334</v>
      </c>
      <c r="B93" s="2030"/>
      <c r="C93" s="2030"/>
      <c r="D93" s="2031"/>
      <c r="E93" s="792"/>
      <c r="F93" s="460">
        <v>211180</v>
      </c>
      <c r="G93" s="2025">
        <v>1157.3</v>
      </c>
      <c r="H93" s="2026"/>
      <c r="I93" s="792">
        <v>1567.6</v>
      </c>
      <c r="J93" s="791">
        <v>4754.3</v>
      </c>
      <c r="K93" s="1890">
        <v>2869.1</v>
      </c>
      <c r="L93" s="1890"/>
      <c r="M93" s="1890">
        <v>4754.3</v>
      </c>
      <c r="N93" s="1890"/>
      <c r="O93" s="1890">
        <v>4754.3</v>
      </c>
      <c r="P93" s="1890"/>
    </row>
    <row r="94" spans="1:16" ht="30" customHeight="1" x14ac:dyDescent="0.25">
      <c r="A94" s="1780" t="s">
        <v>80</v>
      </c>
      <c r="B94" s="1781"/>
      <c r="C94" s="1781"/>
      <c r="D94" s="1782"/>
      <c r="E94" s="793"/>
      <c r="F94" s="751">
        <v>212000</v>
      </c>
      <c r="G94" s="2021">
        <f>G95+G96</f>
        <v>306.60000000000002</v>
      </c>
      <c r="H94" s="2021"/>
      <c r="I94" s="794">
        <f>I95+I96</f>
        <v>417.20000000000005</v>
      </c>
      <c r="J94" s="790">
        <f>J95+J96</f>
        <v>1254.8999999999999</v>
      </c>
      <c r="K94" s="1886">
        <f>K95+K96</f>
        <v>789</v>
      </c>
      <c r="L94" s="1886"/>
      <c r="M94" s="1886">
        <f>M95+M96</f>
        <v>1254.8999999999999</v>
      </c>
      <c r="N94" s="1886"/>
      <c r="O94" s="1886">
        <f>O95+O96</f>
        <v>1254.8999999999999</v>
      </c>
      <c r="P94" s="1886"/>
    </row>
    <row r="95" spans="1:16" ht="30" customHeight="1" x14ac:dyDescent="0.25">
      <c r="A95" s="1828" t="s">
        <v>194</v>
      </c>
      <c r="B95" s="1829"/>
      <c r="C95" s="1829"/>
      <c r="D95" s="1830"/>
      <c r="E95" s="792"/>
      <c r="F95" s="460">
        <v>212100</v>
      </c>
      <c r="G95" s="2022">
        <v>257.10000000000002</v>
      </c>
      <c r="H95" s="2022"/>
      <c r="I95" s="792">
        <v>346.6</v>
      </c>
      <c r="J95" s="791">
        <v>1049.5999999999999</v>
      </c>
      <c r="K95" s="1890">
        <v>659.9</v>
      </c>
      <c r="L95" s="1890"/>
      <c r="M95" s="1890">
        <v>1049.5999999999999</v>
      </c>
      <c r="N95" s="1890"/>
      <c r="O95" s="1890">
        <v>1049.5999999999999</v>
      </c>
      <c r="P95" s="1890"/>
    </row>
    <row r="96" spans="1:16" ht="49.5" customHeight="1" x14ac:dyDescent="0.25">
      <c r="A96" s="1828" t="s">
        <v>195</v>
      </c>
      <c r="B96" s="1829"/>
      <c r="C96" s="1829"/>
      <c r="D96" s="1830"/>
      <c r="E96" s="792"/>
      <c r="F96" s="460">
        <v>212210</v>
      </c>
      <c r="G96" s="2022">
        <v>49.5</v>
      </c>
      <c r="H96" s="2022"/>
      <c r="I96" s="792">
        <v>70.599999999999994</v>
      </c>
      <c r="J96" s="791">
        <v>205.3</v>
      </c>
      <c r="K96" s="1890">
        <v>129.1</v>
      </c>
      <c r="L96" s="1890"/>
      <c r="M96" s="1890">
        <v>205.3</v>
      </c>
      <c r="N96" s="1890"/>
      <c r="O96" s="1890">
        <v>205.3</v>
      </c>
      <c r="P96" s="1890"/>
    </row>
    <row r="97" spans="1:16" s="459" customFormat="1" ht="22.9" customHeight="1" x14ac:dyDescent="0.25">
      <c r="A97" s="1780" t="s">
        <v>83</v>
      </c>
      <c r="B97" s="1781"/>
      <c r="C97" s="1781"/>
      <c r="D97" s="1782"/>
      <c r="E97" s="793"/>
      <c r="F97" s="793">
        <v>222000</v>
      </c>
      <c r="G97" s="2027">
        <f>SUM(G98:H111)</f>
        <v>1320.4</v>
      </c>
      <c r="H97" s="2028"/>
      <c r="I97" s="794">
        <f>SUM(I98:I111)</f>
        <v>1582.4</v>
      </c>
      <c r="J97" s="794">
        <f>SUM(J98:J111)</f>
        <v>5791.6</v>
      </c>
      <c r="K97" s="1891">
        <f>SUM(K98+K99+K100+K101+K102+K103+K104+K105+K106+K107+K108+K109+K110+K111)</f>
        <v>5791.6</v>
      </c>
      <c r="L97" s="1892"/>
      <c r="M97" s="1891">
        <f>SUM(M98+M99+M100+M101+M102+M103+M104+M105+M106+M107+M108+M109+M110+M111)</f>
        <v>5791.6</v>
      </c>
      <c r="N97" s="1892"/>
      <c r="O97" s="1891">
        <f>SUM(O98+O99+O100+O101+O102+O103+O104+O105+O106+O107+O108+O109+O110+O111)</f>
        <v>5791.6</v>
      </c>
      <c r="P97" s="1892"/>
    </row>
    <row r="98" spans="1:16" ht="22.9" customHeight="1" x14ac:dyDescent="0.25">
      <c r="A98" s="1831" t="s">
        <v>485</v>
      </c>
      <c r="B98" s="1832"/>
      <c r="C98" s="1832"/>
      <c r="D98" s="1833"/>
      <c r="E98" s="792"/>
      <c r="F98" s="707" t="s">
        <v>486</v>
      </c>
      <c r="G98" s="2025">
        <v>120.7</v>
      </c>
      <c r="H98" s="2026"/>
      <c r="I98" s="792">
        <v>224</v>
      </c>
      <c r="J98" s="791">
        <v>300</v>
      </c>
      <c r="K98" s="1890">
        <v>300</v>
      </c>
      <c r="L98" s="1890"/>
      <c r="M98" s="1890">
        <v>300</v>
      </c>
      <c r="N98" s="1890"/>
      <c r="O98" s="1890">
        <v>300</v>
      </c>
      <c r="P98" s="1890"/>
    </row>
    <row r="99" spans="1:16" ht="22.9" customHeight="1" x14ac:dyDescent="0.25">
      <c r="A99" s="1831" t="s">
        <v>487</v>
      </c>
      <c r="B99" s="1832"/>
      <c r="C99" s="1832"/>
      <c r="D99" s="1833"/>
      <c r="E99" s="792"/>
      <c r="F99" s="707">
        <v>222220</v>
      </c>
      <c r="G99" s="2022">
        <v>70.7</v>
      </c>
      <c r="H99" s="2022"/>
      <c r="I99" s="792">
        <v>63.4</v>
      </c>
      <c r="J99" s="791">
        <v>200</v>
      </c>
      <c r="K99" s="1890">
        <v>200</v>
      </c>
      <c r="L99" s="1890"/>
      <c r="M99" s="1890">
        <v>200</v>
      </c>
      <c r="N99" s="1890"/>
      <c r="O99" s="1890">
        <v>200</v>
      </c>
      <c r="P99" s="1890"/>
    </row>
    <row r="100" spans="1:16" ht="22.9" customHeight="1" x14ac:dyDescent="0.25">
      <c r="A100" s="1837" t="s">
        <v>488</v>
      </c>
      <c r="B100" s="1838"/>
      <c r="C100" s="1838"/>
      <c r="D100" s="1839"/>
      <c r="E100" s="792"/>
      <c r="F100" s="707" t="s">
        <v>489</v>
      </c>
      <c r="G100" s="2022">
        <v>283.2</v>
      </c>
      <c r="H100" s="2022"/>
      <c r="I100" s="792">
        <v>249.9</v>
      </c>
      <c r="J100" s="791">
        <v>500</v>
      </c>
      <c r="K100" s="1890">
        <v>500</v>
      </c>
      <c r="L100" s="1890"/>
      <c r="M100" s="1890">
        <v>500</v>
      </c>
      <c r="N100" s="1890"/>
      <c r="O100" s="1890">
        <v>500</v>
      </c>
      <c r="P100" s="1890"/>
    </row>
    <row r="101" spans="1:16" ht="22.9" customHeight="1" x14ac:dyDescent="0.25">
      <c r="A101" s="1840" t="s">
        <v>87</v>
      </c>
      <c r="B101" s="1841"/>
      <c r="C101" s="1841"/>
      <c r="D101" s="1842"/>
      <c r="E101" s="792"/>
      <c r="F101" s="707" t="s">
        <v>490</v>
      </c>
      <c r="G101" s="2022">
        <v>70</v>
      </c>
      <c r="H101" s="2022"/>
      <c r="I101" s="792">
        <v>55.5</v>
      </c>
      <c r="J101" s="791">
        <v>120</v>
      </c>
      <c r="K101" s="1890">
        <v>120</v>
      </c>
      <c r="L101" s="1890"/>
      <c r="M101" s="1890">
        <v>120</v>
      </c>
      <c r="N101" s="1890"/>
      <c r="O101" s="1890">
        <v>120</v>
      </c>
      <c r="P101" s="1890"/>
    </row>
    <row r="102" spans="1:16" ht="22.9" customHeight="1" x14ac:dyDescent="0.25">
      <c r="A102" s="1831" t="s">
        <v>491</v>
      </c>
      <c r="B102" s="1832"/>
      <c r="C102" s="1832"/>
      <c r="D102" s="1833"/>
      <c r="E102" s="792"/>
      <c r="F102" s="707" t="s">
        <v>492</v>
      </c>
      <c r="G102" s="2025">
        <v>227.7</v>
      </c>
      <c r="H102" s="2026"/>
      <c r="I102" s="792">
        <v>255.6</v>
      </c>
      <c r="J102" s="791">
        <v>800</v>
      </c>
      <c r="K102" s="1890">
        <v>800</v>
      </c>
      <c r="L102" s="1890"/>
      <c r="M102" s="1890">
        <v>800</v>
      </c>
      <c r="N102" s="1890"/>
      <c r="O102" s="1890">
        <v>800</v>
      </c>
      <c r="P102" s="1890"/>
    </row>
    <row r="103" spans="1:16" ht="22.9" customHeight="1" x14ac:dyDescent="0.25">
      <c r="A103" s="1831" t="s">
        <v>493</v>
      </c>
      <c r="B103" s="1832"/>
      <c r="C103" s="1832"/>
      <c r="D103" s="1833"/>
      <c r="E103" s="792"/>
      <c r="F103" s="707" t="s">
        <v>494</v>
      </c>
      <c r="G103" s="2022">
        <v>1.4</v>
      </c>
      <c r="H103" s="2022"/>
      <c r="I103" s="792">
        <v>3.1</v>
      </c>
      <c r="J103" s="791">
        <v>600</v>
      </c>
      <c r="K103" s="1890">
        <v>600</v>
      </c>
      <c r="L103" s="1890"/>
      <c r="M103" s="1890">
        <v>600</v>
      </c>
      <c r="N103" s="1890"/>
      <c r="O103" s="1890">
        <v>600</v>
      </c>
      <c r="P103" s="1890"/>
    </row>
    <row r="104" spans="1:16" ht="22.9" customHeight="1" x14ac:dyDescent="0.25">
      <c r="A104" s="1831" t="s">
        <v>779</v>
      </c>
      <c r="B104" s="1832"/>
      <c r="C104" s="1832"/>
      <c r="D104" s="1833"/>
      <c r="E104" s="796"/>
      <c r="F104" s="707">
        <v>222710</v>
      </c>
      <c r="G104" s="2022">
        <v>15.2</v>
      </c>
      <c r="H104" s="2022"/>
      <c r="I104" s="796">
        <v>11</v>
      </c>
      <c r="J104" s="795">
        <v>250</v>
      </c>
      <c r="K104" s="1890">
        <v>250</v>
      </c>
      <c r="L104" s="1890"/>
      <c r="M104" s="1890">
        <v>250</v>
      </c>
      <c r="N104" s="1890"/>
      <c r="O104" s="1890">
        <v>250</v>
      </c>
      <c r="P104" s="1890"/>
    </row>
    <row r="105" spans="1:16" ht="22.9" customHeight="1" x14ac:dyDescent="0.25">
      <c r="A105" s="1831" t="s">
        <v>213</v>
      </c>
      <c r="B105" s="1832"/>
      <c r="C105" s="1832"/>
      <c r="D105" s="1833"/>
      <c r="E105" s="792"/>
      <c r="F105" s="707" t="s">
        <v>495</v>
      </c>
      <c r="G105" s="2022">
        <v>37</v>
      </c>
      <c r="H105" s="2022"/>
      <c r="I105" s="792">
        <v>244.8</v>
      </c>
      <c r="J105" s="791">
        <v>1466.6</v>
      </c>
      <c r="K105" s="1890">
        <v>1466.6</v>
      </c>
      <c r="L105" s="1890"/>
      <c r="M105" s="1890">
        <v>1466.6</v>
      </c>
      <c r="N105" s="1890"/>
      <c r="O105" s="1890">
        <v>1466.6</v>
      </c>
      <c r="P105" s="1890"/>
    </row>
    <row r="106" spans="1:16" s="463" customFormat="1" ht="22.9" customHeight="1" x14ac:dyDescent="0.25">
      <c r="A106" s="1831" t="s">
        <v>173</v>
      </c>
      <c r="B106" s="1832"/>
      <c r="C106" s="1832"/>
      <c r="D106" s="1833"/>
      <c r="E106" s="792"/>
      <c r="F106" s="707">
        <v>222910</v>
      </c>
      <c r="G106" s="2022">
        <v>82.6</v>
      </c>
      <c r="H106" s="2022"/>
      <c r="I106" s="792">
        <v>45.8</v>
      </c>
      <c r="J106" s="791">
        <v>150</v>
      </c>
      <c r="K106" s="1890">
        <v>150</v>
      </c>
      <c r="L106" s="1890"/>
      <c r="M106" s="1890">
        <v>150</v>
      </c>
      <c r="N106" s="1890"/>
      <c r="O106" s="1890">
        <v>150</v>
      </c>
      <c r="P106" s="1890"/>
    </row>
    <row r="107" spans="1:16" ht="22.9" customHeight="1" x14ac:dyDescent="0.25">
      <c r="A107" s="1831" t="s">
        <v>199</v>
      </c>
      <c r="B107" s="1832"/>
      <c r="C107" s="1832"/>
      <c r="D107" s="1833"/>
      <c r="E107" s="792"/>
      <c r="F107" s="707" t="s">
        <v>496</v>
      </c>
      <c r="G107" s="2022">
        <v>37.6</v>
      </c>
      <c r="H107" s="2022"/>
      <c r="I107" s="792">
        <v>32.700000000000003</v>
      </c>
      <c r="J107" s="791">
        <v>250</v>
      </c>
      <c r="K107" s="1890">
        <v>250</v>
      </c>
      <c r="L107" s="1890"/>
      <c r="M107" s="1890">
        <v>250</v>
      </c>
      <c r="N107" s="1890"/>
      <c r="O107" s="1890">
        <v>250</v>
      </c>
      <c r="P107" s="1890"/>
    </row>
    <row r="108" spans="1:16" ht="22.9" customHeight="1" x14ac:dyDescent="0.25">
      <c r="A108" s="1831" t="s">
        <v>303</v>
      </c>
      <c r="B108" s="1832"/>
      <c r="C108" s="1832"/>
      <c r="D108" s="1833"/>
      <c r="E108" s="792"/>
      <c r="F108" s="707">
        <v>222950</v>
      </c>
      <c r="G108" s="2022">
        <v>40</v>
      </c>
      <c r="H108" s="2022"/>
      <c r="I108" s="792">
        <v>77</v>
      </c>
      <c r="J108" s="791">
        <v>100</v>
      </c>
      <c r="K108" s="1890">
        <v>100</v>
      </c>
      <c r="L108" s="1890"/>
      <c r="M108" s="1890">
        <v>100</v>
      </c>
      <c r="N108" s="1890"/>
      <c r="O108" s="1890">
        <v>100</v>
      </c>
      <c r="P108" s="1890"/>
    </row>
    <row r="109" spans="1:16" ht="22.9" customHeight="1" x14ac:dyDescent="0.25">
      <c r="A109" s="1831" t="s">
        <v>258</v>
      </c>
      <c r="B109" s="1832"/>
      <c r="C109" s="1832"/>
      <c r="D109" s="1833"/>
      <c r="E109" s="792"/>
      <c r="F109" s="707" t="s">
        <v>498</v>
      </c>
      <c r="G109" s="2022">
        <v>3</v>
      </c>
      <c r="H109" s="2022"/>
      <c r="I109" s="792">
        <v>6</v>
      </c>
      <c r="J109" s="791">
        <v>10</v>
      </c>
      <c r="K109" s="1890">
        <v>10</v>
      </c>
      <c r="L109" s="1890"/>
      <c r="M109" s="1890">
        <v>10</v>
      </c>
      <c r="N109" s="1890"/>
      <c r="O109" s="1890">
        <v>10</v>
      </c>
      <c r="P109" s="1890"/>
    </row>
    <row r="110" spans="1:16" ht="22.9" customHeight="1" x14ac:dyDescent="0.25">
      <c r="A110" s="1831" t="s">
        <v>93</v>
      </c>
      <c r="B110" s="1832"/>
      <c r="C110" s="1832"/>
      <c r="D110" s="1833"/>
      <c r="E110" s="792"/>
      <c r="F110" s="707">
        <v>222980</v>
      </c>
      <c r="G110" s="2022">
        <v>14.9</v>
      </c>
      <c r="H110" s="2022"/>
      <c r="I110" s="792">
        <v>1.5</v>
      </c>
      <c r="J110" s="791">
        <v>45</v>
      </c>
      <c r="K110" s="1890">
        <v>45</v>
      </c>
      <c r="L110" s="1890"/>
      <c r="M110" s="1890">
        <v>45</v>
      </c>
      <c r="N110" s="1890"/>
      <c r="O110" s="1890">
        <v>45</v>
      </c>
      <c r="P110" s="1890"/>
    </row>
    <row r="111" spans="1:16" ht="22.9" customHeight="1" x14ac:dyDescent="0.25">
      <c r="A111" s="1831" t="s">
        <v>145</v>
      </c>
      <c r="B111" s="1832"/>
      <c r="C111" s="1832"/>
      <c r="D111" s="1833"/>
      <c r="E111" s="792"/>
      <c r="F111" s="707" t="s">
        <v>499</v>
      </c>
      <c r="G111" s="2022">
        <v>316.39999999999998</v>
      </c>
      <c r="H111" s="2022"/>
      <c r="I111" s="792">
        <v>312.10000000000002</v>
      </c>
      <c r="J111" s="791">
        <v>1000</v>
      </c>
      <c r="K111" s="1890">
        <v>1000</v>
      </c>
      <c r="L111" s="1890"/>
      <c r="M111" s="1890">
        <v>1000</v>
      </c>
      <c r="N111" s="1890"/>
      <c r="O111" s="1890">
        <v>1000</v>
      </c>
      <c r="P111" s="1890"/>
    </row>
    <row r="112" spans="1:16" s="459" customFormat="1" ht="24" customHeight="1" x14ac:dyDescent="0.25">
      <c r="A112" s="1774" t="s">
        <v>180</v>
      </c>
      <c r="B112" s="1775"/>
      <c r="C112" s="1775"/>
      <c r="D112" s="1776"/>
      <c r="E112" s="793"/>
      <c r="F112" s="793">
        <v>270000</v>
      </c>
      <c r="G112" s="2021">
        <f>G113+G114</f>
        <v>3</v>
      </c>
      <c r="H112" s="2021"/>
      <c r="I112" s="794">
        <f>I113+I114</f>
        <v>6.4</v>
      </c>
      <c r="J112" s="790">
        <f>J113+J114</f>
        <v>60</v>
      </c>
      <c r="K112" s="1886">
        <f>K113+K114</f>
        <v>60</v>
      </c>
      <c r="L112" s="1886"/>
      <c r="M112" s="1886">
        <f t="shared" ref="M112" si="10">M113+M114</f>
        <v>60</v>
      </c>
      <c r="N112" s="1886"/>
      <c r="O112" s="1886">
        <f t="shared" ref="O112" si="11">O113+O114</f>
        <v>60</v>
      </c>
      <c r="P112" s="1886"/>
    </row>
    <row r="113" spans="1:16" ht="46.5" customHeight="1" x14ac:dyDescent="0.25">
      <c r="A113" s="1828" t="s">
        <v>202</v>
      </c>
      <c r="B113" s="1829"/>
      <c r="C113" s="1829"/>
      <c r="D113" s="1830"/>
      <c r="E113" s="792"/>
      <c r="F113" s="460">
        <v>273500</v>
      </c>
      <c r="G113" s="2022">
        <v>3</v>
      </c>
      <c r="H113" s="2022"/>
      <c r="I113" s="792">
        <v>6.4</v>
      </c>
      <c r="J113" s="791">
        <v>25</v>
      </c>
      <c r="K113" s="1890">
        <v>25</v>
      </c>
      <c r="L113" s="1890"/>
      <c r="M113" s="1890">
        <v>25</v>
      </c>
      <c r="N113" s="1890"/>
      <c r="O113" s="1890">
        <v>25</v>
      </c>
      <c r="P113" s="1890"/>
    </row>
    <row r="114" spans="1:16" ht="25.5" customHeight="1" x14ac:dyDescent="0.25">
      <c r="A114" s="1831" t="s">
        <v>780</v>
      </c>
      <c r="B114" s="1832"/>
      <c r="C114" s="1832"/>
      <c r="D114" s="1833"/>
      <c r="E114" s="796"/>
      <c r="F114" s="800">
        <v>273900</v>
      </c>
      <c r="G114" s="2022"/>
      <c r="H114" s="2022"/>
      <c r="I114" s="796"/>
      <c r="J114" s="795">
        <v>35</v>
      </c>
      <c r="K114" s="1890">
        <v>35</v>
      </c>
      <c r="L114" s="1890"/>
      <c r="M114" s="1890">
        <v>35</v>
      </c>
      <c r="N114" s="1890"/>
      <c r="O114" s="1890">
        <v>35</v>
      </c>
      <c r="P114" s="1890"/>
    </row>
    <row r="115" spans="1:16" s="753" customFormat="1" ht="22.9" customHeight="1" x14ac:dyDescent="0.25">
      <c r="A115" s="1774" t="s">
        <v>163</v>
      </c>
      <c r="B115" s="1775"/>
      <c r="C115" s="1775"/>
      <c r="D115" s="1776"/>
      <c r="E115" s="793"/>
      <c r="F115" s="752">
        <v>280000</v>
      </c>
      <c r="G115" s="2021">
        <f>G116</f>
        <v>1.4</v>
      </c>
      <c r="H115" s="2021"/>
      <c r="I115" s="794">
        <f>I116</f>
        <v>3.8</v>
      </c>
      <c r="J115" s="790">
        <f>J116</f>
        <v>15</v>
      </c>
      <c r="K115" s="1886">
        <f>K116</f>
        <v>15</v>
      </c>
      <c r="L115" s="1886"/>
      <c r="M115" s="1886">
        <f>M116</f>
        <v>15</v>
      </c>
      <c r="N115" s="1886"/>
      <c r="O115" s="1886">
        <f>O116</f>
        <v>15</v>
      </c>
      <c r="P115" s="1886"/>
    </row>
    <row r="116" spans="1:16" ht="27.75" customHeight="1" x14ac:dyDescent="0.25">
      <c r="A116" s="1831" t="s">
        <v>756</v>
      </c>
      <c r="B116" s="1832"/>
      <c r="C116" s="1832"/>
      <c r="D116" s="1833"/>
      <c r="E116" s="792"/>
      <c r="F116" s="707">
        <v>281400</v>
      </c>
      <c r="G116" s="2022">
        <v>1.4</v>
      </c>
      <c r="H116" s="2022"/>
      <c r="I116" s="792">
        <v>3.8</v>
      </c>
      <c r="J116" s="791">
        <v>15</v>
      </c>
      <c r="K116" s="1890">
        <v>15</v>
      </c>
      <c r="L116" s="1890"/>
      <c r="M116" s="1890">
        <v>15</v>
      </c>
      <c r="N116" s="1890"/>
      <c r="O116" s="1890">
        <v>15</v>
      </c>
      <c r="P116" s="1890"/>
    </row>
    <row r="117" spans="1:16" s="459" customFormat="1" ht="25.5" customHeight="1" x14ac:dyDescent="0.25">
      <c r="A117" s="1774" t="s">
        <v>98</v>
      </c>
      <c r="B117" s="1775"/>
      <c r="C117" s="1775"/>
      <c r="D117" s="1776"/>
      <c r="E117" s="793"/>
      <c r="F117" s="793">
        <v>310000</v>
      </c>
      <c r="G117" s="2021">
        <f>SUM(G118:H122)</f>
        <v>326.5</v>
      </c>
      <c r="H117" s="2021"/>
      <c r="I117" s="793">
        <f>I118+I119+I120+I121+I122+I123</f>
        <v>389.79999999999995</v>
      </c>
      <c r="J117" s="809">
        <f>J118+J119+J120+J121+J122+J123</f>
        <v>3720</v>
      </c>
      <c r="K117" s="1886">
        <f>K118+K119++K120+K121+K122+K123</f>
        <v>3720</v>
      </c>
      <c r="L117" s="1886"/>
      <c r="M117" s="1886">
        <f>M118+M119++M120+M121+M122+M123</f>
        <v>3720</v>
      </c>
      <c r="N117" s="1886"/>
      <c r="O117" s="1886">
        <f>O118+O119++O120+O121+O122+O123</f>
        <v>3720</v>
      </c>
      <c r="P117" s="1886"/>
    </row>
    <row r="118" spans="1:16" s="459" customFormat="1" ht="21" customHeight="1" x14ac:dyDescent="0.25">
      <c r="A118" s="1224" t="s">
        <v>203</v>
      </c>
      <c r="B118" s="1259"/>
      <c r="C118" s="1259"/>
      <c r="D118" s="1225"/>
      <c r="E118" s="778"/>
      <c r="F118" s="778">
        <v>314110</v>
      </c>
      <c r="G118" s="2022">
        <v>174.2</v>
      </c>
      <c r="H118" s="2022"/>
      <c r="I118" s="792">
        <v>147.69999999999999</v>
      </c>
      <c r="J118" s="807">
        <v>500</v>
      </c>
      <c r="K118" s="1890">
        <v>500</v>
      </c>
      <c r="L118" s="1890"/>
      <c r="M118" s="1890">
        <v>500</v>
      </c>
      <c r="N118" s="1890"/>
      <c r="O118" s="1890">
        <v>500</v>
      </c>
      <c r="P118" s="1890"/>
    </row>
    <row r="119" spans="1:16" s="459" customFormat="1" ht="31.5" customHeight="1" x14ac:dyDescent="0.25">
      <c r="A119" s="1224" t="s">
        <v>204</v>
      </c>
      <c r="B119" s="1259"/>
      <c r="C119" s="1259"/>
      <c r="D119" s="1225"/>
      <c r="E119" s="778"/>
      <c r="F119" s="778">
        <v>316110</v>
      </c>
      <c r="G119" s="2022">
        <v>75.8</v>
      </c>
      <c r="H119" s="2022"/>
      <c r="I119" s="792">
        <v>48.7</v>
      </c>
      <c r="J119" s="807">
        <v>120</v>
      </c>
      <c r="K119" s="1890">
        <v>120</v>
      </c>
      <c r="L119" s="1890"/>
      <c r="M119" s="1890">
        <v>120</v>
      </c>
      <c r="N119" s="1890"/>
      <c r="O119" s="1890">
        <v>120</v>
      </c>
      <c r="P119" s="1890"/>
    </row>
    <row r="120" spans="1:16" s="459" customFormat="1" ht="26.25" customHeight="1" x14ac:dyDescent="0.25">
      <c r="A120" s="1828" t="s">
        <v>781</v>
      </c>
      <c r="B120" s="1829"/>
      <c r="C120" s="1829"/>
      <c r="D120" s="1830"/>
      <c r="E120" s="804"/>
      <c r="F120" s="443">
        <v>315110</v>
      </c>
      <c r="G120" s="2022"/>
      <c r="H120" s="2022"/>
      <c r="I120" s="808">
        <v>120</v>
      </c>
      <c r="J120" s="807">
        <v>2500</v>
      </c>
      <c r="K120" s="1890">
        <v>2500</v>
      </c>
      <c r="L120" s="1890"/>
      <c r="M120" s="1890">
        <v>2500</v>
      </c>
      <c r="N120" s="1890"/>
      <c r="O120" s="1890">
        <v>2500</v>
      </c>
      <c r="P120" s="1890"/>
    </row>
    <row r="121" spans="1:16" s="459" customFormat="1" ht="21.75" customHeight="1" x14ac:dyDescent="0.25">
      <c r="A121" s="1828" t="s">
        <v>259</v>
      </c>
      <c r="B121" s="1829"/>
      <c r="C121" s="1829"/>
      <c r="D121" s="1830"/>
      <c r="E121" s="804"/>
      <c r="F121" s="443">
        <v>315120</v>
      </c>
      <c r="G121" s="2022"/>
      <c r="H121" s="2022"/>
      <c r="I121" s="808"/>
      <c r="J121" s="807">
        <v>200</v>
      </c>
      <c r="K121" s="1890">
        <v>200</v>
      </c>
      <c r="L121" s="1890"/>
      <c r="M121" s="1890">
        <v>200</v>
      </c>
      <c r="N121" s="1890"/>
      <c r="O121" s="1890">
        <v>200</v>
      </c>
      <c r="P121" s="1890"/>
    </row>
    <row r="122" spans="1:16" ht="24.75" customHeight="1" x14ac:dyDescent="0.25">
      <c r="A122" s="1828" t="s">
        <v>214</v>
      </c>
      <c r="B122" s="1829"/>
      <c r="C122" s="1829"/>
      <c r="D122" s="1830"/>
      <c r="E122" s="792"/>
      <c r="F122" s="707" t="s">
        <v>357</v>
      </c>
      <c r="G122" s="2022">
        <v>76.5</v>
      </c>
      <c r="H122" s="2022"/>
      <c r="I122" s="792">
        <v>73.400000000000006</v>
      </c>
      <c r="J122" s="791">
        <v>250</v>
      </c>
      <c r="K122" s="1890">
        <v>250</v>
      </c>
      <c r="L122" s="1890"/>
      <c r="M122" s="1890">
        <v>250</v>
      </c>
      <c r="N122" s="1890"/>
      <c r="O122" s="1890">
        <v>250</v>
      </c>
      <c r="P122" s="1890"/>
    </row>
    <row r="123" spans="1:16" ht="24.75" customHeight="1" x14ac:dyDescent="0.25">
      <c r="A123" s="1828" t="s">
        <v>214</v>
      </c>
      <c r="B123" s="1829"/>
      <c r="C123" s="1829"/>
      <c r="D123" s="1830"/>
      <c r="E123" s="808"/>
      <c r="F123" s="754">
        <v>318110</v>
      </c>
      <c r="G123" s="2022"/>
      <c r="H123" s="2022"/>
      <c r="I123" s="808"/>
      <c r="J123" s="807">
        <v>150</v>
      </c>
      <c r="K123" s="1890">
        <v>150</v>
      </c>
      <c r="L123" s="1890"/>
      <c r="M123" s="1890">
        <v>150</v>
      </c>
      <c r="N123" s="1890"/>
      <c r="O123" s="1890">
        <v>150</v>
      </c>
      <c r="P123" s="1890"/>
    </row>
    <row r="124" spans="1:16" s="459" customFormat="1" ht="25.5" customHeight="1" x14ac:dyDescent="0.25">
      <c r="A124" s="1826" t="s">
        <v>391</v>
      </c>
      <c r="B124" s="1826"/>
      <c r="C124" s="1826"/>
      <c r="D124" s="1826"/>
      <c r="E124" s="793"/>
      <c r="F124" s="793">
        <v>330000</v>
      </c>
      <c r="G124" s="2021">
        <f>G125+G126+G127+G128+G129+G130</f>
        <v>345.6</v>
      </c>
      <c r="H124" s="2021"/>
      <c r="I124" s="806">
        <f>SUM(I125:I130)</f>
        <v>349.8</v>
      </c>
      <c r="J124" s="806">
        <f>SUM(J125:J130)</f>
        <v>680</v>
      </c>
      <c r="K124" s="1886">
        <f>SUM(K125:L130)</f>
        <v>680</v>
      </c>
      <c r="L124" s="1886"/>
      <c r="M124" s="1886">
        <f t="shared" ref="M124" si="12">SUM(M125:N130)</f>
        <v>680</v>
      </c>
      <c r="N124" s="1886"/>
      <c r="O124" s="1886">
        <f t="shared" ref="O124" si="13">SUM(O125:P130)</f>
        <v>680</v>
      </c>
      <c r="P124" s="1886"/>
    </row>
    <row r="125" spans="1:16" ht="34.5" customHeight="1" x14ac:dyDescent="0.25">
      <c r="A125" s="1843" t="s">
        <v>501</v>
      </c>
      <c r="B125" s="1843"/>
      <c r="C125" s="1843"/>
      <c r="D125" s="1843"/>
      <c r="E125" s="792"/>
      <c r="F125" s="707" t="s">
        <v>502</v>
      </c>
      <c r="G125" s="2022">
        <v>169.9</v>
      </c>
      <c r="H125" s="2022"/>
      <c r="I125" s="792">
        <v>167.8</v>
      </c>
      <c r="J125" s="791">
        <v>350</v>
      </c>
      <c r="K125" s="1890">
        <v>350</v>
      </c>
      <c r="L125" s="1890"/>
      <c r="M125" s="1890">
        <v>350</v>
      </c>
      <c r="N125" s="1890"/>
      <c r="O125" s="1890">
        <v>350</v>
      </c>
      <c r="P125" s="1890"/>
    </row>
    <row r="126" spans="1:16" ht="22.9" customHeight="1" x14ac:dyDescent="0.25">
      <c r="A126" s="1229" t="s">
        <v>205</v>
      </c>
      <c r="B126" s="1229"/>
      <c r="C126" s="1229"/>
      <c r="D126" s="1229"/>
      <c r="E126" s="792"/>
      <c r="F126" s="707" t="s">
        <v>503</v>
      </c>
      <c r="G126" s="2022">
        <v>40.1</v>
      </c>
      <c r="H126" s="2022"/>
      <c r="I126" s="792">
        <v>28.6</v>
      </c>
      <c r="J126" s="791">
        <v>80</v>
      </c>
      <c r="K126" s="1890">
        <v>80</v>
      </c>
      <c r="L126" s="1890"/>
      <c r="M126" s="1890">
        <v>80</v>
      </c>
      <c r="N126" s="1890"/>
      <c r="O126" s="1890">
        <v>80</v>
      </c>
      <c r="P126" s="1890"/>
    </row>
    <row r="127" spans="1:16" ht="22.9" customHeight="1" x14ac:dyDescent="0.25">
      <c r="A127" s="1229" t="s">
        <v>296</v>
      </c>
      <c r="B127" s="1229"/>
      <c r="C127" s="1229"/>
      <c r="D127" s="1229"/>
      <c r="E127" s="808"/>
      <c r="F127" s="707">
        <v>333110</v>
      </c>
      <c r="G127" s="2022">
        <v>32.4</v>
      </c>
      <c r="H127" s="2022"/>
      <c r="I127" s="808">
        <v>10</v>
      </c>
      <c r="J127" s="807">
        <v>20</v>
      </c>
      <c r="K127" s="1890"/>
      <c r="L127" s="1890"/>
      <c r="M127" s="1890"/>
      <c r="N127" s="1890"/>
      <c r="O127" s="1890"/>
      <c r="P127" s="1890"/>
    </row>
    <row r="128" spans="1:16" ht="40.5" customHeight="1" x14ac:dyDescent="0.25">
      <c r="A128" s="1828" t="s">
        <v>504</v>
      </c>
      <c r="B128" s="1829"/>
      <c r="C128" s="1829"/>
      <c r="D128" s="1830"/>
      <c r="E128" s="792"/>
      <c r="F128" s="707" t="s">
        <v>505</v>
      </c>
      <c r="G128" s="2022">
        <v>89.9</v>
      </c>
      <c r="H128" s="2022"/>
      <c r="I128" s="792">
        <v>57.2</v>
      </c>
      <c r="J128" s="791">
        <v>100</v>
      </c>
      <c r="K128" s="1890">
        <v>120</v>
      </c>
      <c r="L128" s="1890"/>
      <c r="M128" s="1890">
        <v>120</v>
      </c>
      <c r="N128" s="1890"/>
      <c r="O128" s="1890">
        <v>120</v>
      </c>
      <c r="P128" s="1890"/>
    </row>
    <row r="129" spans="1:16" ht="19.5" customHeight="1" x14ac:dyDescent="0.25">
      <c r="A129" s="1517" t="s">
        <v>739</v>
      </c>
      <c r="B129" s="1517"/>
      <c r="C129" s="1517"/>
      <c r="D129" s="1517"/>
      <c r="E129" s="792"/>
      <c r="F129" s="755">
        <v>338110</v>
      </c>
      <c r="G129" s="2022">
        <v>7.5</v>
      </c>
      <c r="H129" s="2022"/>
      <c r="I129" s="792">
        <v>77.5</v>
      </c>
      <c r="J129" s="791">
        <v>100</v>
      </c>
      <c r="K129" s="1890">
        <v>100</v>
      </c>
      <c r="L129" s="1890"/>
      <c r="M129" s="1890">
        <v>100</v>
      </c>
      <c r="N129" s="1890"/>
      <c r="O129" s="1890">
        <v>100</v>
      </c>
      <c r="P129" s="1890"/>
    </row>
    <row r="130" spans="1:16" ht="22.9" customHeight="1" x14ac:dyDescent="0.25">
      <c r="A130" s="1229" t="s">
        <v>506</v>
      </c>
      <c r="B130" s="1229"/>
      <c r="C130" s="1229"/>
      <c r="D130" s="1229"/>
      <c r="E130" s="792"/>
      <c r="F130" s="755" t="s">
        <v>507</v>
      </c>
      <c r="G130" s="2022">
        <v>5.8</v>
      </c>
      <c r="H130" s="2022"/>
      <c r="I130" s="792">
        <v>8.6999999999999993</v>
      </c>
      <c r="J130" s="791">
        <v>30</v>
      </c>
      <c r="K130" s="1890">
        <v>30</v>
      </c>
      <c r="L130" s="1890"/>
      <c r="M130" s="1890">
        <v>30</v>
      </c>
      <c r="N130" s="1890"/>
      <c r="O130" s="1890">
        <v>30</v>
      </c>
      <c r="P130" s="1890"/>
    </row>
    <row r="131" spans="1:16" ht="28.5" customHeight="1" x14ac:dyDescent="0.25">
      <c r="A131" s="2024" t="s">
        <v>775</v>
      </c>
      <c r="B131" s="2024"/>
      <c r="C131" s="2024"/>
      <c r="D131" s="2024"/>
      <c r="E131" s="106" t="s">
        <v>778</v>
      </c>
      <c r="F131" s="757"/>
      <c r="G131" s="2021">
        <f>G132</f>
        <v>2761.4</v>
      </c>
      <c r="H131" s="2021"/>
      <c r="I131" s="790">
        <f>I132</f>
        <v>2761.4</v>
      </c>
      <c r="J131" s="790">
        <f>J132</f>
        <v>3380</v>
      </c>
      <c r="K131" s="1886">
        <f>K132</f>
        <v>3380</v>
      </c>
      <c r="L131" s="1886"/>
      <c r="M131" s="1886">
        <f>M132</f>
        <v>3380</v>
      </c>
      <c r="N131" s="1886"/>
      <c r="O131" s="1886">
        <f>O132</f>
        <v>3380</v>
      </c>
      <c r="P131" s="1886"/>
    </row>
    <row r="132" spans="1:16" ht="33.75" customHeight="1" x14ac:dyDescent="0.25">
      <c r="A132" s="1783" t="s">
        <v>750</v>
      </c>
      <c r="B132" s="1784"/>
      <c r="C132" s="1784"/>
      <c r="D132" s="1785"/>
      <c r="E132" s="799"/>
      <c r="F132" s="756">
        <v>251100</v>
      </c>
      <c r="G132" s="2022">
        <v>2761.4</v>
      </c>
      <c r="H132" s="2022"/>
      <c r="I132" s="792">
        <v>2761.4</v>
      </c>
      <c r="J132" s="791">
        <v>3380</v>
      </c>
      <c r="K132" s="1890">
        <v>3380</v>
      </c>
      <c r="L132" s="1890"/>
      <c r="M132" s="1890">
        <v>3380</v>
      </c>
      <c r="N132" s="1890"/>
      <c r="O132" s="1890">
        <v>3380</v>
      </c>
      <c r="P132" s="1890"/>
    </row>
    <row r="133" spans="1:16" ht="28.5" customHeight="1" x14ac:dyDescent="0.25">
      <c r="A133" s="2024" t="s">
        <v>776</v>
      </c>
      <c r="B133" s="2024"/>
      <c r="C133" s="2024"/>
      <c r="D133" s="2024"/>
      <c r="E133" s="106" t="s">
        <v>777</v>
      </c>
      <c r="F133" s="757"/>
      <c r="G133" s="2021">
        <f>G134</f>
        <v>858.6</v>
      </c>
      <c r="H133" s="2021"/>
      <c r="I133" s="793">
        <f>I134</f>
        <v>858.6</v>
      </c>
      <c r="J133" s="793">
        <f>J134</f>
        <v>858.6</v>
      </c>
      <c r="K133" s="1886">
        <f>K134</f>
        <v>858.6</v>
      </c>
      <c r="L133" s="1886"/>
      <c r="M133" s="1886">
        <f>M134</f>
        <v>858.6</v>
      </c>
      <c r="N133" s="1886"/>
      <c r="O133" s="1886">
        <f>O134</f>
        <v>858.6</v>
      </c>
      <c r="P133" s="1886"/>
    </row>
    <row r="134" spans="1:16" ht="29.25" customHeight="1" x14ac:dyDescent="0.25">
      <c r="A134" s="1783" t="s">
        <v>750</v>
      </c>
      <c r="B134" s="1784"/>
      <c r="C134" s="1784"/>
      <c r="D134" s="1785"/>
      <c r="E134" s="792"/>
      <c r="F134" s="756">
        <v>251100</v>
      </c>
      <c r="G134" s="2022">
        <v>858.6</v>
      </c>
      <c r="H134" s="2022"/>
      <c r="I134" s="792">
        <v>858.6</v>
      </c>
      <c r="J134" s="791">
        <v>858.6</v>
      </c>
      <c r="K134" s="1890">
        <v>858.6</v>
      </c>
      <c r="L134" s="1890"/>
      <c r="M134" s="1890">
        <v>858.6</v>
      </c>
      <c r="N134" s="1890"/>
      <c r="O134" s="1890">
        <v>858.6</v>
      </c>
      <c r="P134" s="1890"/>
    </row>
    <row r="135" spans="1:16" ht="22.9" customHeight="1" x14ac:dyDescent="0.25">
      <c r="A135" s="1843"/>
      <c r="B135" s="1843"/>
      <c r="C135" s="1843"/>
      <c r="D135" s="1843"/>
      <c r="E135" s="792"/>
      <c r="F135" s="756"/>
      <c r="G135" s="2022"/>
      <c r="H135" s="2022"/>
      <c r="I135" s="792"/>
      <c r="J135" s="792"/>
      <c r="K135" s="2022"/>
      <c r="L135" s="2022"/>
      <c r="M135" s="2022"/>
      <c r="N135" s="2022"/>
      <c r="O135" s="2022"/>
      <c r="P135" s="2022"/>
    </row>
    <row r="136" spans="1:16" ht="22.15" customHeight="1" x14ac:dyDescent="0.25">
      <c r="A136" s="1128" t="s">
        <v>63</v>
      </c>
      <c r="B136" s="1128"/>
      <c r="C136" s="1128"/>
      <c r="D136" s="1128"/>
      <c r="E136" s="1128"/>
      <c r="F136" s="1128"/>
      <c r="G136" s="1128"/>
      <c r="H136" s="1128"/>
      <c r="I136" s="1128"/>
      <c r="J136" s="1128"/>
      <c r="K136" s="1128"/>
      <c r="L136" s="1128"/>
      <c r="M136" s="1128"/>
      <c r="N136" s="1128"/>
      <c r="O136" s="1128"/>
      <c r="P136" s="1128"/>
    </row>
    <row r="137" spans="1:16" ht="19.899999999999999" customHeight="1" x14ac:dyDescent="0.25">
      <c r="A137" s="1145" t="s">
        <v>7</v>
      </c>
      <c r="B137" s="1145"/>
      <c r="C137" s="1145"/>
      <c r="D137" s="1145"/>
      <c r="E137" s="1145" t="s">
        <v>2</v>
      </c>
      <c r="F137" s="1145"/>
      <c r="G137" s="1145"/>
      <c r="H137" s="1145"/>
      <c r="I137" s="1146" t="s">
        <v>64</v>
      </c>
      <c r="J137" s="2023" t="s">
        <v>65</v>
      </c>
      <c r="K137" s="1146" t="s">
        <v>477</v>
      </c>
      <c r="L137" s="781">
        <v>2019</v>
      </c>
      <c r="M137" s="1146" t="s">
        <v>345</v>
      </c>
      <c r="N137" s="778">
        <v>2020</v>
      </c>
      <c r="O137" s="778">
        <v>2021</v>
      </c>
      <c r="P137" s="778">
        <v>2022</v>
      </c>
    </row>
    <row r="138" spans="1:16" ht="63" customHeight="1" x14ac:dyDescent="0.25">
      <c r="A138" s="1145"/>
      <c r="B138" s="1145"/>
      <c r="C138" s="1145"/>
      <c r="D138" s="1145"/>
      <c r="E138" s="778" t="s">
        <v>66</v>
      </c>
      <c r="F138" s="778" t="s">
        <v>61</v>
      </c>
      <c r="G138" s="786" t="s">
        <v>12</v>
      </c>
      <c r="H138" s="785" t="s">
        <v>62</v>
      </c>
      <c r="I138" s="1146"/>
      <c r="J138" s="2023"/>
      <c r="K138" s="1146"/>
      <c r="L138" s="94" t="s">
        <v>67</v>
      </c>
      <c r="M138" s="1146"/>
      <c r="N138" s="95" t="s">
        <v>12</v>
      </c>
      <c r="O138" s="786" t="s">
        <v>13</v>
      </c>
      <c r="P138" s="786" t="s">
        <v>13</v>
      </c>
    </row>
    <row r="139" spans="1:16" x14ac:dyDescent="0.25">
      <c r="A139" s="1133">
        <v>1</v>
      </c>
      <c r="B139" s="1134"/>
      <c r="C139" s="1134"/>
      <c r="D139" s="1135"/>
      <c r="E139" s="778">
        <v>2</v>
      </c>
      <c r="F139" s="778">
        <v>3</v>
      </c>
      <c r="G139" s="778">
        <v>4</v>
      </c>
      <c r="H139" s="778">
        <v>5</v>
      </c>
      <c r="I139" s="778">
        <v>6</v>
      </c>
      <c r="J139" s="792">
        <v>7</v>
      </c>
      <c r="K139" s="778">
        <v>8</v>
      </c>
      <c r="L139" s="778">
        <v>9</v>
      </c>
      <c r="M139" s="778" t="s">
        <v>68</v>
      </c>
      <c r="N139" s="778">
        <v>11</v>
      </c>
      <c r="O139" s="778">
        <v>12</v>
      </c>
      <c r="P139" s="778">
        <v>13</v>
      </c>
    </row>
    <row r="140" spans="1:16" ht="22.9" customHeight="1" x14ac:dyDescent="0.25">
      <c r="A140" s="1136"/>
      <c r="B140" s="1137"/>
      <c r="C140" s="1137"/>
      <c r="D140" s="1138"/>
      <c r="E140" s="66"/>
      <c r="F140" s="66"/>
      <c r="G140" s="66"/>
      <c r="H140" s="66"/>
      <c r="I140" s="66"/>
      <c r="J140" s="74"/>
      <c r="K140" s="66"/>
      <c r="L140" s="66"/>
      <c r="M140" s="66"/>
      <c r="N140" s="66"/>
      <c r="O140" s="66"/>
      <c r="P140" s="66"/>
    </row>
    <row r="141" spans="1:16" ht="22.9" customHeight="1" x14ac:dyDescent="0.25">
      <c r="A141" s="1136"/>
      <c r="B141" s="1137"/>
      <c r="C141" s="1137"/>
      <c r="D141" s="1138"/>
      <c r="E141" s="66"/>
      <c r="F141" s="66"/>
      <c r="G141" s="66"/>
      <c r="H141" s="66"/>
      <c r="I141" s="66"/>
      <c r="J141" s="74"/>
      <c r="K141" s="66"/>
      <c r="L141" s="66"/>
      <c r="M141" s="66"/>
      <c r="N141" s="66"/>
      <c r="O141" s="66"/>
      <c r="P141" s="66"/>
    </row>
    <row r="142" spans="1:16" ht="23.45" customHeight="1" x14ac:dyDescent="0.25"/>
    <row r="143" spans="1:16" s="96" customFormat="1" ht="24.6" customHeight="1" x14ac:dyDescent="0.25">
      <c r="A143" s="1139" t="s">
        <v>69</v>
      </c>
      <c r="B143" s="1140"/>
      <c r="C143" s="1140"/>
      <c r="D143" s="1140"/>
      <c r="E143" s="1140"/>
      <c r="F143" s="1140"/>
      <c r="G143" s="1140"/>
      <c r="H143" s="1140"/>
      <c r="I143" s="1140"/>
      <c r="J143" s="1140"/>
      <c r="K143" s="1140"/>
      <c r="L143" s="1140"/>
      <c r="M143" s="1140"/>
      <c r="N143" s="1140"/>
      <c r="O143" s="1140"/>
      <c r="P143" s="1141"/>
    </row>
    <row r="144" spans="1:16" s="96" customFormat="1" ht="24.6" customHeight="1" x14ac:dyDescent="0.25">
      <c r="A144" s="1142" t="s">
        <v>70</v>
      </c>
      <c r="B144" s="1143"/>
      <c r="C144" s="1143"/>
      <c r="D144" s="1143"/>
      <c r="E144" s="1143"/>
      <c r="F144" s="1143"/>
      <c r="G144" s="1143"/>
      <c r="H144" s="1143"/>
      <c r="I144" s="1143"/>
      <c r="J144" s="1143"/>
      <c r="K144" s="1143"/>
      <c r="L144" s="1143"/>
      <c r="M144" s="1143"/>
      <c r="N144" s="1143"/>
      <c r="O144" s="1143"/>
      <c r="P144" s="1144"/>
    </row>
    <row r="145" spans="1:16" s="96" customFormat="1" ht="24.6" customHeight="1" x14ac:dyDescent="0.25">
      <c r="A145" s="1142" t="s">
        <v>71</v>
      </c>
      <c r="B145" s="1143"/>
      <c r="C145" s="1143"/>
      <c r="D145" s="1143"/>
      <c r="E145" s="1143"/>
      <c r="F145" s="1143"/>
      <c r="G145" s="1143"/>
      <c r="H145" s="1143"/>
      <c r="I145" s="1143"/>
      <c r="J145" s="1143"/>
      <c r="K145" s="1143"/>
      <c r="L145" s="1143"/>
      <c r="M145" s="1143"/>
      <c r="N145" s="1143"/>
      <c r="O145" s="1143"/>
      <c r="P145" s="1144"/>
    </row>
    <row r="146" spans="1:16" s="96" customFormat="1" ht="24.6" customHeight="1" x14ac:dyDescent="0.25">
      <c r="A146" s="1129" t="s">
        <v>72</v>
      </c>
      <c r="B146" s="1130"/>
      <c r="C146" s="1130"/>
      <c r="D146" s="1130"/>
      <c r="E146" s="1130"/>
      <c r="F146" s="1130"/>
      <c r="G146" s="1130"/>
      <c r="H146" s="1130"/>
      <c r="I146" s="1130"/>
      <c r="J146" s="1130"/>
      <c r="K146" s="1130"/>
      <c r="L146" s="1130"/>
      <c r="M146" s="1130"/>
      <c r="N146" s="1130"/>
      <c r="O146" s="1130"/>
      <c r="P146" s="1131"/>
    </row>
    <row r="148" spans="1:16" ht="38.450000000000003" customHeight="1" x14ac:dyDescent="0.25">
      <c r="A148" s="1132" t="s">
        <v>73</v>
      </c>
      <c r="B148" s="1132"/>
      <c r="C148" s="1132"/>
      <c r="D148" s="1132"/>
      <c r="E148" s="1132"/>
      <c r="F148" s="1132"/>
      <c r="G148" s="1132"/>
      <c r="H148" s="1132"/>
      <c r="I148" s="1132"/>
      <c r="J148" s="1132"/>
      <c r="K148" s="1132"/>
      <c r="L148" s="1132"/>
      <c r="M148" s="1132"/>
      <c r="N148" s="1132"/>
      <c r="O148" s="1132"/>
      <c r="P148" s="1132"/>
    </row>
  </sheetData>
  <mergeCells count="470">
    <mergeCell ref="A22:D22"/>
    <mergeCell ref="G22:H22"/>
    <mergeCell ref="K22:L22"/>
    <mergeCell ref="M22:N22"/>
    <mergeCell ref="O22:P22"/>
    <mergeCell ref="A25:D25"/>
    <mergeCell ref="G25:H25"/>
    <mergeCell ref="A23:D23"/>
    <mergeCell ref="G23:H23"/>
    <mergeCell ref="K23:L23"/>
    <mergeCell ref="M23:N23"/>
    <mergeCell ref="O23:P23"/>
    <mergeCell ref="A24:D24"/>
    <mergeCell ref="G24:H24"/>
    <mergeCell ref="K24:L24"/>
    <mergeCell ref="M24:N24"/>
    <mergeCell ref="O24:P24"/>
    <mergeCell ref="A123:D123"/>
    <mergeCell ref="G123:H123"/>
    <mergeCell ref="K123:L123"/>
    <mergeCell ref="M123:N123"/>
    <mergeCell ref="O123:P123"/>
    <mergeCell ref="G114:H114"/>
    <mergeCell ref="K114:L114"/>
    <mergeCell ref="M114:N114"/>
    <mergeCell ref="O114:P114"/>
    <mergeCell ref="A114:D114"/>
    <mergeCell ref="A115:D115"/>
    <mergeCell ref="G115:H115"/>
    <mergeCell ref="K115:L115"/>
    <mergeCell ref="M115:N115"/>
    <mergeCell ref="O115:P115"/>
    <mergeCell ref="A116:D116"/>
    <mergeCell ref="G116:H116"/>
    <mergeCell ref="K116:L116"/>
    <mergeCell ref="M116:N116"/>
    <mergeCell ref="O116:P116"/>
    <mergeCell ref="A117:D117"/>
    <mergeCell ref="G117:H117"/>
    <mergeCell ref="K117:L117"/>
    <mergeCell ref="M117:N117"/>
    <mergeCell ref="A124:D124"/>
    <mergeCell ref="G124:H124"/>
    <mergeCell ref="K124:L124"/>
    <mergeCell ref="M124:N124"/>
    <mergeCell ref="O124:P124"/>
    <mergeCell ref="A125:D125"/>
    <mergeCell ref="G125:H125"/>
    <mergeCell ref="K125:L125"/>
    <mergeCell ref="M125:N125"/>
    <mergeCell ref="O125:P125"/>
    <mergeCell ref="N1:P1"/>
    <mergeCell ref="E5:J5"/>
    <mergeCell ref="D6:L6"/>
    <mergeCell ref="A9:C9"/>
    <mergeCell ref="D9:O9"/>
    <mergeCell ref="A10:C10"/>
    <mergeCell ref="D10:O10"/>
    <mergeCell ref="M90:N90"/>
    <mergeCell ref="K90:L90"/>
    <mergeCell ref="O90:P90"/>
    <mergeCell ref="G90:H90"/>
    <mergeCell ref="K16:L16"/>
    <mergeCell ref="M16:N16"/>
    <mergeCell ref="O16:P16"/>
    <mergeCell ref="A17:D17"/>
    <mergeCell ref="G17:H17"/>
    <mergeCell ref="K17:L17"/>
    <mergeCell ref="M17:N17"/>
    <mergeCell ref="O17:P17"/>
    <mergeCell ref="A11:C11"/>
    <mergeCell ref="D11:O11"/>
    <mergeCell ref="A13:P13"/>
    <mergeCell ref="A15:D16"/>
    <mergeCell ref="E15:F15"/>
    <mergeCell ref="G15:H15"/>
    <mergeCell ref="K15:L15"/>
    <mergeCell ref="M15:N15"/>
    <mergeCell ref="O15:P15"/>
    <mergeCell ref="G16:H16"/>
    <mergeCell ref="A18:D18"/>
    <mergeCell ref="G18:H18"/>
    <mergeCell ref="K18:L18"/>
    <mergeCell ref="M18:N18"/>
    <mergeCell ref="O18:P18"/>
    <mergeCell ref="A19:D19"/>
    <mergeCell ref="G19:H19"/>
    <mergeCell ref="K19:L19"/>
    <mergeCell ref="M19:N19"/>
    <mergeCell ref="O19:P19"/>
    <mergeCell ref="A21:D21"/>
    <mergeCell ref="G21:H21"/>
    <mergeCell ref="K21:L21"/>
    <mergeCell ref="M21:N21"/>
    <mergeCell ref="O21:P21"/>
    <mergeCell ref="A20:D20"/>
    <mergeCell ref="G20:H20"/>
    <mergeCell ref="K20:L20"/>
    <mergeCell ref="M20:N20"/>
    <mergeCell ref="O20:P20"/>
    <mergeCell ref="A26:B27"/>
    <mergeCell ref="C26:F26"/>
    <mergeCell ref="G26:H26"/>
    <mergeCell ref="K26:L26"/>
    <mergeCell ref="M26:N26"/>
    <mergeCell ref="O26:P26"/>
    <mergeCell ref="G27:H27"/>
    <mergeCell ref="K27:L27"/>
    <mergeCell ref="M27:N27"/>
    <mergeCell ref="O27:P27"/>
    <mergeCell ref="A28:B28"/>
    <mergeCell ref="G28:H28"/>
    <mergeCell ref="K28:L28"/>
    <mergeCell ref="M28:N28"/>
    <mergeCell ref="O28:P28"/>
    <mergeCell ref="A29:B29"/>
    <mergeCell ref="G29:H29"/>
    <mergeCell ref="K29:L29"/>
    <mergeCell ref="M29:N29"/>
    <mergeCell ref="O29:P29"/>
    <mergeCell ref="A30:B30"/>
    <mergeCell ref="G30:H30"/>
    <mergeCell ref="K30:L30"/>
    <mergeCell ref="M30:N30"/>
    <mergeCell ref="O30:P30"/>
    <mergeCell ref="A31:B31"/>
    <mergeCell ref="G31:H31"/>
    <mergeCell ref="K31:L31"/>
    <mergeCell ref="M31:N31"/>
    <mergeCell ref="O31:P31"/>
    <mergeCell ref="A32:B32"/>
    <mergeCell ref="G32:H32"/>
    <mergeCell ref="K32:L32"/>
    <mergeCell ref="M32:N32"/>
    <mergeCell ref="O32:P32"/>
    <mergeCell ref="A33:B33"/>
    <mergeCell ref="G33:H33"/>
    <mergeCell ref="K33:L33"/>
    <mergeCell ref="M33:N33"/>
    <mergeCell ref="O33:P33"/>
    <mergeCell ref="A34:B34"/>
    <mergeCell ref="G34:H34"/>
    <mergeCell ref="K34:L34"/>
    <mergeCell ref="M34:N34"/>
    <mergeCell ref="O34:P34"/>
    <mergeCell ref="A35:B35"/>
    <mergeCell ref="G35:H35"/>
    <mergeCell ref="K35:L35"/>
    <mergeCell ref="M35:N35"/>
    <mergeCell ref="O35:P35"/>
    <mergeCell ref="A36:B36"/>
    <mergeCell ref="G36:H36"/>
    <mergeCell ref="K36:L36"/>
    <mergeCell ref="M36:N36"/>
    <mergeCell ref="O36:P36"/>
    <mergeCell ref="A37:B37"/>
    <mergeCell ref="G37:H37"/>
    <mergeCell ref="K37:L37"/>
    <mergeCell ref="M37:N37"/>
    <mergeCell ref="O37:P37"/>
    <mergeCell ref="A41:C42"/>
    <mergeCell ref="D41:F41"/>
    <mergeCell ref="G41:J41"/>
    <mergeCell ref="K41:M41"/>
    <mergeCell ref="N41:P41"/>
    <mergeCell ref="E42:F42"/>
    <mergeCell ref="G42:H42"/>
    <mergeCell ref="A38:B38"/>
    <mergeCell ref="G38:H38"/>
    <mergeCell ref="K38:L38"/>
    <mergeCell ref="M38:N38"/>
    <mergeCell ref="O38:P38"/>
    <mergeCell ref="A40:P40"/>
    <mergeCell ref="A45:C45"/>
    <mergeCell ref="E45:F45"/>
    <mergeCell ref="G45:H45"/>
    <mergeCell ref="A46:C46"/>
    <mergeCell ref="E46:F46"/>
    <mergeCell ref="G46:H46"/>
    <mergeCell ref="A43:C43"/>
    <mergeCell ref="E43:F43"/>
    <mergeCell ref="G43:H43"/>
    <mergeCell ref="A44:C44"/>
    <mergeCell ref="E44:F44"/>
    <mergeCell ref="G44:H44"/>
    <mergeCell ref="A49:C49"/>
    <mergeCell ref="E49:F49"/>
    <mergeCell ref="G49:H49"/>
    <mergeCell ref="A50:C50"/>
    <mergeCell ref="E50:F50"/>
    <mergeCell ref="G50:H50"/>
    <mergeCell ref="A47:C47"/>
    <mergeCell ref="E47:F47"/>
    <mergeCell ref="G47:H47"/>
    <mergeCell ref="A48:C48"/>
    <mergeCell ref="E48:F48"/>
    <mergeCell ref="G48:H48"/>
    <mergeCell ref="A56:B56"/>
    <mergeCell ref="I56:J56"/>
    <mergeCell ref="A57:B57"/>
    <mergeCell ref="I57:J57"/>
    <mergeCell ref="A58:B58"/>
    <mergeCell ref="I58:J58"/>
    <mergeCell ref="A52:P52"/>
    <mergeCell ref="A53:B54"/>
    <mergeCell ref="C53:H53"/>
    <mergeCell ref="I53:J54"/>
    <mergeCell ref="A55:B55"/>
    <mergeCell ref="I55:J55"/>
    <mergeCell ref="A63:B63"/>
    <mergeCell ref="C63:N63"/>
    <mergeCell ref="O63:P63"/>
    <mergeCell ref="A64:B64"/>
    <mergeCell ref="C64:N64"/>
    <mergeCell ref="O64:P64"/>
    <mergeCell ref="A59:B59"/>
    <mergeCell ref="I59:J59"/>
    <mergeCell ref="A60:B60"/>
    <mergeCell ref="I60:J60"/>
    <mergeCell ref="A61:B61"/>
    <mergeCell ref="A62:P62"/>
    <mergeCell ref="A68:P68"/>
    <mergeCell ref="A69:C69"/>
    <mergeCell ref="D69:P69"/>
    <mergeCell ref="A70:C70"/>
    <mergeCell ref="D70:P70"/>
    <mergeCell ref="A71:C71"/>
    <mergeCell ref="D71:P71"/>
    <mergeCell ref="A65:B65"/>
    <mergeCell ref="C65:N65"/>
    <mergeCell ref="O65:P65"/>
    <mergeCell ref="A66:B66"/>
    <mergeCell ref="C66:N66"/>
    <mergeCell ref="O66:P66"/>
    <mergeCell ref="C79:I79"/>
    <mergeCell ref="C80:I80"/>
    <mergeCell ref="C81:I81"/>
    <mergeCell ref="C82:I82"/>
    <mergeCell ref="C83:I83"/>
    <mergeCell ref="C84:I84"/>
    <mergeCell ref="C85:I85"/>
    <mergeCell ref="A73:P73"/>
    <mergeCell ref="A74:A75"/>
    <mergeCell ref="B74:B75"/>
    <mergeCell ref="C74:I75"/>
    <mergeCell ref="J74:J75"/>
    <mergeCell ref="C76:I76"/>
    <mergeCell ref="C77:I77"/>
    <mergeCell ref="C78:I78"/>
    <mergeCell ref="A76:A77"/>
    <mergeCell ref="A78:A83"/>
    <mergeCell ref="A84:A85"/>
    <mergeCell ref="A87:P87"/>
    <mergeCell ref="A88:D89"/>
    <mergeCell ref="E88:F88"/>
    <mergeCell ref="G88:H88"/>
    <mergeCell ref="K88:L88"/>
    <mergeCell ref="M88:N88"/>
    <mergeCell ref="O88:P88"/>
    <mergeCell ref="G89:H89"/>
    <mergeCell ref="K89:L89"/>
    <mergeCell ref="A92:D92"/>
    <mergeCell ref="G92:H92"/>
    <mergeCell ref="K92:L92"/>
    <mergeCell ref="M92:N92"/>
    <mergeCell ref="O92:P92"/>
    <mergeCell ref="M89:N89"/>
    <mergeCell ref="O89:P89"/>
    <mergeCell ref="A91:D91"/>
    <mergeCell ref="G91:H91"/>
    <mergeCell ref="K91:L91"/>
    <mergeCell ref="M91:N91"/>
    <mergeCell ref="O91:P91"/>
    <mergeCell ref="A93:D93"/>
    <mergeCell ref="G93:H93"/>
    <mergeCell ref="K93:L93"/>
    <mergeCell ref="M93:N93"/>
    <mergeCell ref="O93:P93"/>
    <mergeCell ref="A94:D94"/>
    <mergeCell ref="G94:H94"/>
    <mergeCell ref="K94:L94"/>
    <mergeCell ref="M94:N94"/>
    <mergeCell ref="O94:P94"/>
    <mergeCell ref="A95:D95"/>
    <mergeCell ref="G95:H95"/>
    <mergeCell ref="K95:L95"/>
    <mergeCell ref="M95:N95"/>
    <mergeCell ref="O95:P95"/>
    <mergeCell ref="A96:D96"/>
    <mergeCell ref="G96:H96"/>
    <mergeCell ref="K96:L96"/>
    <mergeCell ref="M96:N96"/>
    <mergeCell ref="O96:P96"/>
    <mergeCell ref="A97:D97"/>
    <mergeCell ref="G97:H97"/>
    <mergeCell ref="K97:L97"/>
    <mergeCell ref="M97:N97"/>
    <mergeCell ref="O97:P97"/>
    <mergeCell ref="A98:D98"/>
    <mergeCell ref="G98:H98"/>
    <mergeCell ref="K98:L98"/>
    <mergeCell ref="M98:N98"/>
    <mergeCell ref="O98:P98"/>
    <mergeCell ref="A99:D99"/>
    <mergeCell ref="G99:H99"/>
    <mergeCell ref="K99:L99"/>
    <mergeCell ref="M99:N99"/>
    <mergeCell ref="O99:P99"/>
    <mergeCell ref="A100:D100"/>
    <mergeCell ref="G100:H100"/>
    <mergeCell ref="K100:L100"/>
    <mergeCell ref="M100:N100"/>
    <mergeCell ref="O100:P100"/>
    <mergeCell ref="A101:D101"/>
    <mergeCell ref="G101:H101"/>
    <mergeCell ref="K101:L101"/>
    <mergeCell ref="M101:N101"/>
    <mergeCell ref="O101:P101"/>
    <mergeCell ref="A102:D102"/>
    <mergeCell ref="G102:H102"/>
    <mergeCell ref="K102:L102"/>
    <mergeCell ref="M102:N102"/>
    <mergeCell ref="O102:P102"/>
    <mergeCell ref="A103:D103"/>
    <mergeCell ref="G103:H103"/>
    <mergeCell ref="K103:L103"/>
    <mergeCell ref="M103:N103"/>
    <mergeCell ref="O103:P103"/>
    <mergeCell ref="A105:D105"/>
    <mergeCell ref="G105:H105"/>
    <mergeCell ref="K105:L105"/>
    <mergeCell ref="M105:N105"/>
    <mergeCell ref="O105:P105"/>
    <mergeCell ref="A104:D104"/>
    <mergeCell ref="G104:H104"/>
    <mergeCell ref="K104:L104"/>
    <mergeCell ref="M104:N104"/>
    <mergeCell ref="O104:P104"/>
    <mergeCell ref="A106:D106"/>
    <mergeCell ref="G106:H106"/>
    <mergeCell ref="K106:L106"/>
    <mergeCell ref="M106:N106"/>
    <mergeCell ref="O106:P106"/>
    <mergeCell ref="A107:D107"/>
    <mergeCell ref="G107:H107"/>
    <mergeCell ref="K107:L107"/>
    <mergeCell ref="M107:N107"/>
    <mergeCell ref="O107:P107"/>
    <mergeCell ref="A108:D108"/>
    <mergeCell ref="G108:H108"/>
    <mergeCell ref="K108:L108"/>
    <mergeCell ref="M108:N108"/>
    <mergeCell ref="O108:P108"/>
    <mergeCell ref="A109:D109"/>
    <mergeCell ref="G109:H109"/>
    <mergeCell ref="K109:L109"/>
    <mergeCell ref="M109:N109"/>
    <mergeCell ref="O109:P109"/>
    <mergeCell ref="A110:D110"/>
    <mergeCell ref="G110:H110"/>
    <mergeCell ref="K110:L110"/>
    <mergeCell ref="M110:N110"/>
    <mergeCell ref="O110:P110"/>
    <mergeCell ref="A111:D111"/>
    <mergeCell ref="G111:H111"/>
    <mergeCell ref="K111:L111"/>
    <mergeCell ref="M111:N111"/>
    <mergeCell ref="O111:P111"/>
    <mergeCell ref="A112:D112"/>
    <mergeCell ref="G112:H112"/>
    <mergeCell ref="K112:L112"/>
    <mergeCell ref="M112:N112"/>
    <mergeCell ref="O112:P112"/>
    <mergeCell ref="A113:D113"/>
    <mergeCell ref="G113:H113"/>
    <mergeCell ref="K113:L113"/>
    <mergeCell ref="M113:N113"/>
    <mergeCell ref="O113:P113"/>
    <mergeCell ref="O117:P117"/>
    <mergeCell ref="A118:D118"/>
    <mergeCell ref="G118:H118"/>
    <mergeCell ref="K118:L118"/>
    <mergeCell ref="M118:N118"/>
    <mergeCell ref="O118:P118"/>
    <mergeCell ref="A119:D119"/>
    <mergeCell ref="G119:H119"/>
    <mergeCell ref="K119:L119"/>
    <mergeCell ref="M119:N119"/>
    <mergeCell ref="O119:P119"/>
    <mergeCell ref="A122:D122"/>
    <mergeCell ref="G122:H122"/>
    <mergeCell ref="K122:L122"/>
    <mergeCell ref="M122:N122"/>
    <mergeCell ref="O122:P122"/>
    <mergeCell ref="A120:D120"/>
    <mergeCell ref="A121:D121"/>
    <mergeCell ref="G120:H120"/>
    <mergeCell ref="G121:H121"/>
    <mergeCell ref="K120:L120"/>
    <mergeCell ref="M120:N120"/>
    <mergeCell ref="O120:P120"/>
    <mergeCell ref="K121:L121"/>
    <mergeCell ref="M121:N121"/>
    <mergeCell ref="O121:P121"/>
    <mergeCell ref="A126:D126"/>
    <mergeCell ref="G126:H126"/>
    <mergeCell ref="K126:L126"/>
    <mergeCell ref="M126:N126"/>
    <mergeCell ref="O126:P126"/>
    <mergeCell ref="A128:D128"/>
    <mergeCell ref="G128:H128"/>
    <mergeCell ref="K128:L128"/>
    <mergeCell ref="M128:N128"/>
    <mergeCell ref="O128:P128"/>
    <mergeCell ref="A127:D127"/>
    <mergeCell ref="G127:H127"/>
    <mergeCell ref="K127:L127"/>
    <mergeCell ref="M127:N127"/>
    <mergeCell ref="O127:P127"/>
    <mergeCell ref="A129:D129"/>
    <mergeCell ref="G129:H129"/>
    <mergeCell ref="K129:L129"/>
    <mergeCell ref="M129:N129"/>
    <mergeCell ref="O129:P129"/>
    <mergeCell ref="A130:D130"/>
    <mergeCell ref="G130:H130"/>
    <mergeCell ref="K130:L130"/>
    <mergeCell ref="M130:N130"/>
    <mergeCell ref="O130:P130"/>
    <mergeCell ref="M131:N131"/>
    <mergeCell ref="O131:P131"/>
    <mergeCell ref="K137:K138"/>
    <mergeCell ref="M137:M138"/>
    <mergeCell ref="A132:D132"/>
    <mergeCell ref="G132:H132"/>
    <mergeCell ref="K132:L132"/>
    <mergeCell ref="M132:N132"/>
    <mergeCell ref="O132:P132"/>
    <mergeCell ref="A135:D135"/>
    <mergeCell ref="G135:H135"/>
    <mergeCell ref="K135:L135"/>
    <mergeCell ref="M135:N135"/>
    <mergeCell ref="O135:P135"/>
    <mergeCell ref="M134:N134"/>
    <mergeCell ref="O134:P134"/>
    <mergeCell ref="A133:D133"/>
    <mergeCell ref="A146:P146"/>
    <mergeCell ref="A148:P148"/>
    <mergeCell ref="A90:D90"/>
    <mergeCell ref="A134:D134"/>
    <mergeCell ref="G133:H133"/>
    <mergeCell ref="G134:H134"/>
    <mergeCell ref="K133:L133"/>
    <mergeCell ref="M133:N133"/>
    <mergeCell ref="O133:P133"/>
    <mergeCell ref="K134:L134"/>
    <mergeCell ref="A139:D139"/>
    <mergeCell ref="A140:D140"/>
    <mergeCell ref="A141:D141"/>
    <mergeCell ref="A143:P143"/>
    <mergeCell ref="A144:P144"/>
    <mergeCell ref="A145:P145"/>
    <mergeCell ref="A136:P136"/>
    <mergeCell ref="A137:D138"/>
    <mergeCell ref="E137:H137"/>
    <mergeCell ref="I137:I138"/>
    <mergeCell ref="J137:J138"/>
    <mergeCell ref="A131:D131"/>
    <mergeCell ref="G131:H131"/>
    <mergeCell ref="K131:L131"/>
  </mergeCells>
  <pageMargins left="0.70866141732283472" right="0.70866141732283472" top="0.74803149606299213" bottom="0.74803149606299213" header="0.31496062992125984" footer="0.31496062992125984"/>
  <pageSetup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04"/>
  <sheetViews>
    <sheetView showZeros="0" topLeftCell="C34" zoomScale="90" zoomScaleNormal="90" zoomScaleSheetLayoutView="90" workbookViewId="0">
      <selection activeCell="A67" sqref="A67:C67"/>
    </sheetView>
  </sheetViews>
  <sheetFormatPr defaultColWidth="8.85546875" defaultRowHeight="15.75" x14ac:dyDescent="0.25"/>
  <cols>
    <col min="1" max="1" width="10" style="1" customWidth="1"/>
    <col min="2" max="2" width="17.42578125" style="1" customWidth="1"/>
    <col min="3" max="3" width="8.28515625" style="1" customWidth="1"/>
    <col min="4" max="4" width="10.7109375" style="1" customWidth="1"/>
    <col min="5" max="5" width="8.28515625" style="1" customWidth="1"/>
    <col min="6" max="6" width="8" style="1" customWidth="1"/>
    <col min="7" max="7" width="7.140625" style="1" customWidth="1"/>
    <col min="8" max="8" width="7.5703125" style="1" customWidth="1"/>
    <col min="9" max="9" width="11.5703125" style="1" customWidth="1"/>
    <col min="10" max="10" width="12.140625" style="1" customWidth="1"/>
    <col min="11" max="11" width="11.42578125" style="1" customWidth="1"/>
    <col min="12" max="12" width="9.7109375" style="1" customWidth="1"/>
    <col min="13" max="13" width="12.140625" style="1" customWidth="1"/>
    <col min="14" max="14" width="11" style="1" customWidth="1"/>
    <col min="15" max="15" width="10.5703125" style="1" customWidth="1"/>
    <col min="16" max="16" width="10.7109375" style="1" customWidth="1"/>
    <col min="17" max="16384" width="8.85546875" style="1"/>
  </cols>
  <sheetData>
    <row r="1" spans="1:16" x14ac:dyDescent="0.25">
      <c r="N1" s="1383" t="s">
        <v>701</v>
      </c>
      <c r="O1" s="1383"/>
      <c r="P1" s="1383"/>
    </row>
    <row r="2" spans="1:16" ht="18.75" x14ac:dyDescent="0.25">
      <c r="E2" s="1384" t="s">
        <v>1</v>
      </c>
      <c r="F2" s="1384"/>
      <c r="G2" s="1384"/>
      <c r="H2" s="1384"/>
      <c r="I2" s="1384"/>
      <c r="J2" s="1384"/>
    </row>
    <row r="3" spans="1:16" ht="18.75" x14ac:dyDescent="0.25">
      <c r="D3" s="1384" t="s">
        <v>702</v>
      </c>
      <c r="E3" s="1384"/>
      <c r="F3" s="1384"/>
      <c r="G3" s="1384"/>
      <c r="H3" s="1384"/>
      <c r="I3" s="1384"/>
      <c r="J3" s="1384"/>
      <c r="K3" s="1384"/>
      <c r="L3" s="1384"/>
    </row>
    <row r="4" spans="1:16" ht="18.75" x14ac:dyDescent="0.25">
      <c r="D4" s="209"/>
      <c r="E4" s="209"/>
      <c r="F4" s="209"/>
      <c r="G4" s="209"/>
      <c r="H4" s="209"/>
      <c r="I4" s="209"/>
      <c r="J4" s="209"/>
      <c r="K4" s="209"/>
      <c r="L4" s="209"/>
    </row>
    <row r="5" spans="1:16" x14ac:dyDescent="0.25">
      <c r="P5" s="208" t="s">
        <v>2</v>
      </c>
    </row>
    <row r="6" spans="1:16" ht="23.45" customHeight="1" x14ac:dyDescent="0.25">
      <c r="A6" s="1334" t="s">
        <v>3</v>
      </c>
      <c r="B6" s="1334"/>
      <c r="C6" s="1334"/>
      <c r="D6" s="1329" t="s">
        <v>148</v>
      </c>
      <c r="E6" s="1330"/>
      <c r="F6" s="1330"/>
      <c r="G6" s="1330"/>
      <c r="H6" s="1330"/>
      <c r="I6" s="1330"/>
      <c r="J6" s="1330"/>
      <c r="K6" s="1330"/>
      <c r="L6" s="1330"/>
      <c r="M6" s="1330"/>
      <c r="N6" s="1330"/>
      <c r="O6" s="1331"/>
      <c r="P6" s="195">
        <v>1</v>
      </c>
    </row>
    <row r="7" spans="1:16" ht="23.45" customHeight="1" x14ac:dyDescent="0.25">
      <c r="A7" s="1334" t="s">
        <v>4</v>
      </c>
      <c r="B7" s="1334"/>
      <c r="C7" s="1334"/>
      <c r="D7" s="1388" t="s">
        <v>367</v>
      </c>
      <c r="E7" s="1388"/>
      <c r="F7" s="1388"/>
      <c r="G7" s="1388"/>
      <c r="H7" s="1388"/>
      <c r="I7" s="1388"/>
      <c r="J7" s="1388"/>
      <c r="K7" s="1388"/>
      <c r="L7" s="1388"/>
      <c r="M7" s="1388"/>
      <c r="N7" s="1388"/>
      <c r="O7" s="1388"/>
      <c r="P7" s="37" t="s">
        <v>335</v>
      </c>
    </row>
    <row r="8" spans="1:16" ht="23.45" customHeight="1" x14ac:dyDescent="0.25">
      <c r="A8" s="1334" t="s">
        <v>5</v>
      </c>
      <c r="B8" s="1334"/>
      <c r="C8" s="1334"/>
      <c r="D8" s="1329"/>
      <c r="E8" s="1330"/>
      <c r="F8" s="1330"/>
      <c r="G8" s="1330"/>
      <c r="H8" s="1330"/>
      <c r="I8" s="1330"/>
      <c r="J8" s="1330"/>
      <c r="K8" s="1330"/>
      <c r="L8" s="1330"/>
      <c r="M8" s="1330"/>
      <c r="N8" s="1330"/>
      <c r="O8" s="1331"/>
      <c r="P8" s="195"/>
    </row>
    <row r="10" spans="1:16" x14ac:dyDescent="0.25">
      <c r="A10" s="1329" t="s">
        <v>6</v>
      </c>
      <c r="B10" s="1330"/>
      <c r="C10" s="1330"/>
      <c r="D10" s="1330"/>
      <c r="E10" s="1330"/>
      <c r="F10" s="1330"/>
      <c r="G10" s="1330"/>
      <c r="H10" s="1330"/>
      <c r="I10" s="1330"/>
      <c r="J10" s="1330"/>
      <c r="K10" s="1330"/>
      <c r="L10" s="1330"/>
      <c r="M10" s="1330"/>
      <c r="N10" s="1330"/>
      <c r="O10" s="1330"/>
      <c r="P10" s="1331"/>
    </row>
    <row r="11" spans="1:16" x14ac:dyDescent="0.25">
      <c r="A11" s="196"/>
      <c r="B11" s="196"/>
      <c r="C11" s="196"/>
      <c r="D11" s="196"/>
      <c r="E11" s="196"/>
      <c r="F11" s="196"/>
      <c r="G11" s="196"/>
      <c r="H11" s="196"/>
      <c r="I11" s="196"/>
      <c r="J11" s="196"/>
      <c r="K11" s="196"/>
      <c r="L11" s="196"/>
      <c r="M11" s="196"/>
      <c r="N11" s="196"/>
      <c r="O11" s="196"/>
      <c r="P11" s="196"/>
    </row>
    <row r="12" spans="1:16" ht="21.6" customHeight="1" x14ac:dyDescent="0.25">
      <c r="A12" s="1295" t="s">
        <v>7</v>
      </c>
      <c r="B12" s="1296"/>
      <c r="C12" s="1296"/>
      <c r="D12" s="1297"/>
      <c r="E12" s="1255" t="s">
        <v>2</v>
      </c>
      <c r="F12" s="1256"/>
      <c r="G12" s="1280">
        <v>2017</v>
      </c>
      <c r="H12" s="1280"/>
      <c r="I12" s="195">
        <v>2018</v>
      </c>
      <c r="J12" s="195">
        <v>2019</v>
      </c>
      <c r="K12" s="1301">
        <v>2020</v>
      </c>
      <c r="L12" s="1301"/>
      <c r="M12" s="1301">
        <v>2021</v>
      </c>
      <c r="N12" s="1301"/>
      <c r="O12" s="1301">
        <v>2022</v>
      </c>
      <c r="P12" s="1301"/>
    </row>
    <row r="13" spans="1:16" ht="31.5" x14ac:dyDescent="0.25">
      <c r="A13" s="1298"/>
      <c r="B13" s="1299"/>
      <c r="C13" s="1299"/>
      <c r="D13" s="1300"/>
      <c r="E13" s="195" t="s">
        <v>8</v>
      </c>
      <c r="F13" s="202" t="s">
        <v>9</v>
      </c>
      <c r="G13" s="1255" t="s">
        <v>10</v>
      </c>
      <c r="H13" s="1256"/>
      <c r="I13" s="195" t="s">
        <v>10</v>
      </c>
      <c r="J13" s="195" t="s">
        <v>11</v>
      </c>
      <c r="K13" s="1255" t="s">
        <v>12</v>
      </c>
      <c r="L13" s="1256"/>
      <c r="M13" s="1255" t="s">
        <v>13</v>
      </c>
      <c r="N13" s="1256"/>
      <c r="O13" s="1255" t="s">
        <v>13</v>
      </c>
      <c r="P13" s="1256"/>
    </row>
    <row r="14" spans="1:16" ht="23.45" customHeight="1" x14ac:dyDescent="0.25">
      <c r="A14" s="1278" t="s">
        <v>14</v>
      </c>
      <c r="B14" s="1278"/>
      <c r="C14" s="1278"/>
      <c r="D14" s="1278"/>
      <c r="E14" s="37" t="s">
        <v>109</v>
      </c>
      <c r="F14" s="195"/>
      <c r="G14" s="1236" t="s">
        <v>15</v>
      </c>
      <c r="H14" s="1237"/>
      <c r="I14" s="742">
        <v>22810.9</v>
      </c>
      <c r="J14" s="742">
        <f>J15+J16</f>
        <v>45682</v>
      </c>
      <c r="K14" s="1289">
        <v>88317.3</v>
      </c>
      <c r="L14" s="1827"/>
      <c r="M14" s="1289">
        <v>1558.7</v>
      </c>
      <c r="N14" s="1827"/>
      <c r="O14" s="1234">
        <v>214</v>
      </c>
      <c r="P14" s="1234"/>
    </row>
    <row r="15" spans="1:16" s="378" customFormat="1" ht="23.45" customHeight="1" x14ac:dyDescent="0.25">
      <c r="A15" s="1329" t="s">
        <v>106</v>
      </c>
      <c r="B15" s="1330"/>
      <c r="C15" s="1330"/>
      <c r="D15" s="1331"/>
      <c r="E15" s="37"/>
      <c r="F15" s="437">
        <v>25</v>
      </c>
      <c r="G15" s="1255" t="s">
        <v>15</v>
      </c>
      <c r="H15" s="1256"/>
      <c r="I15" s="742"/>
      <c r="J15" s="740">
        <v>29.7</v>
      </c>
      <c r="K15" s="1232">
        <v>214</v>
      </c>
      <c r="L15" s="1232"/>
      <c r="M15" s="1232">
        <v>214</v>
      </c>
      <c r="N15" s="1232"/>
      <c r="O15" s="1232">
        <v>214</v>
      </c>
      <c r="P15" s="1232"/>
    </row>
    <row r="16" spans="1:16" ht="23.45" customHeight="1" x14ac:dyDescent="0.25">
      <c r="A16" s="1329" t="s">
        <v>163</v>
      </c>
      <c r="B16" s="1330"/>
      <c r="C16" s="1330"/>
      <c r="D16" s="1331"/>
      <c r="E16" s="195"/>
      <c r="F16" s="195">
        <v>28</v>
      </c>
      <c r="G16" s="1255" t="s">
        <v>15</v>
      </c>
      <c r="H16" s="1256"/>
      <c r="I16" s="740">
        <v>22810.9</v>
      </c>
      <c r="J16" s="740">
        <v>45652.3</v>
      </c>
      <c r="K16" s="1257">
        <v>88103.3</v>
      </c>
      <c r="L16" s="1277"/>
      <c r="M16" s="1257">
        <v>1344.7</v>
      </c>
      <c r="N16" s="1277"/>
      <c r="O16" s="1257"/>
      <c r="P16" s="1277"/>
    </row>
    <row r="17" spans="1:16" ht="23.45" customHeight="1" x14ac:dyDescent="0.25">
      <c r="A17" s="1334"/>
      <c r="B17" s="1334"/>
      <c r="C17" s="1334"/>
      <c r="D17" s="1334"/>
      <c r="E17" s="195"/>
      <c r="F17" s="195"/>
      <c r="G17" s="1280" t="s">
        <v>15</v>
      </c>
      <c r="H17" s="1280"/>
      <c r="I17" s="195"/>
      <c r="J17" s="195"/>
      <c r="K17" s="1280"/>
      <c r="L17" s="1280"/>
      <c r="M17" s="1280"/>
      <c r="N17" s="1280"/>
      <c r="O17" s="1280"/>
      <c r="P17" s="1280"/>
    </row>
    <row r="18" spans="1:16" ht="14.45" customHeight="1" x14ac:dyDescent="0.25">
      <c r="O18" s="1" t="s">
        <v>476</v>
      </c>
    </row>
    <row r="19" spans="1:16" ht="22.5" customHeight="1" x14ac:dyDescent="0.25">
      <c r="A19" s="1295" t="s">
        <v>7</v>
      </c>
      <c r="B19" s="1297"/>
      <c r="C19" s="1301" t="s">
        <v>2</v>
      </c>
      <c r="D19" s="1301"/>
      <c r="E19" s="1301"/>
      <c r="F19" s="1301"/>
      <c r="G19" s="1280">
        <v>2017</v>
      </c>
      <c r="H19" s="1280"/>
      <c r="I19" s="195">
        <v>2018</v>
      </c>
      <c r="J19" s="195">
        <v>2019</v>
      </c>
      <c r="K19" s="1301">
        <v>2020</v>
      </c>
      <c r="L19" s="1301"/>
      <c r="M19" s="1301">
        <v>2021</v>
      </c>
      <c r="N19" s="1301"/>
      <c r="O19" s="1301">
        <v>2022</v>
      </c>
      <c r="P19" s="1301"/>
    </row>
    <row r="20" spans="1:16" ht="35.450000000000003" customHeight="1" x14ac:dyDescent="0.25">
      <c r="A20" s="1298"/>
      <c r="B20" s="1300"/>
      <c r="C20" s="195" t="s">
        <v>16</v>
      </c>
      <c r="D20" s="195" t="s">
        <v>17</v>
      </c>
      <c r="E20" s="195" t="s">
        <v>8</v>
      </c>
      <c r="F20" s="202" t="s">
        <v>9</v>
      </c>
      <c r="G20" s="1255" t="s">
        <v>10</v>
      </c>
      <c r="H20" s="1256"/>
      <c r="I20" s="195" t="s">
        <v>10</v>
      </c>
      <c r="J20" s="195" t="s">
        <v>11</v>
      </c>
      <c r="K20" s="1255" t="s">
        <v>12</v>
      </c>
      <c r="L20" s="1256"/>
      <c r="M20" s="1255" t="s">
        <v>13</v>
      </c>
      <c r="N20" s="1256"/>
      <c r="O20" s="1255" t="s">
        <v>13</v>
      </c>
      <c r="P20" s="1256"/>
    </row>
    <row r="21" spans="1:16" ht="34.5" customHeight="1" x14ac:dyDescent="0.25">
      <c r="A21" s="1268" t="s">
        <v>18</v>
      </c>
      <c r="B21" s="1270"/>
      <c r="C21" s="8"/>
      <c r="D21" s="8"/>
      <c r="E21" s="8"/>
      <c r="F21" s="8"/>
      <c r="G21" s="1253" t="s">
        <v>15</v>
      </c>
      <c r="H21" s="1253"/>
      <c r="I21" s="750">
        <v>22810.9</v>
      </c>
      <c r="J21" s="58">
        <v>45682</v>
      </c>
      <c r="K21" s="1375">
        <f>K24+K30</f>
        <v>88317.3</v>
      </c>
      <c r="L21" s="1376"/>
      <c r="M21" s="1375">
        <f>M24+M30</f>
        <v>1558.7</v>
      </c>
      <c r="N21" s="1376"/>
      <c r="O21" s="1375">
        <f>O24+O30</f>
        <v>214</v>
      </c>
      <c r="P21" s="1376"/>
    </row>
    <row r="22" spans="1:16" ht="32.450000000000003" customHeight="1" x14ac:dyDescent="0.25">
      <c r="A22" s="1305" t="s">
        <v>149</v>
      </c>
      <c r="B22" s="1307"/>
      <c r="C22" s="9">
        <v>2</v>
      </c>
      <c r="D22" s="8"/>
      <c r="E22" s="8"/>
      <c r="F22" s="8"/>
      <c r="G22" s="1280" t="s">
        <v>15</v>
      </c>
      <c r="H22" s="1280"/>
      <c r="I22" s="749"/>
      <c r="J22" s="8"/>
      <c r="K22" s="1301"/>
      <c r="L22" s="1301"/>
      <c r="M22" s="1301"/>
      <c r="N22" s="1301"/>
      <c r="O22" s="1301"/>
      <c r="P22" s="1301"/>
    </row>
    <row r="23" spans="1:16" ht="18.600000000000001" customHeight="1" x14ac:dyDescent="0.25">
      <c r="A23" s="1301"/>
      <c r="B23" s="1301"/>
      <c r="C23" s="8"/>
      <c r="D23" s="8"/>
      <c r="E23" s="8"/>
      <c r="F23" s="8"/>
      <c r="G23" s="1280" t="s">
        <v>15</v>
      </c>
      <c r="H23" s="1280"/>
      <c r="I23" s="749"/>
      <c r="J23" s="8"/>
      <c r="K23" s="1301"/>
      <c r="L23" s="1301"/>
      <c r="M23" s="1301"/>
      <c r="N23" s="1301"/>
      <c r="O23" s="1301"/>
      <c r="P23" s="1301"/>
    </row>
    <row r="24" spans="1:16" ht="32.450000000000003" customHeight="1" x14ac:dyDescent="0.25">
      <c r="A24" s="1305" t="s">
        <v>150</v>
      </c>
      <c r="B24" s="1307"/>
      <c r="C24" s="9">
        <v>2</v>
      </c>
      <c r="D24" s="8">
        <v>2</v>
      </c>
      <c r="E24" s="8">
        <v>4</v>
      </c>
      <c r="F24" s="8"/>
      <c r="G24" s="1280" t="s">
        <v>15</v>
      </c>
      <c r="H24" s="1280"/>
      <c r="I24" s="750">
        <v>22810.9</v>
      </c>
      <c r="J24" s="58">
        <v>45652.3</v>
      </c>
      <c r="K24" s="1375">
        <v>88103.3</v>
      </c>
      <c r="L24" s="1376"/>
      <c r="M24" s="1375">
        <v>1344.7</v>
      </c>
      <c r="N24" s="1376"/>
      <c r="O24" s="1375"/>
      <c r="P24" s="1376"/>
    </row>
    <row r="25" spans="1:16" ht="69" customHeight="1" x14ac:dyDescent="0.25">
      <c r="A25" s="2083" t="s">
        <v>350</v>
      </c>
      <c r="B25" s="2084"/>
      <c r="C25" s="9"/>
      <c r="D25" s="8"/>
      <c r="E25" s="8"/>
      <c r="F25" s="8">
        <v>13</v>
      </c>
      <c r="G25" s="192"/>
      <c r="H25" s="193"/>
      <c r="I25" s="749">
        <v>22810.9</v>
      </c>
      <c r="J25" s="61">
        <v>45652.3</v>
      </c>
      <c r="K25" s="1370">
        <v>88103.3</v>
      </c>
      <c r="L25" s="1371"/>
      <c r="M25" s="1370">
        <v>1344.7</v>
      </c>
      <c r="N25" s="1371"/>
      <c r="O25" s="1370"/>
      <c r="P25" s="1371"/>
    </row>
    <row r="26" spans="1:16" ht="58.15" customHeight="1" x14ac:dyDescent="0.25">
      <c r="A26" s="1846" t="s">
        <v>128</v>
      </c>
      <c r="B26" s="1847"/>
      <c r="C26" s="8"/>
      <c r="D26" s="8"/>
      <c r="E26" s="8"/>
      <c r="F26" s="8">
        <v>59</v>
      </c>
      <c r="G26" s="1255" t="s">
        <v>15</v>
      </c>
      <c r="H26" s="1256"/>
      <c r="I26" s="744">
        <v>80611.5</v>
      </c>
      <c r="J26" s="8">
        <v>305515</v>
      </c>
      <c r="K26" s="1271">
        <v>416531.3</v>
      </c>
      <c r="L26" s="1273"/>
      <c r="M26" s="1271">
        <v>187030</v>
      </c>
      <c r="N26" s="1273"/>
      <c r="O26" s="1271">
        <v>135125</v>
      </c>
      <c r="P26" s="1273"/>
    </row>
    <row r="27" spans="1:16" ht="49.15" customHeight="1" x14ac:dyDescent="0.25">
      <c r="A27" s="1378" t="s">
        <v>282</v>
      </c>
      <c r="B27" s="1379"/>
      <c r="C27" s="8"/>
      <c r="D27" s="8"/>
      <c r="E27" s="8"/>
      <c r="F27" s="8">
        <v>47</v>
      </c>
      <c r="G27" s="1255" t="s">
        <v>15</v>
      </c>
      <c r="H27" s="1256"/>
      <c r="I27" s="744">
        <v>-80611.5</v>
      </c>
      <c r="J27" s="8">
        <v>-305515</v>
      </c>
      <c r="K27" s="1271">
        <v>-416531.3</v>
      </c>
      <c r="L27" s="1273"/>
      <c r="M27" s="1271">
        <v>-187030</v>
      </c>
      <c r="N27" s="1273"/>
      <c r="O27" s="1271">
        <v>-135125</v>
      </c>
      <c r="P27" s="1273"/>
    </row>
    <row r="28" spans="1:16" ht="19.899999999999999" customHeight="1" x14ac:dyDescent="0.25">
      <c r="A28" s="1305" t="s">
        <v>130</v>
      </c>
      <c r="B28" s="1307"/>
      <c r="C28" s="8"/>
      <c r="D28" s="8"/>
      <c r="E28" s="8"/>
      <c r="F28" s="8">
        <v>91</v>
      </c>
      <c r="G28" s="1255"/>
      <c r="H28" s="1256"/>
      <c r="I28" s="195"/>
      <c r="J28" s="8"/>
      <c r="K28" s="1271"/>
      <c r="L28" s="1273"/>
      <c r="M28" s="1271"/>
      <c r="N28" s="1273"/>
      <c r="O28" s="1271"/>
      <c r="P28" s="1273"/>
    </row>
    <row r="29" spans="1:16" ht="16.899999999999999" customHeight="1" x14ac:dyDescent="0.25">
      <c r="A29" s="1852" t="s">
        <v>131</v>
      </c>
      <c r="B29" s="1368"/>
      <c r="C29" s="8"/>
      <c r="D29" s="8"/>
      <c r="E29" s="8"/>
      <c r="F29" s="8">
        <v>93</v>
      </c>
      <c r="G29" s="1255"/>
      <c r="H29" s="1256"/>
      <c r="I29" s="195"/>
      <c r="J29" s="8"/>
      <c r="K29" s="1271"/>
      <c r="L29" s="1273"/>
      <c r="M29" s="1271"/>
      <c r="N29" s="1273"/>
      <c r="O29" s="1271"/>
      <c r="P29" s="1273"/>
    </row>
    <row r="30" spans="1:16" ht="35.25" customHeight="1" x14ac:dyDescent="0.25">
      <c r="A30" s="1305" t="s">
        <v>21</v>
      </c>
      <c r="B30" s="1307"/>
      <c r="C30" s="9">
        <v>1</v>
      </c>
      <c r="D30" s="8"/>
      <c r="E30" s="8">
        <v>4</v>
      </c>
      <c r="F30" s="8">
        <v>10</v>
      </c>
      <c r="G30" s="1255" t="s">
        <v>15</v>
      </c>
      <c r="H30" s="1256"/>
      <c r="I30" s="195"/>
      <c r="J30" s="13">
        <v>29.7</v>
      </c>
      <c r="K30" s="1375">
        <v>214</v>
      </c>
      <c r="L30" s="1376"/>
      <c r="M30" s="1375">
        <v>214</v>
      </c>
      <c r="N30" s="1376"/>
      <c r="O30" s="1375">
        <v>214</v>
      </c>
      <c r="P30" s="1376"/>
    </row>
    <row r="31" spans="1:16" ht="20.45" customHeight="1" x14ac:dyDescent="0.25">
      <c r="A31" s="1271"/>
      <c r="B31" s="1273"/>
      <c r="C31" s="8"/>
      <c r="D31" s="8"/>
      <c r="E31" s="8"/>
      <c r="F31" s="8"/>
      <c r="G31" s="1255" t="s">
        <v>15</v>
      </c>
      <c r="H31" s="1256"/>
      <c r="I31" s="195"/>
      <c r="J31" s="8"/>
      <c r="K31" s="1271"/>
      <c r="L31" s="1273"/>
      <c r="M31" s="1271"/>
      <c r="N31" s="1273"/>
      <c r="O31" s="1271"/>
      <c r="P31" s="1273"/>
    </row>
    <row r="32" spans="1:16" ht="14.45" customHeight="1" x14ac:dyDescent="0.25"/>
    <row r="33" spans="1:16" ht="21" customHeight="1" x14ac:dyDescent="0.25">
      <c r="A33" s="1366" t="s">
        <v>22</v>
      </c>
      <c r="B33" s="1367"/>
      <c r="C33" s="1367"/>
      <c r="D33" s="1367"/>
      <c r="E33" s="1367"/>
      <c r="F33" s="1367"/>
      <c r="G33" s="1367"/>
      <c r="H33" s="1367"/>
      <c r="I33" s="1367"/>
      <c r="J33" s="1367"/>
      <c r="K33" s="1367"/>
      <c r="L33" s="1367"/>
      <c r="M33" s="1367"/>
      <c r="N33" s="1367"/>
      <c r="O33" s="1367"/>
      <c r="P33" s="1368"/>
    </row>
    <row r="34" spans="1:16" ht="25.15" customHeight="1" x14ac:dyDescent="0.25">
      <c r="A34" s="1280" t="s">
        <v>7</v>
      </c>
      <c r="B34" s="1280"/>
      <c r="C34" s="1280"/>
      <c r="D34" s="1280" t="s">
        <v>2</v>
      </c>
      <c r="E34" s="1280"/>
      <c r="F34" s="1280"/>
      <c r="G34" s="1280" t="s">
        <v>551</v>
      </c>
      <c r="H34" s="1280"/>
      <c r="I34" s="1280"/>
      <c r="J34" s="1280"/>
      <c r="K34" s="1280" t="s">
        <v>462</v>
      </c>
      <c r="L34" s="1280"/>
      <c r="M34" s="1280"/>
      <c r="N34" s="1280" t="s">
        <v>703</v>
      </c>
      <c r="O34" s="1280"/>
      <c r="P34" s="1280"/>
    </row>
    <row r="35" spans="1:16" ht="64.150000000000006" customHeight="1" x14ac:dyDescent="0.25">
      <c r="A35" s="1280"/>
      <c r="B35" s="1280"/>
      <c r="C35" s="1280"/>
      <c r="D35" s="195" t="s">
        <v>8</v>
      </c>
      <c r="E35" s="1311" t="s">
        <v>23</v>
      </c>
      <c r="F35" s="1311"/>
      <c r="G35" s="1369" t="s">
        <v>24</v>
      </c>
      <c r="H35" s="1369"/>
      <c r="I35" s="207" t="s">
        <v>25</v>
      </c>
      <c r="J35" s="207" t="s">
        <v>26</v>
      </c>
      <c r="K35" s="207" t="s">
        <v>24</v>
      </c>
      <c r="L35" s="207" t="s">
        <v>25</v>
      </c>
      <c r="M35" s="207" t="s">
        <v>26</v>
      </c>
      <c r="N35" s="207" t="s">
        <v>24</v>
      </c>
      <c r="O35" s="207" t="s">
        <v>25</v>
      </c>
      <c r="P35" s="207" t="s">
        <v>26</v>
      </c>
    </row>
    <row r="36" spans="1:16" ht="20.45" customHeight="1" x14ac:dyDescent="0.25">
      <c r="A36" s="1334" t="s">
        <v>27</v>
      </c>
      <c r="B36" s="1334"/>
      <c r="C36" s="1334"/>
      <c r="D36" s="195"/>
      <c r="E36" s="1280">
        <v>3</v>
      </c>
      <c r="F36" s="1280"/>
      <c r="G36" s="1253">
        <v>88317.3</v>
      </c>
      <c r="H36" s="1253"/>
      <c r="I36" s="194"/>
      <c r="J36" s="194"/>
      <c r="K36" s="200">
        <f>K37</f>
        <v>1558.7</v>
      </c>
      <c r="L36" s="200"/>
      <c r="M36" s="194"/>
      <c r="N36" s="742">
        <v>214</v>
      </c>
      <c r="O36" s="194"/>
      <c r="P36" s="200"/>
    </row>
    <row r="37" spans="1:16" s="12" customFormat="1" ht="20.45" customHeight="1" x14ac:dyDescent="0.25">
      <c r="A37" s="1357" t="s">
        <v>129</v>
      </c>
      <c r="B37" s="1357"/>
      <c r="C37" s="1357"/>
      <c r="D37" s="205" t="s">
        <v>28</v>
      </c>
      <c r="E37" s="1358"/>
      <c r="F37" s="1358"/>
      <c r="G37" s="1358">
        <v>88317.3</v>
      </c>
      <c r="H37" s="1358"/>
      <c r="I37" s="205"/>
      <c r="J37" s="206"/>
      <c r="K37" s="205">
        <v>1558.7</v>
      </c>
      <c r="L37" s="205"/>
      <c r="M37" s="205"/>
      <c r="N37" s="759">
        <v>214</v>
      </c>
      <c r="O37" s="205"/>
      <c r="P37" s="205"/>
    </row>
    <row r="38" spans="1:16" s="12" customFormat="1" ht="20.45" customHeight="1" x14ac:dyDescent="0.25">
      <c r="A38" s="1360" t="s">
        <v>29</v>
      </c>
      <c r="B38" s="1361"/>
      <c r="C38" s="1362"/>
      <c r="D38" s="205" t="s">
        <v>30</v>
      </c>
      <c r="E38" s="1363"/>
      <c r="F38" s="1364"/>
      <c r="G38" s="1363"/>
      <c r="H38" s="1364"/>
      <c r="I38" s="205"/>
      <c r="J38" s="205"/>
      <c r="K38" s="205"/>
      <c r="L38" s="205"/>
      <c r="M38" s="205"/>
      <c r="N38" s="759"/>
      <c r="O38" s="205"/>
      <c r="P38" s="205"/>
    </row>
    <row r="39" spans="1:16" s="12" customFormat="1" ht="20.45" customHeight="1" x14ac:dyDescent="0.25">
      <c r="A39" s="1363"/>
      <c r="B39" s="1365"/>
      <c r="C39" s="1364"/>
      <c r="D39" s="205"/>
      <c r="E39" s="1363"/>
      <c r="F39" s="1364"/>
      <c r="G39" s="1363"/>
      <c r="H39" s="1364"/>
      <c r="I39" s="205"/>
      <c r="J39" s="205"/>
      <c r="K39" s="205"/>
      <c r="L39" s="205"/>
      <c r="M39" s="205"/>
      <c r="N39" s="759"/>
      <c r="O39" s="205"/>
      <c r="P39" s="205"/>
    </row>
    <row r="40" spans="1:16" ht="20.45" customHeight="1" x14ac:dyDescent="0.25">
      <c r="A40" s="1334"/>
      <c r="B40" s="1334"/>
      <c r="C40" s="1334"/>
      <c r="D40" s="195"/>
      <c r="E40" s="1280"/>
      <c r="F40" s="1280"/>
      <c r="G40" s="1280"/>
      <c r="H40" s="1280"/>
      <c r="I40" s="195"/>
      <c r="J40" s="195"/>
      <c r="K40" s="195"/>
      <c r="L40" s="195"/>
      <c r="M40" s="195"/>
      <c r="N40" s="740"/>
      <c r="O40" s="195"/>
      <c r="P40" s="195"/>
    </row>
    <row r="41" spans="1:16" ht="20.45" customHeight="1" x14ac:dyDescent="0.25">
      <c r="A41" s="1334" t="s">
        <v>27</v>
      </c>
      <c r="B41" s="1334"/>
      <c r="C41" s="1334"/>
      <c r="D41" s="195"/>
      <c r="E41" s="1280"/>
      <c r="F41" s="1280"/>
      <c r="G41" s="1253">
        <v>88317.3</v>
      </c>
      <c r="H41" s="1253"/>
      <c r="I41" s="194"/>
      <c r="J41" s="200"/>
      <c r="K41" s="958">
        <f>K42+K43</f>
        <v>1558.7</v>
      </c>
      <c r="L41" s="958">
        <f t="shared" ref="L41:N41" si="0">L42+L43</f>
        <v>0</v>
      </c>
      <c r="M41" s="958">
        <f t="shared" si="0"/>
        <v>0</v>
      </c>
      <c r="N41" s="958">
        <f t="shared" si="0"/>
        <v>214</v>
      </c>
      <c r="O41" s="194"/>
      <c r="P41" s="200"/>
    </row>
    <row r="42" spans="1:16" s="12" customFormat="1" ht="20.45" customHeight="1" x14ac:dyDescent="0.25">
      <c r="A42" s="1357" t="s">
        <v>31</v>
      </c>
      <c r="B42" s="1357"/>
      <c r="C42" s="1357"/>
      <c r="D42" s="56" t="s">
        <v>109</v>
      </c>
      <c r="E42" s="1358">
        <v>2</v>
      </c>
      <c r="F42" s="1358"/>
      <c r="G42" s="1358">
        <v>88103.3</v>
      </c>
      <c r="H42" s="1358"/>
      <c r="I42" s="205"/>
      <c r="J42" s="205"/>
      <c r="K42" s="205">
        <v>1344.7</v>
      </c>
      <c r="L42" s="205"/>
      <c r="M42" s="205"/>
      <c r="N42" s="205"/>
      <c r="O42" s="205"/>
      <c r="P42" s="205"/>
    </row>
    <row r="43" spans="1:16" s="12" customFormat="1" ht="20.45" customHeight="1" x14ac:dyDescent="0.25">
      <c r="A43" s="1357" t="s">
        <v>32</v>
      </c>
      <c r="B43" s="1357"/>
      <c r="C43" s="1357"/>
      <c r="D43" s="56" t="s">
        <v>109</v>
      </c>
      <c r="E43" s="1358">
        <v>1</v>
      </c>
      <c r="F43" s="1358"/>
      <c r="G43" s="1359">
        <v>214</v>
      </c>
      <c r="H43" s="1359"/>
      <c r="I43" s="759"/>
      <c r="J43" s="759"/>
      <c r="K43" s="759">
        <v>214</v>
      </c>
      <c r="L43" s="759"/>
      <c r="M43" s="759"/>
      <c r="N43" s="759">
        <v>214</v>
      </c>
      <c r="O43" s="205"/>
      <c r="P43" s="205"/>
    </row>
    <row r="44" spans="1:16" ht="20.45" customHeight="1" x14ac:dyDescent="0.25">
      <c r="A44" s="1334"/>
      <c r="B44" s="1334"/>
      <c r="C44" s="1334"/>
      <c r="D44" s="8"/>
      <c r="E44" s="1280"/>
      <c r="F44" s="1280"/>
      <c r="G44" s="1280"/>
      <c r="H44" s="1280"/>
      <c r="I44" s="195"/>
      <c r="J44" s="195"/>
      <c r="K44" s="195"/>
      <c r="L44" s="195"/>
      <c r="M44" s="195"/>
      <c r="N44" s="195"/>
      <c r="O44" s="195"/>
      <c r="P44" s="195"/>
    </row>
    <row r="45" spans="1:16" ht="19.149999999999999" customHeight="1" x14ac:dyDescent="0.25"/>
    <row r="46" spans="1:16" x14ac:dyDescent="0.25">
      <c r="A46" s="1278" t="s">
        <v>33</v>
      </c>
      <c r="B46" s="1278"/>
      <c r="C46" s="1278"/>
      <c r="D46" s="1278"/>
      <c r="E46" s="1278"/>
      <c r="F46" s="1278"/>
      <c r="G46" s="1278"/>
      <c r="H46" s="1278"/>
      <c r="I46" s="1278"/>
      <c r="J46" s="1278"/>
      <c r="K46" s="1278"/>
      <c r="L46" s="1278"/>
      <c r="M46" s="1278"/>
      <c r="N46" s="1278"/>
      <c r="O46" s="1278"/>
      <c r="P46" s="1278"/>
    </row>
    <row r="47" spans="1:16" x14ac:dyDescent="0.25">
      <c r="A47" s="1280" t="s">
        <v>7</v>
      </c>
      <c r="B47" s="1280"/>
      <c r="C47" s="1280" t="s">
        <v>2</v>
      </c>
      <c r="D47" s="1280"/>
      <c r="E47" s="1280"/>
      <c r="F47" s="1280"/>
      <c r="G47" s="1280"/>
      <c r="H47" s="1280"/>
      <c r="I47" s="1295" t="s">
        <v>34</v>
      </c>
      <c r="J47" s="1297"/>
      <c r="K47" s="195">
        <v>2017</v>
      </c>
      <c r="L47" s="195">
        <v>2018</v>
      </c>
      <c r="M47" s="195">
        <v>2019</v>
      </c>
      <c r="N47" s="195">
        <v>2020</v>
      </c>
      <c r="O47" s="195">
        <v>2021</v>
      </c>
      <c r="P47" s="195">
        <v>2022</v>
      </c>
    </row>
    <row r="48" spans="1:16" ht="51.6" customHeight="1" x14ac:dyDescent="0.25">
      <c r="A48" s="1280"/>
      <c r="B48" s="1280"/>
      <c r="C48" s="202" t="s">
        <v>35</v>
      </c>
      <c r="D48" s="202" t="s">
        <v>36</v>
      </c>
      <c r="E48" s="202" t="s">
        <v>37</v>
      </c>
      <c r="F48" s="202" t="s">
        <v>38</v>
      </c>
      <c r="G48" s="202" t="s">
        <v>39</v>
      </c>
      <c r="H48" s="202" t="s">
        <v>40</v>
      </c>
      <c r="I48" s="1298"/>
      <c r="J48" s="1300"/>
      <c r="K48" s="207" t="s">
        <v>10</v>
      </c>
      <c r="L48" s="207" t="s">
        <v>10</v>
      </c>
      <c r="M48" s="207" t="s">
        <v>11</v>
      </c>
      <c r="N48" s="207" t="s">
        <v>12</v>
      </c>
      <c r="O48" s="207" t="s">
        <v>13</v>
      </c>
      <c r="P48" s="207" t="s">
        <v>13</v>
      </c>
    </row>
    <row r="49" spans="1:16" x14ac:dyDescent="0.25">
      <c r="A49" s="1292" t="s">
        <v>27</v>
      </c>
      <c r="B49" s="1294"/>
      <c r="C49" s="13"/>
      <c r="D49" s="13"/>
      <c r="E49" s="13"/>
      <c r="F49" s="13"/>
      <c r="G49" s="13"/>
      <c r="H49" s="13"/>
      <c r="I49" s="1339"/>
      <c r="J49" s="1340"/>
      <c r="K49" s="200" t="s">
        <v>15</v>
      </c>
      <c r="L49" s="200"/>
      <c r="M49" s="62"/>
      <c r="N49" s="13"/>
      <c r="O49" s="13"/>
      <c r="P49" s="13"/>
    </row>
    <row r="50" spans="1:16" x14ac:dyDescent="0.25">
      <c r="A50" s="1292" t="s">
        <v>132</v>
      </c>
      <c r="B50" s="1294"/>
      <c r="C50" s="13"/>
      <c r="D50" s="13"/>
      <c r="E50" s="13"/>
      <c r="F50" s="13"/>
      <c r="G50" s="13"/>
      <c r="H50" s="13"/>
      <c r="I50" s="203"/>
      <c r="J50" s="204"/>
      <c r="K50" s="200"/>
      <c r="L50" s="200"/>
      <c r="M50" s="13"/>
      <c r="N50" s="13"/>
      <c r="O50" s="13"/>
      <c r="P50" s="13"/>
    </row>
    <row r="51" spans="1:16" ht="52.9" customHeight="1" x14ac:dyDescent="0.25">
      <c r="A51" s="1748" t="s">
        <v>348</v>
      </c>
      <c r="B51" s="1749"/>
      <c r="C51" s="13">
        <v>298</v>
      </c>
      <c r="D51" s="13">
        <v>2</v>
      </c>
      <c r="E51" s="13"/>
      <c r="F51" s="151" t="s">
        <v>349</v>
      </c>
      <c r="G51" s="13">
        <v>70124</v>
      </c>
      <c r="H51" s="21"/>
      <c r="I51" s="1271"/>
      <c r="J51" s="1273"/>
      <c r="K51" s="195" t="s">
        <v>15</v>
      </c>
      <c r="L51" s="750">
        <v>22810.9</v>
      </c>
      <c r="M51" s="62">
        <v>45652.3</v>
      </c>
      <c r="N51" s="62">
        <v>88103.3</v>
      </c>
      <c r="O51" s="57">
        <v>1344.7</v>
      </c>
      <c r="P51" s="13"/>
    </row>
    <row r="52" spans="1:16" ht="55.5" customHeight="1" x14ac:dyDescent="0.25">
      <c r="A52" s="2083" t="s">
        <v>350</v>
      </c>
      <c r="B52" s="2084"/>
      <c r="C52" s="13"/>
      <c r="D52" s="13"/>
      <c r="E52" s="8">
        <v>2053</v>
      </c>
      <c r="F52" s="13"/>
      <c r="G52" s="13"/>
      <c r="H52" s="21" t="s">
        <v>751</v>
      </c>
      <c r="I52" s="198"/>
      <c r="J52" s="199"/>
      <c r="K52" s="195"/>
      <c r="L52" s="749">
        <v>22810.799999999999</v>
      </c>
      <c r="M52" s="16">
        <v>45652.3</v>
      </c>
      <c r="N52" s="16">
        <v>88103.3</v>
      </c>
      <c r="O52" s="22">
        <v>1344.7</v>
      </c>
      <c r="P52" s="13"/>
    </row>
    <row r="53" spans="1:16" ht="56.25" customHeight="1" x14ac:dyDescent="0.25">
      <c r="A53" s="2081" t="s">
        <v>128</v>
      </c>
      <c r="B53" s="2082"/>
      <c r="C53" s="8"/>
      <c r="D53" s="8"/>
      <c r="E53" s="8">
        <v>2053</v>
      </c>
      <c r="F53" s="8"/>
      <c r="G53" s="8"/>
      <c r="H53" s="21" t="s">
        <v>152</v>
      </c>
      <c r="I53" s="1271"/>
      <c r="J53" s="1273"/>
      <c r="K53" s="195" t="s">
        <v>15</v>
      </c>
      <c r="L53" s="744">
        <v>80611.5</v>
      </c>
      <c r="M53" s="16">
        <v>305515</v>
      </c>
      <c r="N53" s="22">
        <v>416531.3</v>
      </c>
      <c r="O53" s="22">
        <v>187030</v>
      </c>
      <c r="P53" s="8">
        <v>135125</v>
      </c>
    </row>
    <row r="54" spans="1:16" ht="40.15" customHeight="1" x14ac:dyDescent="0.25">
      <c r="A54" s="1850" t="s">
        <v>282</v>
      </c>
      <c r="B54" s="1851"/>
      <c r="C54" s="8"/>
      <c r="D54" s="8"/>
      <c r="E54" s="8"/>
      <c r="F54" s="8"/>
      <c r="G54" s="8"/>
      <c r="H54" s="8">
        <v>471330</v>
      </c>
      <c r="I54" s="198"/>
      <c r="J54" s="199"/>
      <c r="K54" s="195"/>
      <c r="L54" s="744">
        <v>-80611.5</v>
      </c>
      <c r="M54" s="16">
        <v>-305515</v>
      </c>
      <c r="N54" s="22">
        <v>-416531.3</v>
      </c>
      <c r="O54" s="22">
        <v>-187030</v>
      </c>
      <c r="P54" s="8">
        <v>-135125</v>
      </c>
    </row>
    <row r="55" spans="1:16" ht="16.899999999999999" customHeight="1" x14ac:dyDescent="0.25">
      <c r="A55" s="1305" t="s">
        <v>130</v>
      </c>
      <c r="B55" s="1307"/>
      <c r="C55" s="8"/>
      <c r="D55" s="8"/>
      <c r="E55" s="8"/>
      <c r="F55" s="8"/>
      <c r="G55" s="8"/>
      <c r="H55" s="21" t="s">
        <v>153</v>
      </c>
      <c r="I55" s="1271"/>
      <c r="J55" s="1273"/>
      <c r="K55" s="195" t="s">
        <v>15</v>
      </c>
      <c r="L55" s="195"/>
      <c r="M55" s="16"/>
      <c r="N55" s="22"/>
      <c r="O55" s="22"/>
      <c r="P55" s="8"/>
    </row>
    <row r="56" spans="1:16" ht="16.899999999999999" customHeight="1" x14ac:dyDescent="0.25">
      <c r="A56" s="1852" t="s">
        <v>131</v>
      </c>
      <c r="B56" s="1368"/>
      <c r="C56" s="8"/>
      <c r="D56" s="8"/>
      <c r="E56" s="8"/>
      <c r="F56" s="8"/>
      <c r="G56" s="8"/>
      <c r="H56" s="8">
        <v>930000</v>
      </c>
      <c r="I56" s="1271"/>
      <c r="J56" s="1273"/>
      <c r="K56" s="195" t="s">
        <v>15</v>
      </c>
      <c r="L56" s="195"/>
      <c r="M56" s="8"/>
      <c r="N56" s="8"/>
      <c r="O56" s="201"/>
      <c r="P56" s="8"/>
    </row>
    <row r="57" spans="1:16" x14ac:dyDescent="0.25">
      <c r="A57" s="1271"/>
      <c r="B57" s="1272"/>
    </row>
    <row r="58" spans="1:16" ht="26.25" customHeight="1" x14ac:dyDescent="0.25">
      <c r="A58" s="1336" t="s">
        <v>41</v>
      </c>
      <c r="B58" s="1336"/>
      <c r="C58" s="1336"/>
      <c r="D58" s="1336"/>
      <c r="E58" s="1336"/>
      <c r="F58" s="1336"/>
      <c r="G58" s="1336"/>
      <c r="H58" s="1336"/>
      <c r="I58" s="1336"/>
      <c r="J58" s="1336"/>
      <c r="K58" s="1336"/>
      <c r="L58" s="1336"/>
      <c r="M58" s="1336"/>
      <c r="N58" s="1336"/>
      <c r="O58" s="1336"/>
      <c r="P58" s="1337"/>
    </row>
    <row r="59" spans="1:16" ht="21.6" customHeight="1" x14ac:dyDescent="0.25">
      <c r="A59" s="1329"/>
      <c r="B59" s="1331"/>
      <c r="C59" s="1329"/>
      <c r="D59" s="1330"/>
      <c r="E59" s="1330"/>
      <c r="F59" s="1330"/>
      <c r="G59" s="1330"/>
      <c r="H59" s="1330"/>
      <c r="I59" s="1330"/>
      <c r="J59" s="1330"/>
      <c r="K59" s="1330"/>
      <c r="L59" s="1330"/>
      <c r="M59" s="1330"/>
      <c r="N59" s="1331"/>
      <c r="O59" s="1301" t="s">
        <v>2</v>
      </c>
      <c r="P59" s="1301"/>
    </row>
    <row r="60" spans="1:16" ht="20.25" customHeight="1" x14ac:dyDescent="0.25">
      <c r="A60" s="1334" t="s">
        <v>42</v>
      </c>
      <c r="B60" s="1334"/>
      <c r="C60" s="1329" t="s">
        <v>353</v>
      </c>
      <c r="D60" s="1330"/>
      <c r="E60" s="1330"/>
      <c r="F60" s="1330"/>
      <c r="G60" s="1330"/>
      <c r="H60" s="1330"/>
      <c r="I60" s="1330"/>
      <c r="J60" s="1330"/>
      <c r="K60" s="1330"/>
      <c r="L60" s="1330"/>
      <c r="M60" s="1330"/>
      <c r="N60" s="1331"/>
      <c r="O60" s="1335" t="s">
        <v>135</v>
      </c>
      <c r="P60" s="1335"/>
    </row>
    <row r="61" spans="1:16" ht="21.6" customHeight="1" x14ac:dyDescent="0.25">
      <c r="A61" s="1334" t="s">
        <v>43</v>
      </c>
      <c r="B61" s="1334"/>
      <c r="C61" s="1329" t="s">
        <v>351</v>
      </c>
      <c r="D61" s="1330"/>
      <c r="E61" s="1330"/>
      <c r="F61" s="1330"/>
      <c r="G61" s="1330"/>
      <c r="H61" s="1330"/>
      <c r="I61" s="1330"/>
      <c r="J61" s="1330"/>
      <c r="K61" s="1330"/>
      <c r="L61" s="1330"/>
      <c r="M61" s="1330"/>
      <c r="N61" s="1331"/>
      <c r="O61" s="1301">
        <v>64</v>
      </c>
      <c r="P61" s="1301"/>
    </row>
    <row r="62" spans="1:16" ht="21.6" customHeight="1" x14ac:dyDescent="0.25">
      <c r="A62" s="1334" t="s">
        <v>45</v>
      </c>
      <c r="B62" s="1334"/>
      <c r="C62" s="1329" t="s">
        <v>352</v>
      </c>
      <c r="D62" s="1330"/>
      <c r="E62" s="1330"/>
      <c r="F62" s="1330"/>
      <c r="G62" s="1330"/>
      <c r="H62" s="1330"/>
      <c r="I62" s="1330"/>
      <c r="J62" s="1330"/>
      <c r="K62" s="1330"/>
      <c r="L62" s="1330"/>
      <c r="M62" s="1330"/>
      <c r="N62" s="1331"/>
      <c r="O62" s="1335" t="s">
        <v>177</v>
      </c>
      <c r="P62" s="1335"/>
    </row>
    <row r="64" spans="1:16" ht="37.5" customHeight="1" x14ac:dyDescent="0.25">
      <c r="A64" s="1338" t="s">
        <v>46</v>
      </c>
      <c r="B64" s="1338"/>
      <c r="C64" s="1338"/>
      <c r="D64" s="1338"/>
      <c r="E64" s="1338"/>
      <c r="F64" s="1338"/>
      <c r="G64" s="1338"/>
      <c r="H64" s="1338"/>
      <c r="I64" s="1338"/>
      <c r="J64" s="1338"/>
      <c r="K64" s="1338"/>
      <c r="L64" s="1338"/>
      <c r="M64" s="1338"/>
      <c r="N64" s="1338"/>
      <c r="O64" s="1338"/>
      <c r="P64" s="1338"/>
    </row>
    <row r="65" spans="1:16" ht="20.25" customHeight="1" x14ac:dyDescent="0.25">
      <c r="A65" s="2066" t="s">
        <v>47</v>
      </c>
      <c r="B65" s="2067"/>
      <c r="C65" s="2068"/>
      <c r="D65" s="2069" t="s">
        <v>439</v>
      </c>
      <c r="E65" s="2069"/>
      <c r="F65" s="2069"/>
      <c r="G65" s="2069"/>
      <c r="H65" s="2069"/>
      <c r="I65" s="2069"/>
      <c r="J65" s="2069"/>
      <c r="K65" s="2069"/>
      <c r="L65" s="2069"/>
      <c r="M65" s="2069"/>
      <c r="N65" s="2069"/>
      <c r="O65" s="2069"/>
      <c r="P65" s="2070"/>
    </row>
    <row r="66" spans="1:16" ht="35.25" customHeight="1" x14ac:dyDescent="0.25">
      <c r="A66" s="2071" t="s">
        <v>672</v>
      </c>
      <c r="B66" s="2072"/>
      <c r="C66" s="2073"/>
      <c r="D66" s="2074" t="s">
        <v>440</v>
      </c>
      <c r="E66" s="2075"/>
      <c r="F66" s="2075"/>
      <c r="G66" s="2075"/>
      <c r="H66" s="2075"/>
      <c r="I66" s="2075"/>
      <c r="J66" s="2075"/>
      <c r="K66" s="2075"/>
      <c r="L66" s="2075"/>
      <c r="M66" s="2075"/>
      <c r="N66" s="2075"/>
      <c r="O66" s="2075"/>
      <c r="P66" s="2076"/>
    </row>
    <row r="67" spans="1:16" ht="63.75" customHeight="1" x14ac:dyDescent="0.25">
      <c r="A67" s="2077" t="s">
        <v>49</v>
      </c>
      <c r="B67" s="2077"/>
      <c r="C67" s="2078"/>
      <c r="D67" s="2079" t="s">
        <v>441</v>
      </c>
      <c r="E67" s="2079"/>
      <c r="F67" s="2079"/>
      <c r="G67" s="2079"/>
      <c r="H67" s="2079"/>
      <c r="I67" s="2079"/>
      <c r="J67" s="2079"/>
      <c r="K67" s="2079"/>
      <c r="L67" s="2079"/>
      <c r="M67" s="2079"/>
      <c r="N67" s="2079"/>
      <c r="O67" s="2079"/>
      <c r="P67" s="2080"/>
    </row>
    <row r="68" spans="1:16" ht="26.25" customHeight="1" x14ac:dyDescent="0.25">
      <c r="A68" s="2054" t="s">
        <v>50</v>
      </c>
      <c r="B68" s="2054"/>
      <c r="C68" s="2054"/>
      <c r="D68" s="2054"/>
      <c r="E68" s="2054"/>
      <c r="F68" s="2054"/>
      <c r="G68" s="2054"/>
      <c r="H68" s="2054"/>
      <c r="I68" s="2054"/>
      <c r="J68" s="2054"/>
      <c r="K68" s="2054"/>
      <c r="L68" s="2054"/>
      <c r="M68" s="2054"/>
      <c r="N68" s="2054"/>
      <c r="O68" s="2054"/>
      <c r="P68" s="2054"/>
    </row>
    <row r="69" spans="1:16" ht="24" customHeight="1" x14ac:dyDescent="0.25">
      <c r="A69" s="2055" t="s">
        <v>51</v>
      </c>
      <c r="B69" s="2057" t="s">
        <v>2</v>
      </c>
      <c r="C69" s="2059" t="s">
        <v>7</v>
      </c>
      <c r="D69" s="2060"/>
      <c r="E69" s="2060"/>
      <c r="F69" s="2060"/>
      <c r="G69" s="2060"/>
      <c r="H69" s="2060"/>
      <c r="I69" s="2060"/>
      <c r="J69" s="2063" t="s">
        <v>52</v>
      </c>
      <c r="K69" s="639">
        <v>2017</v>
      </c>
      <c r="L69" s="639">
        <v>2018</v>
      </c>
      <c r="M69" s="639">
        <v>2019</v>
      </c>
      <c r="N69" s="640">
        <v>2020</v>
      </c>
      <c r="O69" s="640">
        <v>2021</v>
      </c>
      <c r="P69" s="640">
        <v>2022</v>
      </c>
    </row>
    <row r="70" spans="1:16" ht="55.15" customHeight="1" x14ac:dyDescent="0.25">
      <c r="A70" s="2056"/>
      <c r="B70" s="2058"/>
      <c r="C70" s="2061"/>
      <c r="D70" s="2062"/>
      <c r="E70" s="2062"/>
      <c r="F70" s="2062"/>
      <c r="G70" s="2062"/>
      <c r="H70" s="2062"/>
      <c r="I70" s="2062"/>
      <c r="J70" s="2063"/>
      <c r="K70" s="641" t="s">
        <v>10</v>
      </c>
      <c r="L70" s="641" t="s">
        <v>10</v>
      </c>
      <c r="M70" s="641" t="s">
        <v>11</v>
      </c>
      <c r="N70" s="642" t="s">
        <v>12</v>
      </c>
      <c r="O70" s="642" t="s">
        <v>13</v>
      </c>
      <c r="P70" s="642" t="s">
        <v>13</v>
      </c>
    </row>
    <row r="71" spans="1:16" ht="32.1" customHeight="1" x14ac:dyDescent="0.25">
      <c r="A71" s="2050" t="s">
        <v>53</v>
      </c>
      <c r="B71" s="586" t="s">
        <v>138</v>
      </c>
      <c r="C71" s="2065" t="s">
        <v>442</v>
      </c>
      <c r="D71" s="2065"/>
      <c r="E71" s="2065"/>
      <c r="F71" s="2065"/>
      <c r="G71" s="2065"/>
      <c r="H71" s="2065"/>
      <c r="I71" s="2065"/>
      <c r="J71" s="383" t="s">
        <v>111</v>
      </c>
      <c r="K71" s="643" t="s">
        <v>15</v>
      </c>
      <c r="L71" s="643">
        <v>50</v>
      </c>
      <c r="M71" s="630">
        <v>20</v>
      </c>
      <c r="N71" s="630">
        <v>100</v>
      </c>
      <c r="O71" s="630">
        <v>100</v>
      </c>
      <c r="P71" s="630">
        <v>100</v>
      </c>
    </row>
    <row r="72" spans="1:16" ht="24.95" customHeight="1" x14ac:dyDescent="0.25">
      <c r="A72" s="2050"/>
      <c r="B72" s="382" t="s">
        <v>168</v>
      </c>
      <c r="C72" s="2064" t="s">
        <v>443</v>
      </c>
      <c r="D72" s="2064"/>
      <c r="E72" s="2064"/>
      <c r="F72" s="2064"/>
      <c r="G72" s="2064"/>
      <c r="H72" s="2064"/>
      <c r="I72" s="2064"/>
      <c r="J72" s="384" t="s">
        <v>438</v>
      </c>
      <c r="K72" s="644" t="s">
        <v>15</v>
      </c>
      <c r="L72" s="644">
        <v>4928.3999999999996</v>
      </c>
      <c r="M72" s="1095">
        <v>5017</v>
      </c>
      <c r="N72" s="1095">
        <v>5113</v>
      </c>
      <c r="O72" s="1095">
        <v>5195</v>
      </c>
      <c r="P72" s="1095">
        <v>5200</v>
      </c>
    </row>
    <row r="73" spans="1:16" ht="24.6" customHeight="1" x14ac:dyDescent="0.25">
      <c r="A73" s="2050" t="s">
        <v>53</v>
      </c>
      <c r="B73" s="382" t="s">
        <v>170</v>
      </c>
      <c r="C73" s="2064" t="s">
        <v>444</v>
      </c>
      <c r="D73" s="2064"/>
      <c r="E73" s="2064"/>
      <c r="F73" s="2064"/>
      <c r="G73" s="2064"/>
      <c r="H73" s="2064"/>
      <c r="I73" s="2064"/>
      <c r="J73" s="384" t="s">
        <v>445</v>
      </c>
      <c r="K73" s="644" t="s">
        <v>15</v>
      </c>
      <c r="L73" s="644">
        <v>94.6</v>
      </c>
      <c r="M73" s="1095">
        <v>95</v>
      </c>
      <c r="N73" s="1095">
        <v>99.8</v>
      </c>
      <c r="O73" s="1095">
        <v>104.7</v>
      </c>
      <c r="P73" s="1095">
        <v>109.7</v>
      </c>
    </row>
    <row r="74" spans="1:16" ht="19.5" customHeight="1" x14ac:dyDescent="0.25">
      <c r="A74" s="2050" t="s">
        <v>54</v>
      </c>
      <c r="B74" s="383" t="s">
        <v>140</v>
      </c>
      <c r="C74" s="2051" t="s">
        <v>446</v>
      </c>
      <c r="D74" s="2052"/>
      <c r="E74" s="2052"/>
      <c r="F74" s="2052"/>
      <c r="G74" s="2052"/>
      <c r="H74" s="2052"/>
      <c r="I74" s="2053"/>
      <c r="J74" s="383" t="s">
        <v>405</v>
      </c>
      <c r="K74" s="382" t="s">
        <v>15</v>
      </c>
      <c r="L74" s="1094" t="s">
        <v>983</v>
      </c>
      <c r="M74" s="603">
        <v>2</v>
      </c>
      <c r="N74" s="603">
        <v>4</v>
      </c>
      <c r="O74" s="603">
        <v>4</v>
      </c>
      <c r="P74" s="603">
        <v>2</v>
      </c>
    </row>
    <row r="75" spans="1:16" ht="22.5" customHeight="1" x14ac:dyDescent="0.25">
      <c r="A75" s="2050"/>
      <c r="B75" s="383" t="s">
        <v>141</v>
      </c>
      <c r="C75" s="1641" t="s">
        <v>447</v>
      </c>
      <c r="D75" s="1642"/>
      <c r="E75" s="1642"/>
      <c r="F75" s="1642"/>
      <c r="G75" s="1642"/>
      <c r="H75" s="1642"/>
      <c r="I75" s="1643"/>
      <c r="J75" s="383" t="s">
        <v>139</v>
      </c>
      <c r="K75" s="382" t="s">
        <v>15</v>
      </c>
      <c r="L75" s="1094" t="s">
        <v>983</v>
      </c>
      <c r="M75" s="603">
        <v>8</v>
      </c>
      <c r="N75" s="603">
        <v>4</v>
      </c>
      <c r="O75" s="603">
        <v>4</v>
      </c>
      <c r="P75" s="603">
        <v>4</v>
      </c>
    </row>
    <row r="76" spans="1:16" ht="24" customHeight="1" x14ac:dyDescent="0.25">
      <c r="A76" s="645" t="s">
        <v>59</v>
      </c>
      <c r="B76" s="384" t="s">
        <v>143</v>
      </c>
      <c r="C76" s="1638" t="s">
        <v>448</v>
      </c>
      <c r="D76" s="1639"/>
      <c r="E76" s="1639"/>
      <c r="F76" s="1639"/>
      <c r="G76" s="1639"/>
      <c r="H76" s="1639"/>
      <c r="I76" s="1640"/>
      <c r="J76" s="384" t="s">
        <v>437</v>
      </c>
      <c r="K76" s="382" t="s">
        <v>15</v>
      </c>
      <c r="L76" s="1094" t="s">
        <v>983</v>
      </c>
      <c r="M76" s="602">
        <f>55000*19.66/245</f>
        <v>4413.4693877551017</v>
      </c>
      <c r="N76" s="602">
        <f t="shared" ref="N76:P76" si="1">55000*19.66/245</f>
        <v>4413.4693877551017</v>
      </c>
      <c r="O76" s="602">
        <f t="shared" si="1"/>
        <v>4413.4693877551017</v>
      </c>
      <c r="P76" s="602">
        <f t="shared" si="1"/>
        <v>4413.4693877551017</v>
      </c>
    </row>
    <row r="77" spans="1:16" ht="19.899999999999999" customHeight="1" x14ac:dyDescent="0.25"/>
    <row r="78" spans="1:16" x14ac:dyDescent="0.25">
      <c r="A78" s="1292" t="s">
        <v>60</v>
      </c>
      <c r="B78" s="1293"/>
      <c r="C78" s="1293"/>
      <c r="D78" s="1293"/>
      <c r="E78" s="1293"/>
      <c r="F78" s="1293"/>
      <c r="G78" s="1293"/>
      <c r="H78" s="1293"/>
      <c r="I78" s="1293"/>
      <c r="J78" s="1293"/>
      <c r="K78" s="1293"/>
      <c r="L78" s="1293"/>
      <c r="M78" s="1293"/>
      <c r="N78" s="1293"/>
      <c r="O78" s="1293"/>
      <c r="P78" s="1294"/>
    </row>
    <row r="79" spans="1:16" x14ac:dyDescent="0.25">
      <c r="A79" s="1295" t="s">
        <v>7</v>
      </c>
      <c r="B79" s="1296"/>
      <c r="C79" s="1296"/>
      <c r="D79" s="1297"/>
      <c r="E79" s="1255" t="s">
        <v>2</v>
      </c>
      <c r="F79" s="1256"/>
      <c r="G79" s="1280">
        <v>2017</v>
      </c>
      <c r="H79" s="1280"/>
      <c r="I79" s="195">
        <v>2018</v>
      </c>
      <c r="J79" s="195">
        <v>2019</v>
      </c>
      <c r="K79" s="1301">
        <v>2020</v>
      </c>
      <c r="L79" s="1301"/>
      <c r="M79" s="1301">
        <v>2021</v>
      </c>
      <c r="N79" s="1301"/>
      <c r="O79" s="1301">
        <v>2022</v>
      </c>
      <c r="P79" s="1301"/>
    </row>
    <row r="80" spans="1:16" ht="31.5" x14ac:dyDescent="0.25">
      <c r="A80" s="1298"/>
      <c r="B80" s="1299"/>
      <c r="C80" s="1299"/>
      <c r="D80" s="1300"/>
      <c r="E80" s="195" t="s">
        <v>61</v>
      </c>
      <c r="F80" s="202" t="s">
        <v>62</v>
      </c>
      <c r="G80" s="1255" t="s">
        <v>10</v>
      </c>
      <c r="H80" s="1256"/>
      <c r="I80" s="195" t="s">
        <v>10</v>
      </c>
      <c r="J80" s="195" t="s">
        <v>11</v>
      </c>
      <c r="K80" s="1255" t="s">
        <v>12</v>
      </c>
      <c r="L80" s="1256"/>
      <c r="M80" s="1255" t="s">
        <v>13</v>
      </c>
      <c r="N80" s="1256"/>
      <c r="O80" s="1255" t="s">
        <v>13</v>
      </c>
      <c r="P80" s="1256"/>
    </row>
    <row r="81" spans="1:16" s="378" customFormat="1" x14ac:dyDescent="0.25">
      <c r="A81" s="1771" t="s">
        <v>146</v>
      </c>
      <c r="B81" s="1772"/>
      <c r="C81" s="1772"/>
      <c r="D81" s="1773"/>
      <c r="E81" s="466"/>
      <c r="F81" s="469"/>
      <c r="G81" s="1255" t="s">
        <v>15</v>
      </c>
      <c r="H81" s="1256"/>
      <c r="I81" s="740">
        <v>22810.9</v>
      </c>
      <c r="J81" s="467">
        <v>46882.5</v>
      </c>
      <c r="K81" s="1234">
        <f>K82+K84</f>
        <v>88317.3</v>
      </c>
      <c r="L81" s="1234"/>
      <c r="M81" s="1234">
        <f>M82+M84</f>
        <v>1558.7</v>
      </c>
      <c r="N81" s="1234"/>
      <c r="O81" s="1234">
        <f>O82+O84</f>
        <v>214</v>
      </c>
      <c r="P81" s="1234"/>
    </row>
    <row r="82" spans="1:16" ht="41.45" customHeight="1" x14ac:dyDescent="0.25">
      <c r="A82" s="1771" t="s">
        <v>348</v>
      </c>
      <c r="B82" s="1772"/>
      <c r="C82" s="1772"/>
      <c r="D82" s="1773"/>
      <c r="E82" s="200">
        <v>70124</v>
      </c>
      <c r="F82" s="195"/>
      <c r="G82" s="1255" t="s">
        <v>15</v>
      </c>
      <c r="H82" s="1256"/>
      <c r="I82" s="740">
        <v>22810.9</v>
      </c>
      <c r="J82" s="200">
        <v>45652.3</v>
      </c>
      <c r="K82" s="1234">
        <v>88103.3</v>
      </c>
      <c r="L82" s="1234"/>
      <c r="M82" s="1253">
        <v>1344.7</v>
      </c>
      <c r="N82" s="1253"/>
      <c r="O82" s="1253"/>
      <c r="P82" s="1253"/>
    </row>
    <row r="83" spans="1:16" ht="22.9" customHeight="1" x14ac:dyDescent="0.25">
      <c r="A83" s="1822" t="s">
        <v>281</v>
      </c>
      <c r="B83" s="1823"/>
      <c r="C83" s="1823"/>
      <c r="D83" s="1824"/>
      <c r="E83" s="467"/>
      <c r="F83" s="195">
        <v>282900</v>
      </c>
      <c r="G83" s="1280" t="s">
        <v>15</v>
      </c>
      <c r="H83" s="1280"/>
      <c r="I83" s="740">
        <v>22810.9</v>
      </c>
      <c r="J83" s="195">
        <v>45652.3</v>
      </c>
      <c r="K83" s="1232">
        <v>88103.3</v>
      </c>
      <c r="L83" s="1232"/>
      <c r="M83" s="1255">
        <v>1344.7</v>
      </c>
      <c r="N83" s="1256"/>
      <c r="O83" s="1255"/>
      <c r="P83" s="1256"/>
    </row>
    <row r="84" spans="1:16" s="378" customFormat="1" ht="22.9" customHeight="1" x14ac:dyDescent="0.25">
      <c r="A84" s="1822" t="s">
        <v>353</v>
      </c>
      <c r="B84" s="1823"/>
      <c r="C84" s="1823"/>
      <c r="D84" s="1824"/>
      <c r="E84" s="35" t="s">
        <v>525</v>
      </c>
      <c r="F84" s="466"/>
      <c r="G84" s="1280" t="s">
        <v>15</v>
      </c>
      <c r="H84" s="1280"/>
      <c r="I84" s="466" t="s">
        <v>15</v>
      </c>
      <c r="J84" s="743">
        <v>29.7</v>
      </c>
      <c r="K84" s="1234">
        <v>214</v>
      </c>
      <c r="L84" s="1234"/>
      <c r="M84" s="1289">
        <v>214</v>
      </c>
      <c r="N84" s="1827"/>
      <c r="O84" s="1289">
        <v>214</v>
      </c>
      <c r="P84" s="1827"/>
    </row>
    <row r="85" spans="1:16" s="378" customFormat="1" ht="31.5" customHeight="1" x14ac:dyDescent="0.25">
      <c r="A85" s="1783" t="s">
        <v>750</v>
      </c>
      <c r="B85" s="1784"/>
      <c r="C85" s="1784"/>
      <c r="D85" s="1785"/>
      <c r="E85" s="466"/>
      <c r="F85" s="466">
        <v>251100</v>
      </c>
      <c r="G85" s="1280" t="s">
        <v>15</v>
      </c>
      <c r="H85" s="1280"/>
      <c r="I85" s="466"/>
      <c r="J85" s="466"/>
      <c r="K85" s="1232">
        <v>214</v>
      </c>
      <c r="L85" s="1232"/>
      <c r="M85" s="1257">
        <v>214</v>
      </c>
      <c r="N85" s="1277"/>
      <c r="O85" s="1257">
        <v>214</v>
      </c>
      <c r="P85" s="1277"/>
    </row>
    <row r="86" spans="1:16" s="378" customFormat="1" ht="30.75" customHeight="1" x14ac:dyDescent="0.25">
      <c r="A86" s="1783" t="s">
        <v>275</v>
      </c>
      <c r="B86" s="1784"/>
      <c r="C86" s="1784"/>
      <c r="D86" s="1785"/>
      <c r="E86" s="741"/>
      <c r="F86" s="741">
        <v>254000</v>
      </c>
      <c r="G86" s="1280" t="s">
        <v>15</v>
      </c>
      <c r="H86" s="1280"/>
      <c r="I86" s="741"/>
      <c r="J86" s="741">
        <v>29.7</v>
      </c>
      <c r="K86" s="1232"/>
      <c r="L86" s="1232"/>
      <c r="M86" s="1257"/>
      <c r="N86" s="1277"/>
      <c r="O86" s="1257"/>
      <c r="P86" s="1277"/>
    </row>
    <row r="87" spans="1:16" ht="20.45" customHeight="1" x14ac:dyDescent="0.25"/>
    <row r="88" spans="1:16" ht="22.15" customHeight="1" x14ac:dyDescent="0.25">
      <c r="A88" s="1278" t="s">
        <v>63</v>
      </c>
      <c r="B88" s="1278"/>
      <c r="C88" s="1278"/>
      <c r="D88" s="1278"/>
      <c r="E88" s="1278"/>
      <c r="F88" s="1278"/>
      <c r="G88" s="1278"/>
      <c r="H88" s="1278"/>
      <c r="I88" s="1278"/>
      <c r="J88" s="1278"/>
      <c r="K88" s="1278"/>
      <c r="L88" s="1278"/>
      <c r="M88" s="1278"/>
      <c r="N88" s="1278"/>
      <c r="O88" s="1278"/>
      <c r="P88" s="1278"/>
    </row>
    <row r="89" spans="1:16" ht="19.899999999999999" customHeight="1" x14ac:dyDescent="0.25">
      <c r="A89" s="1280" t="s">
        <v>7</v>
      </c>
      <c r="B89" s="1280"/>
      <c r="C89" s="1280"/>
      <c r="D89" s="1280"/>
      <c r="E89" s="1280" t="s">
        <v>2</v>
      </c>
      <c r="F89" s="1280"/>
      <c r="G89" s="1280"/>
      <c r="H89" s="1280"/>
      <c r="I89" s="1281" t="s">
        <v>64</v>
      </c>
      <c r="J89" s="1281" t="s">
        <v>65</v>
      </c>
      <c r="K89" s="1281" t="s">
        <v>785</v>
      </c>
      <c r="L89" s="201">
        <v>2019</v>
      </c>
      <c r="M89" s="1281" t="s">
        <v>786</v>
      </c>
      <c r="N89" s="195">
        <v>2020</v>
      </c>
      <c r="O89" s="195">
        <v>2021</v>
      </c>
      <c r="P89" s="195">
        <v>2022</v>
      </c>
    </row>
    <row r="90" spans="1:16" ht="63" customHeight="1" x14ac:dyDescent="0.25">
      <c r="A90" s="1280"/>
      <c r="B90" s="1280"/>
      <c r="C90" s="1280"/>
      <c r="D90" s="1280"/>
      <c r="E90" s="195" t="s">
        <v>66</v>
      </c>
      <c r="F90" s="195" t="s">
        <v>61</v>
      </c>
      <c r="G90" s="207" t="s">
        <v>12</v>
      </c>
      <c r="H90" s="202" t="s">
        <v>62</v>
      </c>
      <c r="I90" s="1281"/>
      <c r="J90" s="1281"/>
      <c r="K90" s="1281"/>
      <c r="L90" s="17" t="s">
        <v>67</v>
      </c>
      <c r="M90" s="1281"/>
      <c r="N90" s="18" t="s">
        <v>12</v>
      </c>
      <c r="O90" s="207" t="s">
        <v>13</v>
      </c>
      <c r="P90" s="207" t="s">
        <v>13</v>
      </c>
    </row>
    <row r="91" spans="1:16" x14ac:dyDescent="0.25">
      <c r="A91" s="1255">
        <v>1</v>
      </c>
      <c r="B91" s="1267"/>
      <c r="C91" s="1267"/>
      <c r="D91" s="1256"/>
      <c r="E91" s="195">
        <v>2</v>
      </c>
      <c r="F91" s="195">
        <v>3</v>
      </c>
      <c r="G91" s="195">
        <v>4</v>
      </c>
      <c r="H91" s="195">
        <v>5</v>
      </c>
      <c r="I91" s="195">
        <v>6</v>
      </c>
      <c r="J91" s="195">
        <v>7</v>
      </c>
      <c r="K91" s="195">
        <v>8</v>
      </c>
      <c r="L91" s="195">
        <v>9</v>
      </c>
      <c r="M91" s="195" t="s">
        <v>68</v>
      </c>
      <c r="N91" s="195">
        <v>11</v>
      </c>
      <c r="O91" s="195">
        <v>12</v>
      </c>
      <c r="P91" s="195">
        <v>13</v>
      </c>
    </row>
    <row r="92" spans="1:16" ht="22.9" customHeight="1" x14ac:dyDescent="0.25">
      <c r="A92" s="1278"/>
      <c r="B92" s="1278"/>
      <c r="C92" s="1278"/>
      <c r="D92" s="1278"/>
      <c r="E92" s="13"/>
      <c r="F92" s="13"/>
      <c r="G92" s="13"/>
      <c r="H92" s="13"/>
      <c r="I92" s="13"/>
      <c r="J92" s="13"/>
      <c r="K92" s="13"/>
      <c r="L92" s="13"/>
      <c r="M92" s="13"/>
      <c r="N92" s="13"/>
      <c r="O92" s="13"/>
      <c r="P92" s="8"/>
    </row>
    <row r="93" spans="1:16" ht="33.75" customHeight="1" x14ac:dyDescent="0.25">
      <c r="A93" s="1268"/>
      <c r="B93" s="1269"/>
      <c r="C93" s="1269"/>
      <c r="D93" s="1270"/>
      <c r="E93" s="8"/>
      <c r="F93" s="8"/>
      <c r="G93" s="8"/>
      <c r="H93" s="13"/>
      <c r="I93" s="23"/>
      <c r="J93" s="23"/>
      <c r="K93" s="23"/>
      <c r="L93" s="23"/>
      <c r="M93" s="23"/>
      <c r="N93" s="13"/>
      <c r="O93" s="13"/>
      <c r="P93" s="8"/>
    </row>
    <row r="94" spans="1:16" ht="22.9" customHeight="1" x14ac:dyDescent="0.25">
      <c r="A94" s="1334"/>
      <c r="B94" s="1334"/>
      <c r="C94" s="1334"/>
      <c r="D94" s="1334"/>
      <c r="E94" s="8"/>
      <c r="F94" s="8"/>
      <c r="G94" s="8"/>
      <c r="H94" s="8"/>
      <c r="I94" s="8"/>
      <c r="J94" s="8"/>
      <c r="K94" s="8"/>
      <c r="L94" s="8"/>
      <c r="M94" s="8"/>
      <c r="N94" s="210"/>
      <c r="O94" s="210"/>
      <c r="P94" s="8"/>
    </row>
    <row r="95" spans="1:16" ht="22.9" customHeight="1" x14ac:dyDescent="0.25">
      <c r="A95" s="1305"/>
      <c r="B95" s="1306"/>
      <c r="C95" s="1306"/>
      <c r="D95" s="1307"/>
      <c r="E95" s="13"/>
      <c r="F95" s="13"/>
      <c r="G95" s="13"/>
      <c r="H95" s="8"/>
      <c r="I95" s="8"/>
      <c r="J95" s="8"/>
      <c r="K95" s="8"/>
      <c r="L95" s="8"/>
      <c r="M95" s="8"/>
      <c r="N95" s="8"/>
      <c r="O95" s="8"/>
      <c r="P95" s="8"/>
    </row>
    <row r="96" spans="1:16" ht="23.45" customHeight="1" x14ac:dyDescent="0.25"/>
    <row r="97" spans="1:16" s="19" customFormat="1" ht="24.6" customHeight="1" x14ac:dyDescent="0.25">
      <c r="A97" s="1274" t="s">
        <v>69</v>
      </c>
      <c r="B97" s="1275"/>
      <c r="C97" s="1275"/>
      <c r="D97" s="1275"/>
      <c r="E97" s="1275"/>
      <c r="F97" s="1275"/>
      <c r="G97" s="1275"/>
      <c r="H97" s="1275"/>
      <c r="I97" s="1275"/>
      <c r="J97" s="1275"/>
      <c r="K97" s="1275"/>
      <c r="L97" s="1275"/>
      <c r="M97" s="1275"/>
      <c r="N97" s="1275"/>
      <c r="O97" s="1275"/>
      <c r="P97" s="1276"/>
    </row>
    <row r="98" spans="1:16" s="19" customFormat="1" ht="24.6" customHeight="1" x14ac:dyDescent="0.25">
      <c r="A98" s="1260" t="s">
        <v>70</v>
      </c>
      <c r="B98" s="1261"/>
      <c r="C98" s="1261"/>
      <c r="D98" s="1261"/>
      <c r="E98" s="1261"/>
      <c r="F98" s="1261"/>
      <c r="G98" s="1261"/>
      <c r="H98" s="1261"/>
      <c r="I98" s="1261"/>
      <c r="J98" s="1261"/>
      <c r="K98" s="1261"/>
      <c r="L98" s="1261"/>
      <c r="M98" s="1261"/>
      <c r="N98" s="1261"/>
      <c r="O98" s="1261"/>
      <c r="P98" s="1262"/>
    </row>
    <row r="99" spans="1:16" s="19" customFormat="1" ht="24.6" customHeight="1" x14ac:dyDescent="0.25">
      <c r="A99" s="1260" t="s">
        <v>71</v>
      </c>
      <c r="B99" s="1261"/>
      <c r="C99" s="1261"/>
      <c r="D99" s="1261"/>
      <c r="E99" s="1261"/>
      <c r="F99" s="1261"/>
      <c r="G99" s="1261"/>
      <c r="H99" s="1261"/>
      <c r="I99" s="1261"/>
      <c r="J99" s="1261"/>
      <c r="K99" s="1261"/>
      <c r="L99" s="1261"/>
      <c r="M99" s="1261"/>
      <c r="N99" s="1261"/>
      <c r="O99" s="1261"/>
      <c r="P99" s="1262"/>
    </row>
    <row r="100" spans="1:16" s="19" customFormat="1" ht="24.6" customHeight="1" x14ac:dyDescent="0.25">
      <c r="A100" s="1263" t="s">
        <v>72</v>
      </c>
      <c r="B100" s="1264"/>
      <c r="C100" s="1264"/>
      <c r="D100" s="1264"/>
      <c r="E100" s="1264"/>
      <c r="F100" s="1264"/>
      <c r="G100" s="1264"/>
      <c r="H100" s="1264"/>
      <c r="I100" s="1264"/>
      <c r="J100" s="1264"/>
      <c r="K100" s="1264"/>
      <c r="L100" s="1264"/>
      <c r="M100" s="1264"/>
      <c r="N100" s="1264"/>
      <c r="O100" s="1264"/>
      <c r="P100" s="1265"/>
    </row>
    <row r="102" spans="1:16" ht="37.5" customHeight="1" x14ac:dyDescent="0.25">
      <c r="A102" s="1266" t="s">
        <v>73</v>
      </c>
      <c r="B102" s="1266"/>
      <c r="C102" s="1266"/>
      <c r="D102" s="1266"/>
      <c r="E102" s="1266"/>
      <c r="F102" s="1266"/>
      <c r="G102" s="1266"/>
      <c r="H102" s="1266"/>
      <c r="I102" s="1266"/>
      <c r="J102" s="1266"/>
      <c r="K102" s="1266"/>
      <c r="L102" s="1266"/>
      <c r="M102" s="1266"/>
      <c r="N102" s="1266"/>
      <c r="O102" s="1266"/>
      <c r="P102" s="1266"/>
    </row>
    <row r="103" spans="1:16" ht="38.25" hidden="1" customHeight="1" x14ac:dyDescent="0.25">
      <c r="A103" s="197"/>
      <c r="C103" s="197"/>
      <c r="D103" s="197"/>
      <c r="E103" s="197"/>
      <c r="F103" s="197"/>
      <c r="G103" s="197"/>
      <c r="H103" s="197"/>
      <c r="I103" s="197"/>
      <c r="J103" s="197"/>
      <c r="K103" s="197"/>
      <c r="L103" s="197"/>
      <c r="M103" s="197"/>
      <c r="N103" s="197"/>
      <c r="O103" s="197"/>
      <c r="P103" s="197"/>
    </row>
    <row r="104" spans="1:16" ht="48.75" hidden="1" customHeight="1" x14ac:dyDescent="0.25"/>
  </sheetData>
  <mergeCells count="248">
    <mergeCell ref="A15:D15"/>
    <mergeCell ref="G15:H15"/>
    <mergeCell ref="K15:L15"/>
    <mergeCell ref="M15:N15"/>
    <mergeCell ref="O15:P15"/>
    <mergeCell ref="M25:N25"/>
    <mergeCell ref="O25:P25"/>
    <mergeCell ref="O17:P17"/>
    <mergeCell ref="A16:D16"/>
    <mergeCell ref="G16:H16"/>
    <mergeCell ref="K16:L16"/>
    <mergeCell ref="M16:N16"/>
    <mergeCell ref="A17:D17"/>
    <mergeCell ref="G17:H17"/>
    <mergeCell ref="K17:L17"/>
    <mergeCell ref="M17:N17"/>
    <mergeCell ref="O16:P16"/>
    <mergeCell ref="A19:B20"/>
    <mergeCell ref="C19:F19"/>
    <mergeCell ref="G19:H19"/>
    <mergeCell ref="K19:L19"/>
    <mergeCell ref="M19:N19"/>
    <mergeCell ref="O19:P19"/>
    <mergeCell ref="G20:H20"/>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K20:L20"/>
    <mergeCell ref="M20:N20"/>
    <mergeCell ref="O20:P20"/>
    <mergeCell ref="A21:B21"/>
    <mergeCell ref="G21:H21"/>
    <mergeCell ref="K21:L21"/>
    <mergeCell ref="M21:N21"/>
    <mergeCell ref="O21:P21"/>
    <mergeCell ref="A22:B22"/>
    <mergeCell ref="G22:H22"/>
    <mergeCell ref="K22:L22"/>
    <mergeCell ref="M22:N22"/>
    <mergeCell ref="O22:P22"/>
    <mergeCell ref="A23:B23"/>
    <mergeCell ref="G23:H23"/>
    <mergeCell ref="K23:L23"/>
    <mergeCell ref="M23:N23"/>
    <mergeCell ref="O23:P23"/>
    <mergeCell ref="A24:B24"/>
    <mergeCell ref="G24:H24"/>
    <mergeCell ref="K24:L24"/>
    <mergeCell ref="M24:N24"/>
    <mergeCell ref="O24:P24"/>
    <mergeCell ref="A26:B26"/>
    <mergeCell ref="G26:H26"/>
    <mergeCell ref="K26:L26"/>
    <mergeCell ref="M26:N26"/>
    <mergeCell ref="O26:P26"/>
    <mergeCell ref="K25:L25"/>
    <mergeCell ref="A25:B25"/>
    <mergeCell ref="A27:B27"/>
    <mergeCell ref="G27:H27"/>
    <mergeCell ref="K27:L27"/>
    <mergeCell ref="M27:N27"/>
    <mergeCell ref="O27:P27"/>
    <mergeCell ref="A28:B28"/>
    <mergeCell ref="G28:H28"/>
    <mergeCell ref="K28:L28"/>
    <mergeCell ref="M28:N28"/>
    <mergeCell ref="O28:P28"/>
    <mergeCell ref="A29:B29"/>
    <mergeCell ref="G29:H29"/>
    <mergeCell ref="K29:L29"/>
    <mergeCell ref="M29:N29"/>
    <mergeCell ref="O29:P29"/>
    <mergeCell ref="A33:P33"/>
    <mergeCell ref="A34:C35"/>
    <mergeCell ref="D34:F34"/>
    <mergeCell ref="G34:J34"/>
    <mergeCell ref="K34:M34"/>
    <mergeCell ref="N34:P34"/>
    <mergeCell ref="E35:F35"/>
    <mergeCell ref="G35:H35"/>
    <mergeCell ref="A30:B30"/>
    <mergeCell ref="G30:H30"/>
    <mergeCell ref="K30:L30"/>
    <mergeCell ref="M30:N30"/>
    <mergeCell ref="O30:P30"/>
    <mergeCell ref="A31:B31"/>
    <mergeCell ref="G31:H31"/>
    <mergeCell ref="K31:L31"/>
    <mergeCell ref="M31:N31"/>
    <mergeCell ref="O31:P31"/>
    <mergeCell ref="A38:C38"/>
    <mergeCell ref="E38:F38"/>
    <mergeCell ref="G38:H38"/>
    <mergeCell ref="A39:C39"/>
    <mergeCell ref="E39:F39"/>
    <mergeCell ref="G39:H39"/>
    <mergeCell ref="A36:C36"/>
    <mergeCell ref="E36:F36"/>
    <mergeCell ref="G36:H36"/>
    <mergeCell ref="A37:C37"/>
    <mergeCell ref="E37:F37"/>
    <mergeCell ref="G37:H37"/>
    <mergeCell ref="A42:C42"/>
    <mergeCell ref="E42:F42"/>
    <mergeCell ref="G42:H42"/>
    <mergeCell ref="A43:C43"/>
    <mergeCell ref="E43:F43"/>
    <mergeCell ref="G43:H43"/>
    <mergeCell ref="A40:C40"/>
    <mergeCell ref="E40:F40"/>
    <mergeCell ref="G40:H40"/>
    <mergeCell ref="A41:C41"/>
    <mergeCell ref="E41:F41"/>
    <mergeCell ref="G41:H41"/>
    <mergeCell ref="A49:B49"/>
    <mergeCell ref="I49:J49"/>
    <mergeCell ref="A50:B50"/>
    <mergeCell ref="A51:B51"/>
    <mergeCell ref="I51:J51"/>
    <mergeCell ref="A53:B53"/>
    <mergeCell ref="I53:J53"/>
    <mergeCell ref="A44:C44"/>
    <mergeCell ref="E44:F44"/>
    <mergeCell ref="G44:H44"/>
    <mergeCell ref="A46:P46"/>
    <mergeCell ref="A47:B48"/>
    <mergeCell ref="C47:H47"/>
    <mergeCell ref="I47:J48"/>
    <mergeCell ref="A52:B52"/>
    <mergeCell ref="A57:B57"/>
    <mergeCell ref="A58:P58"/>
    <mergeCell ref="A59:B59"/>
    <mergeCell ref="C59:N59"/>
    <mergeCell ref="O59:P59"/>
    <mergeCell ref="A60:B60"/>
    <mergeCell ref="C60:N60"/>
    <mergeCell ref="O60:P60"/>
    <mergeCell ref="A54:B54"/>
    <mergeCell ref="A55:B55"/>
    <mergeCell ref="I55:J55"/>
    <mergeCell ref="A56:B56"/>
    <mergeCell ref="I56:J56"/>
    <mergeCell ref="A64:P64"/>
    <mergeCell ref="A65:C65"/>
    <mergeCell ref="D65:P65"/>
    <mergeCell ref="A66:C66"/>
    <mergeCell ref="D66:P66"/>
    <mergeCell ref="A67:C67"/>
    <mergeCell ref="D67:P67"/>
    <mergeCell ref="A61:B61"/>
    <mergeCell ref="C61:N61"/>
    <mergeCell ref="O61:P61"/>
    <mergeCell ref="A62:B62"/>
    <mergeCell ref="C62:N62"/>
    <mergeCell ref="O62:P62"/>
    <mergeCell ref="A74:A75"/>
    <mergeCell ref="C74:I74"/>
    <mergeCell ref="C75:I75"/>
    <mergeCell ref="C76:I76"/>
    <mergeCell ref="A68:P68"/>
    <mergeCell ref="A69:A70"/>
    <mergeCell ref="B69:B70"/>
    <mergeCell ref="C69:I70"/>
    <mergeCell ref="J69:J70"/>
    <mergeCell ref="C73:I73"/>
    <mergeCell ref="A71:A73"/>
    <mergeCell ref="C71:I71"/>
    <mergeCell ref="C72:I72"/>
    <mergeCell ref="O80:P80"/>
    <mergeCell ref="A78:P78"/>
    <mergeCell ref="A79:D80"/>
    <mergeCell ref="E79:F79"/>
    <mergeCell ref="G79:H79"/>
    <mergeCell ref="K79:L79"/>
    <mergeCell ref="M79:N79"/>
    <mergeCell ref="O79:P79"/>
    <mergeCell ref="G80:H80"/>
    <mergeCell ref="K80:L80"/>
    <mergeCell ref="M80:N80"/>
    <mergeCell ref="A94:D94"/>
    <mergeCell ref="A95:D95"/>
    <mergeCell ref="A97:P97"/>
    <mergeCell ref="A89:D90"/>
    <mergeCell ref="E89:H89"/>
    <mergeCell ref="I89:I90"/>
    <mergeCell ref="J89:J90"/>
    <mergeCell ref="K89:K90"/>
    <mergeCell ref="M89:M90"/>
    <mergeCell ref="K83:L83"/>
    <mergeCell ref="A85:D85"/>
    <mergeCell ref="G85:H85"/>
    <mergeCell ref="K85:L85"/>
    <mergeCell ref="M85:N85"/>
    <mergeCell ref="O85:P85"/>
    <mergeCell ref="A91:D91"/>
    <mergeCell ref="A92:D92"/>
    <mergeCell ref="A93:D93"/>
    <mergeCell ref="A86:D86"/>
    <mergeCell ref="G86:H86"/>
    <mergeCell ref="K86:L86"/>
    <mergeCell ref="M86:N86"/>
    <mergeCell ref="O86:P86"/>
    <mergeCell ref="A98:P98"/>
    <mergeCell ref="A99:P99"/>
    <mergeCell ref="A100:P100"/>
    <mergeCell ref="A102:P102"/>
    <mergeCell ref="A81:D81"/>
    <mergeCell ref="G81:H81"/>
    <mergeCell ref="K81:L81"/>
    <mergeCell ref="M81:N81"/>
    <mergeCell ref="O81:P81"/>
    <mergeCell ref="A84:D84"/>
    <mergeCell ref="G84:H84"/>
    <mergeCell ref="K84:L84"/>
    <mergeCell ref="M84:N84"/>
    <mergeCell ref="O84:P84"/>
    <mergeCell ref="M83:N83"/>
    <mergeCell ref="O83:P83"/>
    <mergeCell ref="A88:P88"/>
    <mergeCell ref="A82:D82"/>
    <mergeCell ref="G82:H82"/>
    <mergeCell ref="K82:L82"/>
    <mergeCell ref="M82:N82"/>
    <mergeCell ref="O82:P82"/>
    <mergeCell ref="A83:D83"/>
    <mergeCell ref="G83:H83"/>
  </mergeCells>
  <pageMargins left="0.39370078740157483" right="0.16" top="0.41" bottom="0.33" header="0.31496062992125984" footer="0.31496062992125984"/>
  <pageSetup paperSize="9" scale="80" orientation="landscape" horizontalDpi="1200" verticalDpi="1200" r:id="rId1"/>
  <rowBreaks count="2" manualBreakCount="2">
    <brk id="45" max="15" man="1"/>
    <brk id="87"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44"/>
  <sheetViews>
    <sheetView topLeftCell="A26" zoomScale="90" zoomScaleNormal="90" workbookViewId="0">
      <selection activeCell="D70" sqref="D70:P70"/>
    </sheetView>
  </sheetViews>
  <sheetFormatPr defaultColWidth="8.85546875" defaultRowHeight="15.75" x14ac:dyDescent="0.25"/>
  <cols>
    <col min="1" max="1" width="10.140625" style="69" customWidth="1"/>
    <col min="2" max="2" width="12.28515625" style="69" customWidth="1"/>
    <col min="3" max="3" width="8.28515625" style="69" customWidth="1"/>
    <col min="4" max="4" width="8.7109375" style="69" customWidth="1"/>
    <col min="5" max="5" width="8.28515625" style="69" customWidth="1"/>
    <col min="6" max="6" width="10.140625" style="69" customWidth="1"/>
    <col min="7" max="7" width="7.140625" style="69" customWidth="1"/>
    <col min="8" max="8" width="9.5703125" style="69" customWidth="1"/>
    <col min="9" max="9" width="10" style="69" customWidth="1"/>
    <col min="10" max="10" width="9.42578125" style="451" customWidth="1"/>
    <col min="11" max="11" width="9.5703125" style="69" customWidth="1"/>
    <col min="12" max="12" width="7" style="69" customWidth="1"/>
    <col min="13" max="13" width="9.7109375" style="69" customWidth="1"/>
    <col min="14" max="14" width="9.28515625" style="69" customWidth="1"/>
    <col min="15" max="15" width="8.85546875" style="69" customWidth="1"/>
    <col min="16" max="16" width="8.28515625" style="69" customWidth="1"/>
    <col min="17" max="16384" width="8.85546875" style="69"/>
  </cols>
  <sheetData>
    <row r="1" spans="1:16" x14ac:dyDescent="0.25">
      <c r="A1" s="450"/>
      <c r="N1" s="1666" t="s">
        <v>701</v>
      </c>
      <c r="O1" s="1666"/>
      <c r="P1" s="1666"/>
    </row>
    <row r="2" spans="1:16" x14ac:dyDescent="0.25">
      <c r="A2" s="450"/>
      <c r="N2" s="768"/>
      <c r="O2" s="768"/>
      <c r="P2" s="768"/>
    </row>
    <row r="3" spans="1:16" x14ac:dyDescent="0.25">
      <c r="A3" s="450"/>
      <c r="N3" s="768"/>
      <c r="O3" s="768"/>
      <c r="P3" s="768"/>
    </row>
    <row r="4" spans="1:16" x14ac:dyDescent="0.25">
      <c r="A4" s="450"/>
      <c r="N4" s="768"/>
      <c r="O4" s="768"/>
      <c r="P4" s="768"/>
    </row>
    <row r="5" spans="1:16" ht="18.75" x14ac:dyDescent="0.25">
      <c r="A5" s="450"/>
      <c r="E5" s="1231" t="s">
        <v>1</v>
      </c>
      <c r="F5" s="1231"/>
      <c r="G5" s="1231"/>
      <c r="H5" s="1231"/>
      <c r="I5" s="1231"/>
      <c r="J5" s="1231"/>
    </row>
    <row r="6" spans="1:16" ht="18.75" x14ac:dyDescent="0.25">
      <c r="A6" s="450"/>
      <c r="D6" s="1231" t="s">
        <v>702</v>
      </c>
      <c r="E6" s="1231"/>
      <c r="F6" s="1231"/>
      <c r="G6" s="1231"/>
      <c r="H6" s="1231"/>
      <c r="I6" s="1231"/>
      <c r="J6" s="1231"/>
      <c r="K6" s="1231"/>
      <c r="L6" s="1231"/>
    </row>
    <row r="7" spans="1:16" ht="18.75" x14ac:dyDescent="0.25">
      <c r="A7" s="450"/>
      <c r="D7" s="769"/>
      <c r="E7" s="769"/>
      <c r="F7" s="769"/>
      <c r="G7" s="769"/>
      <c r="H7" s="769"/>
      <c r="I7" s="769"/>
      <c r="J7" s="452"/>
      <c r="K7" s="769"/>
      <c r="L7" s="769"/>
    </row>
    <row r="8" spans="1:16" x14ac:dyDescent="0.25">
      <c r="A8" s="450"/>
      <c r="P8" s="768" t="s">
        <v>2</v>
      </c>
    </row>
    <row r="9" spans="1:16" ht="23.45" customHeight="1" x14ac:dyDescent="0.25">
      <c r="A9" s="1207" t="s">
        <v>3</v>
      </c>
      <c r="B9" s="1207"/>
      <c r="C9" s="1207"/>
      <c r="D9" s="1207" t="s">
        <v>178</v>
      </c>
      <c r="E9" s="1207"/>
      <c r="F9" s="1207"/>
      <c r="G9" s="1207"/>
      <c r="H9" s="1207"/>
      <c r="I9" s="1207"/>
      <c r="J9" s="1207"/>
      <c r="K9" s="1207"/>
      <c r="L9" s="1207"/>
      <c r="M9" s="1207"/>
      <c r="N9" s="1207"/>
      <c r="O9" s="1207"/>
      <c r="P9" s="761">
        <v>1</v>
      </c>
    </row>
    <row r="10" spans="1:16" ht="23.45" customHeight="1" x14ac:dyDescent="0.25">
      <c r="A10" s="1207" t="s">
        <v>4</v>
      </c>
      <c r="B10" s="1207"/>
      <c r="C10" s="1207"/>
      <c r="D10" s="2049" t="s">
        <v>508</v>
      </c>
      <c r="E10" s="2049"/>
      <c r="F10" s="2049"/>
      <c r="G10" s="2049"/>
      <c r="H10" s="2049"/>
      <c r="I10" s="2049"/>
      <c r="J10" s="2049"/>
      <c r="K10" s="2049"/>
      <c r="L10" s="2049"/>
      <c r="M10" s="2049"/>
      <c r="N10" s="2049"/>
      <c r="O10" s="2049"/>
      <c r="P10" s="761">
        <v>218</v>
      </c>
    </row>
    <row r="11" spans="1:16" ht="23.45" customHeight="1" x14ac:dyDescent="0.25">
      <c r="A11" s="1207" t="s">
        <v>5</v>
      </c>
      <c r="B11" s="1207"/>
      <c r="C11" s="1207"/>
      <c r="D11" s="1145"/>
      <c r="E11" s="1145"/>
      <c r="F11" s="1145"/>
      <c r="G11" s="1145"/>
      <c r="H11" s="1145"/>
      <c r="I11" s="1145"/>
      <c r="J11" s="1145"/>
      <c r="K11" s="1145"/>
      <c r="L11" s="1145"/>
      <c r="M11" s="1145"/>
      <c r="N11" s="1145"/>
      <c r="O11" s="1145"/>
      <c r="P11" s="761"/>
    </row>
    <row r="12" spans="1:16" ht="23.45" customHeight="1" x14ac:dyDescent="0.25">
      <c r="A12" s="760"/>
      <c r="B12" s="760"/>
      <c r="C12" s="760"/>
      <c r="D12" s="443"/>
      <c r="E12" s="443"/>
      <c r="F12" s="443"/>
      <c r="G12" s="443"/>
      <c r="H12" s="443"/>
      <c r="I12" s="443"/>
      <c r="J12" s="453"/>
      <c r="K12" s="443"/>
      <c r="L12" s="443"/>
      <c r="M12" s="443"/>
      <c r="N12" s="443"/>
      <c r="O12" s="443"/>
      <c r="P12" s="443"/>
    </row>
    <row r="13" spans="1:16" x14ac:dyDescent="0.25">
      <c r="A13" s="1208" t="s">
        <v>6</v>
      </c>
      <c r="B13" s="1209"/>
      <c r="C13" s="1209"/>
      <c r="D13" s="1209"/>
      <c r="E13" s="1209"/>
      <c r="F13" s="1209"/>
      <c r="G13" s="1209"/>
      <c r="H13" s="1209"/>
      <c r="I13" s="1209"/>
      <c r="J13" s="1209"/>
      <c r="K13" s="1209"/>
      <c r="L13" s="1209"/>
      <c r="M13" s="1209"/>
      <c r="N13" s="1209"/>
      <c r="O13" s="1209"/>
      <c r="P13" s="1210"/>
    </row>
    <row r="14" spans="1:16" x14ac:dyDescent="0.25">
      <c r="A14" s="760"/>
      <c r="B14" s="760"/>
      <c r="C14" s="760"/>
      <c r="D14" s="760"/>
      <c r="E14" s="760"/>
      <c r="F14" s="760"/>
      <c r="G14" s="760"/>
      <c r="H14" s="760"/>
      <c r="I14" s="760"/>
      <c r="J14" s="454"/>
      <c r="K14" s="760"/>
      <c r="L14" s="760"/>
      <c r="M14" s="760"/>
      <c r="N14" s="760"/>
      <c r="O14" s="760"/>
      <c r="P14" s="760"/>
    </row>
    <row r="15" spans="1:16" ht="21.6" customHeight="1" x14ac:dyDescent="0.25">
      <c r="A15" s="1173" t="s">
        <v>7</v>
      </c>
      <c r="B15" s="1174"/>
      <c r="C15" s="1174"/>
      <c r="D15" s="1175"/>
      <c r="E15" s="1133" t="s">
        <v>2</v>
      </c>
      <c r="F15" s="1135"/>
      <c r="G15" s="1145">
        <v>2017</v>
      </c>
      <c r="H15" s="1145"/>
      <c r="I15" s="761">
        <v>2018</v>
      </c>
      <c r="J15" s="773">
        <v>2019</v>
      </c>
      <c r="K15" s="1179">
        <v>2020</v>
      </c>
      <c r="L15" s="1179"/>
      <c r="M15" s="1179">
        <v>2021</v>
      </c>
      <c r="N15" s="1179"/>
      <c r="O15" s="1179">
        <v>2022</v>
      </c>
      <c r="P15" s="1179"/>
    </row>
    <row r="16" spans="1:16" x14ac:dyDescent="0.25">
      <c r="A16" s="1176"/>
      <c r="B16" s="1177"/>
      <c r="C16" s="1177"/>
      <c r="D16" s="1178"/>
      <c r="E16" s="761" t="s">
        <v>8</v>
      </c>
      <c r="F16" s="766" t="s">
        <v>9</v>
      </c>
      <c r="G16" s="1133" t="s">
        <v>10</v>
      </c>
      <c r="H16" s="1135"/>
      <c r="I16" s="761" t="s">
        <v>10</v>
      </c>
      <c r="J16" s="773" t="s">
        <v>11</v>
      </c>
      <c r="K16" s="1133" t="s">
        <v>12</v>
      </c>
      <c r="L16" s="1135"/>
      <c r="M16" s="1133" t="s">
        <v>13</v>
      </c>
      <c r="N16" s="1135"/>
      <c r="O16" s="1133" t="s">
        <v>13</v>
      </c>
      <c r="P16" s="1135"/>
    </row>
    <row r="17" spans="1:16" ht="23.45" customHeight="1" x14ac:dyDescent="0.25">
      <c r="A17" s="1128" t="s">
        <v>14</v>
      </c>
      <c r="B17" s="1128"/>
      <c r="C17" s="1128"/>
      <c r="D17" s="1128"/>
      <c r="E17" s="761"/>
      <c r="F17" s="761"/>
      <c r="G17" s="1689" t="s">
        <v>15</v>
      </c>
      <c r="H17" s="1690"/>
      <c r="I17" s="765" t="s">
        <v>15</v>
      </c>
      <c r="J17" s="775">
        <v>44247.4</v>
      </c>
      <c r="K17" s="1161">
        <f>SUM(K18:L24)</f>
        <v>41918</v>
      </c>
      <c r="L17" s="1162"/>
      <c r="M17" s="1689">
        <f>SUM(M18:N24)</f>
        <v>44247.4</v>
      </c>
      <c r="N17" s="1690"/>
      <c r="O17" s="1689">
        <f>SUM(O18:P24)</f>
        <v>44247.4</v>
      </c>
      <c r="P17" s="1690"/>
    </row>
    <row r="18" spans="1:16" ht="23.45" customHeight="1" x14ac:dyDescent="0.25">
      <c r="A18" s="1831" t="s">
        <v>79</v>
      </c>
      <c r="B18" s="1832"/>
      <c r="C18" s="1832"/>
      <c r="D18" s="1833"/>
      <c r="E18" s="761"/>
      <c r="F18" s="761">
        <v>21</v>
      </c>
      <c r="G18" s="1689" t="s">
        <v>15</v>
      </c>
      <c r="H18" s="1690"/>
      <c r="I18" s="761" t="s">
        <v>15</v>
      </c>
      <c r="J18" s="772">
        <v>27292</v>
      </c>
      <c r="K18" s="1150">
        <f>SUM(K90)</f>
        <v>24962.6</v>
      </c>
      <c r="L18" s="1150"/>
      <c r="M18" s="1150">
        <f t="shared" ref="M18" si="0">SUM(M90)</f>
        <v>27292</v>
      </c>
      <c r="N18" s="1150"/>
      <c r="O18" s="1150">
        <f t="shared" ref="O18" si="1">SUM(O90)</f>
        <v>27292</v>
      </c>
      <c r="P18" s="1150"/>
    </row>
    <row r="19" spans="1:16" ht="23.45" customHeight="1" x14ac:dyDescent="0.25">
      <c r="A19" s="1831" t="s">
        <v>83</v>
      </c>
      <c r="B19" s="1832"/>
      <c r="C19" s="1832"/>
      <c r="D19" s="1833"/>
      <c r="E19" s="761"/>
      <c r="F19" s="761">
        <v>22</v>
      </c>
      <c r="G19" s="1133" t="s">
        <v>15</v>
      </c>
      <c r="H19" s="1135"/>
      <c r="I19" s="761" t="s">
        <v>15</v>
      </c>
      <c r="J19" s="772">
        <v>15025.4</v>
      </c>
      <c r="K19" s="1150">
        <f>K96</f>
        <v>7260</v>
      </c>
      <c r="L19" s="1150"/>
      <c r="M19" s="1150">
        <f>M96</f>
        <v>7260</v>
      </c>
      <c r="N19" s="1150"/>
      <c r="O19" s="1150">
        <f>O96</f>
        <v>7260</v>
      </c>
      <c r="P19" s="1150"/>
    </row>
    <row r="20" spans="1:16" ht="23.45" customHeight="1" x14ac:dyDescent="0.25">
      <c r="A20" s="1831" t="s">
        <v>180</v>
      </c>
      <c r="B20" s="1832"/>
      <c r="C20" s="1832"/>
      <c r="D20" s="1833"/>
      <c r="E20" s="761"/>
      <c r="F20" s="761">
        <v>27</v>
      </c>
      <c r="G20" s="1145" t="s">
        <v>15</v>
      </c>
      <c r="H20" s="1145"/>
      <c r="I20" s="761" t="s">
        <v>15</v>
      </c>
      <c r="J20" s="772">
        <v>300</v>
      </c>
      <c r="K20" s="1150">
        <f>SUM(K114)</f>
        <v>200</v>
      </c>
      <c r="L20" s="1150"/>
      <c r="M20" s="1150">
        <f t="shared" ref="M20" si="2">SUM(M114)</f>
        <v>200</v>
      </c>
      <c r="N20" s="1150"/>
      <c r="O20" s="1150">
        <f t="shared" ref="O20" si="3">SUM(O114)</f>
        <v>200</v>
      </c>
      <c r="P20" s="1150"/>
    </row>
    <row r="21" spans="1:16" ht="23.45" customHeight="1" x14ac:dyDescent="0.25">
      <c r="A21" s="1831" t="s">
        <v>163</v>
      </c>
      <c r="B21" s="1832"/>
      <c r="C21" s="1832"/>
      <c r="D21" s="1833"/>
      <c r="E21" s="761"/>
      <c r="F21" s="761">
        <v>28</v>
      </c>
      <c r="G21" s="1145" t="s">
        <v>15</v>
      </c>
      <c r="H21" s="1145"/>
      <c r="I21" s="761" t="s">
        <v>15</v>
      </c>
      <c r="J21" s="772">
        <v>230</v>
      </c>
      <c r="K21" s="1150">
        <f>SUM(K116)</f>
        <v>270</v>
      </c>
      <c r="L21" s="1150"/>
      <c r="M21" s="1150">
        <f t="shared" ref="M21" si="4">SUM(M116)</f>
        <v>270</v>
      </c>
      <c r="N21" s="1150"/>
      <c r="O21" s="1150">
        <f t="shared" ref="O21" si="5">SUM(O116)</f>
        <v>270</v>
      </c>
      <c r="P21" s="1150"/>
    </row>
    <row r="22" spans="1:16" ht="23.45" customHeight="1" x14ac:dyDescent="0.25">
      <c r="A22" s="1831" t="s">
        <v>98</v>
      </c>
      <c r="B22" s="1832"/>
      <c r="C22" s="1832"/>
      <c r="D22" s="1833"/>
      <c r="E22" s="761"/>
      <c r="F22" s="761">
        <v>31</v>
      </c>
      <c r="G22" s="1145" t="s">
        <v>15</v>
      </c>
      <c r="H22" s="1145"/>
      <c r="I22" s="761" t="s">
        <v>15</v>
      </c>
      <c r="J22" s="772"/>
      <c r="K22" s="1150">
        <f>SUM(K119)</f>
        <v>500</v>
      </c>
      <c r="L22" s="1150"/>
      <c r="M22" s="1150">
        <f t="shared" ref="M22" si="6">SUM(M119)</f>
        <v>500</v>
      </c>
      <c r="N22" s="1150"/>
      <c r="O22" s="1150">
        <f t="shared" ref="O22" si="7">SUM(O119)</f>
        <v>500</v>
      </c>
      <c r="P22" s="1150"/>
    </row>
    <row r="23" spans="1:16" ht="23.45" customHeight="1" x14ac:dyDescent="0.25">
      <c r="A23" s="1229" t="s">
        <v>101</v>
      </c>
      <c r="B23" s="1229"/>
      <c r="C23" s="1229"/>
      <c r="D23" s="1229"/>
      <c r="E23" s="761"/>
      <c r="F23" s="761">
        <v>33</v>
      </c>
      <c r="G23" s="1145" t="s">
        <v>15</v>
      </c>
      <c r="H23" s="1145"/>
      <c r="I23" s="761" t="s">
        <v>15</v>
      </c>
      <c r="J23" s="772">
        <v>1400</v>
      </c>
      <c r="K23" s="1150">
        <f>SUM(K123)</f>
        <v>1570</v>
      </c>
      <c r="L23" s="1150"/>
      <c r="M23" s="1150">
        <f t="shared" ref="M23" si="8">SUM(M123)</f>
        <v>1570</v>
      </c>
      <c r="N23" s="1150"/>
      <c r="O23" s="1150">
        <f t="shared" ref="O23" si="9">SUM(O123)</f>
        <v>1570</v>
      </c>
      <c r="P23" s="1150"/>
    </row>
    <row r="24" spans="1:16" ht="22.5" customHeight="1" x14ac:dyDescent="0.25">
      <c r="A24" s="2099" t="s">
        <v>250</v>
      </c>
      <c r="B24" s="1222"/>
      <c r="C24" s="1222"/>
      <c r="D24" s="1223"/>
      <c r="E24" s="66"/>
      <c r="F24" s="761">
        <v>35</v>
      </c>
      <c r="G24" s="1145" t="s">
        <v>15</v>
      </c>
      <c r="H24" s="1145"/>
      <c r="I24" s="761" t="s">
        <v>15</v>
      </c>
      <c r="J24" s="772"/>
      <c r="K24" s="1151">
        <f>K129</f>
        <v>7155.4</v>
      </c>
      <c r="L24" s="1152"/>
      <c r="M24" s="1151">
        <f>M129</f>
        <v>7155.4</v>
      </c>
      <c r="N24" s="1152"/>
      <c r="O24" s="1151">
        <f>O129</f>
        <v>7155.4</v>
      </c>
      <c r="P24" s="1152"/>
    </row>
    <row r="25" spans="1:16" ht="23.45" customHeight="1" x14ac:dyDescent="0.25">
      <c r="A25" s="1136"/>
      <c r="B25" s="1137"/>
      <c r="C25" s="1137"/>
      <c r="D25" s="1138"/>
      <c r="E25" s="761"/>
      <c r="F25" s="66"/>
      <c r="G25" s="1133"/>
      <c r="H25" s="1135"/>
      <c r="I25" s="443"/>
      <c r="J25" s="453"/>
      <c r="K25" s="443"/>
      <c r="L25" s="443"/>
      <c r="M25" s="443"/>
      <c r="N25" s="443"/>
      <c r="O25" s="443"/>
      <c r="P25" s="443"/>
    </row>
    <row r="26" spans="1:16" ht="18.600000000000001" customHeight="1" x14ac:dyDescent="0.25">
      <c r="A26" s="1173" t="s">
        <v>7</v>
      </c>
      <c r="B26" s="1175"/>
      <c r="C26" s="1179" t="s">
        <v>2</v>
      </c>
      <c r="D26" s="1179"/>
      <c r="E26" s="1179"/>
      <c r="F26" s="1179"/>
      <c r="G26" s="1145">
        <v>2017</v>
      </c>
      <c r="H26" s="1145"/>
      <c r="I26" s="761">
        <v>2018</v>
      </c>
      <c r="J26" s="773">
        <v>2019</v>
      </c>
      <c r="K26" s="1179">
        <v>2020</v>
      </c>
      <c r="L26" s="1179"/>
      <c r="M26" s="1179">
        <v>2021</v>
      </c>
      <c r="N26" s="1179"/>
      <c r="O26" s="1179">
        <v>2022</v>
      </c>
      <c r="P26" s="1179"/>
    </row>
    <row r="27" spans="1:16" ht="35.450000000000003" customHeight="1" x14ac:dyDescent="0.25">
      <c r="A27" s="1176"/>
      <c r="B27" s="1178"/>
      <c r="C27" s="761" t="s">
        <v>16</v>
      </c>
      <c r="D27" s="761" t="s">
        <v>17</v>
      </c>
      <c r="E27" s="761" t="s">
        <v>8</v>
      </c>
      <c r="F27" s="766" t="s">
        <v>9</v>
      </c>
      <c r="G27" s="1133" t="s">
        <v>10</v>
      </c>
      <c r="H27" s="1135"/>
      <c r="I27" s="761" t="s">
        <v>10</v>
      </c>
      <c r="J27" s="773" t="s">
        <v>11</v>
      </c>
      <c r="K27" s="1133" t="s">
        <v>12</v>
      </c>
      <c r="L27" s="1135"/>
      <c r="M27" s="1133" t="s">
        <v>13</v>
      </c>
      <c r="N27" s="1135"/>
      <c r="O27" s="1133" t="s">
        <v>13</v>
      </c>
      <c r="P27" s="1135"/>
    </row>
    <row r="28" spans="1:16" ht="38.25" customHeight="1" x14ac:dyDescent="0.25">
      <c r="A28" s="1226" t="s">
        <v>18</v>
      </c>
      <c r="B28" s="1227"/>
      <c r="C28" s="66"/>
      <c r="D28" s="66"/>
      <c r="E28" s="66"/>
      <c r="F28" s="66"/>
      <c r="G28" s="1218" t="s">
        <v>15</v>
      </c>
      <c r="H28" s="1218"/>
      <c r="I28" s="765" t="s">
        <v>15</v>
      </c>
      <c r="J28" s="1111">
        <v>44247.4</v>
      </c>
      <c r="K28" s="2098">
        <f>K29+K37</f>
        <v>41918</v>
      </c>
      <c r="L28" s="2098"/>
      <c r="M28" s="2098">
        <f t="shared" ref="M28" si="10">M29+M37</f>
        <v>44247.4</v>
      </c>
      <c r="N28" s="2098"/>
      <c r="O28" s="2098">
        <f t="shared" ref="O28" si="11">O29+O37</f>
        <v>44247.4</v>
      </c>
      <c r="P28" s="2098"/>
    </row>
    <row r="29" spans="1:16" ht="32.450000000000003" customHeight="1" x14ac:dyDescent="0.25">
      <c r="A29" s="1224" t="s">
        <v>19</v>
      </c>
      <c r="B29" s="1225"/>
      <c r="C29" s="762">
        <v>297</v>
      </c>
      <c r="D29" s="66">
        <v>1</v>
      </c>
      <c r="E29" s="66">
        <v>4</v>
      </c>
      <c r="F29" s="66">
        <v>14</v>
      </c>
      <c r="G29" s="1145" t="s">
        <v>15</v>
      </c>
      <c r="H29" s="1145"/>
      <c r="I29" s="761" t="s">
        <v>15</v>
      </c>
      <c r="J29" s="1110">
        <v>15000</v>
      </c>
      <c r="K29" s="1156">
        <v>15000</v>
      </c>
      <c r="L29" s="1156"/>
      <c r="M29" s="1156">
        <v>15000</v>
      </c>
      <c r="N29" s="1156"/>
      <c r="O29" s="1156">
        <v>15000</v>
      </c>
      <c r="P29" s="1156"/>
    </row>
    <row r="30" spans="1:16" ht="18.600000000000001" customHeight="1" x14ac:dyDescent="0.25">
      <c r="A30" s="1179"/>
      <c r="B30" s="1179"/>
      <c r="C30" s="762"/>
      <c r="D30" s="66"/>
      <c r="E30" s="66"/>
      <c r="F30" s="66"/>
      <c r="G30" s="1145" t="s">
        <v>15</v>
      </c>
      <c r="H30" s="1145"/>
      <c r="I30" s="761" t="s">
        <v>15</v>
      </c>
      <c r="J30" s="1112"/>
      <c r="K30" s="1156"/>
      <c r="L30" s="1156"/>
      <c r="M30" s="1156"/>
      <c r="N30" s="1156"/>
      <c r="O30" s="1156"/>
      <c r="P30" s="1156"/>
    </row>
    <row r="31" spans="1:16" ht="18.600000000000001" customHeight="1" x14ac:dyDescent="0.25">
      <c r="A31" s="1179"/>
      <c r="B31" s="1179"/>
      <c r="C31" s="762"/>
      <c r="D31" s="66"/>
      <c r="E31" s="66"/>
      <c r="F31" s="66"/>
      <c r="G31" s="1145" t="s">
        <v>15</v>
      </c>
      <c r="H31" s="1145"/>
      <c r="I31" s="761" t="s">
        <v>15</v>
      </c>
      <c r="J31" s="1112"/>
      <c r="K31" s="1156"/>
      <c r="L31" s="1156"/>
      <c r="M31" s="1156"/>
      <c r="N31" s="1156"/>
      <c r="O31" s="1156"/>
      <c r="P31" s="1156"/>
    </row>
    <row r="32" spans="1:16" ht="18.600000000000001" customHeight="1" x14ac:dyDescent="0.25">
      <c r="A32" s="1179"/>
      <c r="B32" s="1179"/>
      <c r="C32" s="762"/>
      <c r="D32" s="66"/>
      <c r="E32" s="66"/>
      <c r="F32" s="66"/>
      <c r="G32" s="1145" t="s">
        <v>15</v>
      </c>
      <c r="H32" s="1145"/>
      <c r="I32" s="761" t="s">
        <v>15</v>
      </c>
      <c r="J32" s="1112"/>
      <c r="K32" s="1156"/>
      <c r="L32" s="1156"/>
      <c r="M32" s="1156"/>
      <c r="N32" s="1156"/>
      <c r="O32" s="1156"/>
      <c r="P32" s="1156"/>
    </row>
    <row r="33" spans="1:16" ht="32.450000000000003" customHeight="1" x14ac:dyDescent="0.25">
      <c r="A33" s="1224" t="s">
        <v>20</v>
      </c>
      <c r="B33" s="1225"/>
      <c r="C33" s="762"/>
      <c r="D33" s="66"/>
      <c r="E33" s="66"/>
      <c r="F33" s="66"/>
      <c r="G33" s="1145" t="s">
        <v>15</v>
      </c>
      <c r="H33" s="1145"/>
      <c r="I33" s="761" t="s">
        <v>15</v>
      </c>
      <c r="J33" s="1112"/>
      <c r="K33" s="2098"/>
      <c r="L33" s="2098"/>
      <c r="M33" s="1156"/>
      <c r="N33" s="1156"/>
      <c r="O33" s="1156"/>
      <c r="P33" s="1156"/>
    </row>
    <row r="34" spans="1:16" ht="18" customHeight="1" x14ac:dyDescent="0.25">
      <c r="A34" s="2047"/>
      <c r="B34" s="2047"/>
      <c r="C34" s="762"/>
      <c r="D34" s="66"/>
      <c r="E34" s="66"/>
      <c r="F34" s="66"/>
      <c r="G34" s="1145" t="s">
        <v>15</v>
      </c>
      <c r="H34" s="1145"/>
      <c r="I34" s="761" t="s">
        <v>15</v>
      </c>
      <c r="J34" s="1112"/>
      <c r="K34" s="1156"/>
      <c r="L34" s="1156"/>
      <c r="M34" s="1156"/>
      <c r="N34" s="1156"/>
      <c r="O34" s="1156"/>
      <c r="P34" s="1156"/>
    </row>
    <row r="35" spans="1:16" ht="19.149999999999999" customHeight="1" x14ac:dyDescent="0.25">
      <c r="A35" s="1136"/>
      <c r="B35" s="1138"/>
      <c r="C35" s="762"/>
      <c r="D35" s="66"/>
      <c r="E35" s="66"/>
      <c r="F35" s="66"/>
      <c r="G35" s="1133" t="s">
        <v>15</v>
      </c>
      <c r="H35" s="1135"/>
      <c r="I35" s="761" t="s">
        <v>15</v>
      </c>
      <c r="J35" s="1112"/>
      <c r="K35" s="1159"/>
      <c r="L35" s="1160"/>
      <c r="M35" s="1159"/>
      <c r="N35" s="1160"/>
      <c r="O35" s="1159"/>
      <c r="P35" s="1160"/>
    </row>
    <row r="36" spans="1:16" ht="19.149999999999999" customHeight="1" x14ac:dyDescent="0.25">
      <c r="A36" s="1136"/>
      <c r="B36" s="1138"/>
      <c r="C36" s="762"/>
      <c r="D36" s="66"/>
      <c r="E36" s="66"/>
      <c r="F36" s="66"/>
      <c r="G36" s="1133" t="s">
        <v>15</v>
      </c>
      <c r="H36" s="1135"/>
      <c r="I36" s="761" t="s">
        <v>15</v>
      </c>
      <c r="J36" s="1112"/>
      <c r="K36" s="1159"/>
      <c r="L36" s="1160"/>
      <c r="M36" s="1159"/>
      <c r="N36" s="1160"/>
      <c r="O36" s="1159"/>
      <c r="P36" s="1160"/>
    </row>
    <row r="37" spans="1:16" ht="54.75" customHeight="1" x14ac:dyDescent="0.25">
      <c r="A37" s="1224" t="s">
        <v>21</v>
      </c>
      <c r="B37" s="1225"/>
      <c r="C37" s="762">
        <v>1</v>
      </c>
      <c r="D37" s="66"/>
      <c r="E37" s="66"/>
      <c r="F37" s="66"/>
      <c r="G37" s="1133" t="s">
        <v>15</v>
      </c>
      <c r="H37" s="1135"/>
      <c r="I37" s="761" t="s">
        <v>15</v>
      </c>
      <c r="J37" s="1110">
        <v>29247.4</v>
      </c>
      <c r="K37" s="1159">
        <v>26918</v>
      </c>
      <c r="L37" s="1160"/>
      <c r="M37" s="1159">
        <v>29247.4</v>
      </c>
      <c r="N37" s="1160"/>
      <c r="O37" s="1159">
        <v>29247.4</v>
      </c>
      <c r="P37" s="1160"/>
    </row>
    <row r="38" spans="1:16" ht="20.45" customHeight="1" x14ac:dyDescent="0.25">
      <c r="A38" s="1136"/>
      <c r="B38" s="1138"/>
      <c r="C38" s="66"/>
      <c r="D38" s="66"/>
      <c r="E38" s="66"/>
      <c r="F38" s="66"/>
      <c r="G38" s="1133" t="s">
        <v>15</v>
      </c>
      <c r="H38" s="1135"/>
      <c r="I38" s="761" t="s">
        <v>15</v>
      </c>
      <c r="J38" s="773"/>
      <c r="K38" s="1136"/>
      <c r="L38" s="1138"/>
      <c r="M38" s="1136"/>
      <c r="N38" s="1138"/>
      <c r="O38" s="1136"/>
      <c r="P38" s="1138"/>
    </row>
    <row r="39" spans="1:16" ht="20.45" customHeight="1" x14ac:dyDescent="0.25">
      <c r="A39" s="455"/>
      <c r="B39" s="455"/>
      <c r="C39" s="450"/>
      <c r="D39" s="450"/>
      <c r="E39" s="450"/>
      <c r="F39" s="450"/>
      <c r="G39" s="443"/>
      <c r="H39" s="443"/>
      <c r="I39" s="443"/>
      <c r="J39" s="456"/>
      <c r="K39" s="455"/>
      <c r="L39" s="455"/>
      <c r="M39" s="455"/>
      <c r="N39" s="455"/>
      <c r="O39" s="455"/>
      <c r="P39" s="455"/>
    </row>
    <row r="40" spans="1:16" ht="17.25" customHeight="1" x14ac:dyDescent="0.25">
      <c r="A40" s="1221" t="s">
        <v>22</v>
      </c>
      <c r="B40" s="1222"/>
      <c r="C40" s="1222"/>
      <c r="D40" s="1222"/>
      <c r="E40" s="1222"/>
      <c r="F40" s="1222"/>
      <c r="G40" s="1222"/>
      <c r="H40" s="1222"/>
      <c r="I40" s="1222"/>
      <c r="J40" s="1222"/>
      <c r="K40" s="1222"/>
      <c r="L40" s="1222"/>
      <c r="M40" s="1222"/>
      <c r="N40" s="1222"/>
      <c r="O40" s="1222"/>
      <c r="P40" s="1223"/>
    </row>
    <row r="41" spans="1:16" ht="25.15" customHeight="1" x14ac:dyDescent="0.25">
      <c r="A41" s="1145" t="s">
        <v>7</v>
      </c>
      <c r="B41" s="1145"/>
      <c r="C41" s="1145"/>
      <c r="D41" s="1145" t="s">
        <v>2</v>
      </c>
      <c r="E41" s="1145"/>
      <c r="F41" s="1145"/>
      <c r="G41" s="1145" t="s">
        <v>551</v>
      </c>
      <c r="H41" s="1145"/>
      <c r="I41" s="1145"/>
      <c r="J41" s="1145"/>
      <c r="K41" s="1145" t="s">
        <v>462</v>
      </c>
      <c r="L41" s="1145"/>
      <c r="M41" s="1145"/>
      <c r="N41" s="1145" t="s">
        <v>703</v>
      </c>
      <c r="O41" s="1145"/>
      <c r="P41" s="1145"/>
    </row>
    <row r="42" spans="1:16" ht="64.150000000000006" customHeight="1" x14ac:dyDescent="0.25">
      <c r="A42" s="1145"/>
      <c r="B42" s="1145"/>
      <c r="C42" s="1145"/>
      <c r="D42" s="761" t="s">
        <v>8</v>
      </c>
      <c r="E42" s="1219" t="s">
        <v>23</v>
      </c>
      <c r="F42" s="1219"/>
      <c r="G42" s="1220" t="s">
        <v>24</v>
      </c>
      <c r="H42" s="1220"/>
      <c r="I42" s="767" t="s">
        <v>25</v>
      </c>
      <c r="J42" s="457" t="s">
        <v>26</v>
      </c>
      <c r="K42" s="767" t="s">
        <v>24</v>
      </c>
      <c r="L42" s="767" t="s">
        <v>25</v>
      </c>
      <c r="M42" s="767" t="s">
        <v>26</v>
      </c>
      <c r="N42" s="767" t="s">
        <v>24</v>
      </c>
      <c r="O42" s="767" t="s">
        <v>25</v>
      </c>
      <c r="P42" s="767" t="s">
        <v>26</v>
      </c>
    </row>
    <row r="43" spans="1:16" ht="20.45" customHeight="1" x14ac:dyDescent="0.25">
      <c r="A43" s="1207" t="s">
        <v>27</v>
      </c>
      <c r="B43" s="1207"/>
      <c r="C43" s="1207"/>
      <c r="D43" s="66"/>
      <c r="E43" s="1145"/>
      <c r="F43" s="1145"/>
      <c r="G43" s="1150">
        <v>41918</v>
      </c>
      <c r="H43" s="1150"/>
      <c r="I43" s="1104"/>
      <c r="J43" s="1112"/>
      <c r="K43" s="1104">
        <v>44247.4</v>
      </c>
      <c r="L43" s="1104"/>
      <c r="M43" s="1104"/>
      <c r="N43" s="1104">
        <v>44247.4</v>
      </c>
      <c r="O43" s="761"/>
      <c r="P43" s="761"/>
    </row>
    <row r="44" spans="1:16" s="89" customFormat="1" ht="20.45" customHeight="1" x14ac:dyDescent="0.25">
      <c r="A44" s="1216" t="s">
        <v>129</v>
      </c>
      <c r="B44" s="1216"/>
      <c r="C44" s="1216"/>
      <c r="D44" s="764" t="s">
        <v>28</v>
      </c>
      <c r="E44" s="1217"/>
      <c r="F44" s="1217"/>
      <c r="G44" s="2097">
        <v>41918</v>
      </c>
      <c r="H44" s="2097"/>
      <c r="I44" s="774"/>
      <c r="J44" s="1114"/>
      <c r="K44" s="774">
        <v>44247.4</v>
      </c>
      <c r="L44" s="774"/>
      <c r="M44" s="774"/>
      <c r="N44" s="774">
        <v>44247.4</v>
      </c>
      <c r="O44" s="764"/>
      <c r="P44" s="764"/>
    </row>
    <row r="45" spans="1:16" s="89" customFormat="1" ht="20.45" customHeight="1" x14ac:dyDescent="0.25">
      <c r="A45" s="1216" t="s">
        <v>29</v>
      </c>
      <c r="B45" s="1216"/>
      <c r="C45" s="1216"/>
      <c r="D45" s="764" t="s">
        <v>30</v>
      </c>
      <c r="E45" s="1217"/>
      <c r="F45" s="1217"/>
      <c r="G45" s="2097"/>
      <c r="H45" s="2097"/>
      <c r="I45" s="774"/>
      <c r="J45" s="1114"/>
      <c r="K45" s="774"/>
      <c r="L45" s="774"/>
      <c r="M45" s="774"/>
      <c r="N45" s="774"/>
      <c r="O45" s="764"/>
      <c r="P45" s="764"/>
    </row>
    <row r="46" spans="1:16" ht="20.45" customHeight="1" x14ac:dyDescent="0.25">
      <c r="A46" s="1207"/>
      <c r="B46" s="1207"/>
      <c r="C46" s="1207"/>
      <c r="D46" s="66"/>
      <c r="E46" s="1145"/>
      <c r="F46" s="1145"/>
      <c r="G46" s="1150"/>
      <c r="H46" s="1150"/>
      <c r="I46" s="1104"/>
      <c r="J46" s="1112"/>
      <c r="K46" s="1104"/>
      <c r="L46" s="1104"/>
      <c r="M46" s="1104"/>
      <c r="N46" s="1104"/>
      <c r="O46" s="761"/>
      <c r="P46" s="761"/>
    </row>
    <row r="47" spans="1:16" ht="20.45" customHeight="1" x14ac:dyDescent="0.25">
      <c r="A47" s="1207" t="s">
        <v>27</v>
      </c>
      <c r="B47" s="1207"/>
      <c r="C47" s="1207"/>
      <c r="D47" s="66"/>
      <c r="E47" s="1145">
        <v>2</v>
      </c>
      <c r="F47" s="1145"/>
      <c r="G47" s="1150">
        <f>G48+G49</f>
        <v>41918</v>
      </c>
      <c r="H47" s="1150"/>
      <c r="I47" s="1104"/>
      <c r="J47" s="1112"/>
      <c r="K47" s="1104">
        <v>44247.4</v>
      </c>
      <c r="L47" s="1104"/>
      <c r="M47" s="1104"/>
      <c r="N47" s="1104">
        <v>44247.4</v>
      </c>
      <c r="O47" s="761"/>
      <c r="P47" s="761"/>
    </row>
    <row r="48" spans="1:16" s="89" customFormat="1" ht="20.45" customHeight="1" x14ac:dyDescent="0.25">
      <c r="A48" s="1216" t="s">
        <v>31</v>
      </c>
      <c r="B48" s="1216"/>
      <c r="C48" s="1216"/>
      <c r="D48" s="90"/>
      <c r="E48" s="1217"/>
      <c r="F48" s="1217"/>
      <c r="G48" s="2097">
        <v>15000</v>
      </c>
      <c r="H48" s="2097"/>
      <c r="I48" s="774"/>
      <c r="J48" s="1114"/>
      <c r="K48" s="774">
        <v>15000</v>
      </c>
      <c r="L48" s="774"/>
      <c r="M48" s="774"/>
      <c r="N48" s="774">
        <v>15000</v>
      </c>
      <c r="O48" s="764"/>
      <c r="P48" s="764"/>
    </row>
    <row r="49" spans="1:16" s="89" customFormat="1" ht="20.45" customHeight="1" x14ac:dyDescent="0.25">
      <c r="A49" s="1216" t="s">
        <v>32</v>
      </c>
      <c r="B49" s="1216"/>
      <c r="C49" s="1216"/>
      <c r="D49" s="90"/>
      <c r="E49" s="1217"/>
      <c r="F49" s="1217"/>
      <c r="G49" s="2097">
        <v>26918</v>
      </c>
      <c r="H49" s="2097"/>
      <c r="I49" s="774"/>
      <c r="J49" s="1114"/>
      <c r="K49" s="774">
        <v>29247.4</v>
      </c>
      <c r="L49" s="774"/>
      <c r="M49" s="774"/>
      <c r="N49" s="774">
        <v>29247.4</v>
      </c>
      <c r="O49" s="764"/>
      <c r="P49" s="764"/>
    </row>
    <row r="50" spans="1:16" ht="20.45" customHeight="1" x14ac:dyDescent="0.25">
      <c r="A50" s="1207"/>
      <c r="B50" s="1207"/>
      <c r="C50" s="1207"/>
      <c r="D50" s="66"/>
      <c r="E50" s="1145"/>
      <c r="F50" s="1145"/>
      <c r="G50" s="1150"/>
      <c r="H50" s="1150"/>
      <c r="I50" s="1104"/>
      <c r="J50" s="1112"/>
      <c r="K50" s="1104"/>
      <c r="L50" s="1104"/>
      <c r="M50" s="1104"/>
      <c r="N50" s="1104"/>
      <c r="O50" s="761"/>
      <c r="P50" s="761"/>
    </row>
    <row r="51" spans="1:16" ht="19.149999999999999" customHeight="1" x14ac:dyDescent="0.25"/>
    <row r="52" spans="1:16" x14ac:dyDescent="0.25">
      <c r="A52" s="1128" t="s">
        <v>33</v>
      </c>
      <c r="B52" s="1128"/>
      <c r="C52" s="1128"/>
      <c r="D52" s="1128"/>
      <c r="E52" s="1128"/>
      <c r="F52" s="1128"/>
      <c r="G52" s="1128"/>
      <c r="H52" s="1128"/>
      <c r="I52" s="1128"/>
      <c r="J52" s="1128"/>
      <c r="K52" s="1128"/>
      <c r="L52" s="1128"/>
      <c r="M52" s="1128"/>
      <c r="N52" s="1128"/>
      <c r="O52" s="1128"/>
      <c r="P52" s="1128"/>
    </row>
    <row r="53" spans="1:16" x14ac:dyDescent="0.25">
      <c r="A53" s="1145" t="s">
        <v>7</v>
      </c>
      <c r="B53" s="1145"/>
      <c r="C53" s="1145" t="s">
        <v>2</v>
      </c>
      <c r="D53" s="1145"/>
      <c r="E53" s="1145"/>
      <c r="F53" s="1145"/>
      <c r="G53" s="1145"/>
      <c r="H53" s="1145"/>
      <c r="I53" s="1173" t="s">
        <v>34</v>
      </c>
      <c r="J53" s="1175"/>
      <c r="K53" s="761">
        <v>2017</v>
      </c>
      <c r="L53" s="761">
        <v>2018</v>
      </c>
      <c r="M53" s="761">
        <v>2019</v>
      </c>
      <c r="N53" s="761">
        <v>2020</v>
      </c>
      <c r="O53" s="761">
        <v>2021</v>
      </c>
      <c r="P53" s="761">
        <v>2022</v>
      </c>
    </row>
    <row r="54" spans="1:16" ht="51.6" customHeight="1" x14ac:dyDescent="0.25">
      <c r="A54" s="1145"/>
      <c r="B54" s="1145"/>
      <c r="C54" s="766" t="s">
        <v>35</v>
      </c>
      <c r="D54" s="766" t="s">
        <v>36</v>
      </c>
      <c r="E54" s="766" t="s">
        <v>37</v>
      </c>
      <c r="F54" s="766" t="s">
        <v>38</v>
      </c>
      <c r="G54" s="766" t="s">
        <v>39</v>
      </c>
      <c r="H54" s="766" t="s">
        <v>40</v>
      </c>
      <c r="I54" s="1176"/>
      <c r="J54" s="1178"/>
      <c r="K54" s="767" t="s">
        <v>10</v>
      </c>
      <c r="L54" s="767" t="s">
        <v>10</v>
      </c>
      <c r="M54" s="767" t="s">
        <v>11</v>
      </c>
      <c r="N54" s="767" t="s">
        <v>12</v>
      </c>
      <c r="O54" s="767" t="s">
        <v>13</v>
      </c>
      <c r="P54" s="767" t="s">
        <v>13</v>
      </c>
    </row>
    <row r="55" spans="1:16" x14ac:dyDescent="0.25">
      <c r="A55" s="1170" t="s">
        <v>361</v>
      </c>
      <c r="B55" s="1172"/>
      <c r="C55" s="146" t="s">
        <v>396</v>
      </c>
      <c r="D55" s="65">
        <v>1</v>
      </c>
      <c r="E55" s="65"/>
      <c r="F55" s="65">
        <v>1</v>
      </c>
      <c r="G55" s="146" t="s">
        <v>688</v>
      </c>
      <c r="H55" s="66"/>
      <c r="I55" s="1214"/>
      <c r="J55" s="1215"/>
      <c r="K55" s="765" t="s">
        <v>15</v>
      </c>
      <c r="L55" s="765" t="s">
        <v>15</v>
      </c>
      <c r="M55" s="1105">
        <v>15000</v>
      </c>
      <c r="N55" s="1018">
        <v>15000</v>
      </c>
      <c r="O55" s="1018">
        <v>15000</v>
      </c>
      <c r="P55" s="1018">
        <v>15000</v>
      </c>
    </row>
    <row r="56" spans="1:16" ht="43.5" customHeight="1" x14ac:dyDescent="0.25">
      <c r="A56" s="1710" t="s">
        <v>683</v>
      </c>
      <c r="B56" s="1711"/>
      <c r="C56" s="763"/>
      <c r="D56" s="763"/>
      <c r="E56" s="66"/>
      <c r="F56" s="66"/>
      <c r="G56" s="66"/>
      <c r="H56" s="66">
        <v>142310</v>
      </c>
      <c r="I56" s="1136"/>
      <c r="J56" s="1138"/>
      <c r="K56" s="761" t="s">
        <v>15</v>
      </c>
      <c r="L56" s="761" t="s">
        <v>15</v>
      </c>
      <c r="M56" s="1115">
        <v>15000</v>
      </c>
      <c r="N56" s="1115">
        <v>15000</v>
      </c>
      <c r="O56" s="1115">
        <v>15000</v>
      </c>
      <c r="P56" s="1115">
        <v>15000</v>
      </c>
    </row>
    <row r="57" spans="1:16" ht="20.25" customHeight="1" x14ac:dyDescent="0.25">
      <c r="A57" s="2047"/>
      <c r="B57" s="2047"/>
      <c r="C57" s="66"/>
      <c r="D57" s="66"/>
      <c r="E57" s="66"/>
      <c r="F57" s="66"/>
      <c r="G57" s="66"/>
      <c r="H57" s="66"/>
      <c r="I57" s="1136"/>
      <c r="J57" s="1138"/>
      <c r="K57" s="761" t="s">
        <v>15</v>
      </c>
      <c r="L57" s="761" t="s">
        <v>15</v>
      </c>
      <c r="M57" s="66"/>
      <c r="N57" s="66"/>
      <c r="O57" s="66"/>
      <c r="P57" s="66"/>
    </row>
    <row r="58" spans="1:16" ht="21.75" customHeight="1" x14ac:dyDescent="0.25">
      <c r="A58" s="1136"/>
      <c r="B58" s="1138"/>
      <c r="C58" s="66"/>
      <c r="D58" s="66"/>
      <c r="E58" s="66"/>
      <c r="F58" s="66"/>
      <c r="G58" s="66"/>
      <c r="H58" s="66"/>
      <c r="I58" s="1136"/>
      <c r="J58" s="1138"/>
      <c r="K58" s="761" t="s">
        <v>15</v>
      </c>
      <c r="L58" s="761" t="s">
        <v>15</v>
      </c>
      <c r="M58" s="66"/>
      <c r="N58" s="66"/>
      <c r="O58" s="66"/>
      <c r="P58" s="66"/>
    </row>
    <row r="59" spans="1:16" ht="23.45" customHeight="1" x14ac:dyDescent="0.25">
      <c r="A59" s="1136"/>
      <c r="B59" s="1138"/>
      <c r="C59" s="66"/>
      <c r="D59" s="66"/>
      <c r="E59" s="66"/>
      <c r="F59" s="66"/>
      <c r="G59" s="66"/>
      <c r="H59" s="66"/>
      <c r="I59" s="1136"/>
      <c r="J59" s="1138"/>
      <c r="K59" s="761" t="s">
        <v>15</v>
      </c>
      <c r="L59" s="761" t="s">
        <v>15</v>
      </c>
      <c r="M59" s="66"/>
      <c r="N59" s="66"/>
      <c r="O59" s="66"/>
      <c r="P59" s="66"/>
    </row>
    <row r="60" spans="1:16" ht="23.45" customHeight="1" x14ac:dyDescent="0.25">
      <c r="A60" s="1136"/>
      <c r="B60" s="1138"/>
      <c r="C60" s="66"/>
      <c r="D60" s="66"/>
      <c r="E60" s="66"/>
      <c r="F60" s="66"/>
      <c r="G60" s="66"/>
      <c r="H60" s="66"/>
      <c r="I60" s="1136"/>
      <c r="J60" s="1138"/>
      <c r="K60" s="761" t="s">
        <v>15</v>
      </c>
      <c r="L60" s="761" t="s">
        <v>15</v>
      </c>
      <c r="M60" s="66"/>
      <c r="N60" s="66"/>
      <c r="O60" s="66"/>
      <c r="P60" s="66"/>
    </row>
    <row r="61" spans="1:16" x14ac:dyDescent="0.25">
      <c r="A61" s="1136"/>
      <c r="B61" s="1137"/>
    </row>
    <row r="62" spans="1:16" x14ac:dyDescent="0.25">
      <c r="A62" s="1212" t="s">
        <v>41</v>
      </c>
      <c r="B62" s="1212"/>
      <c r="C62" s="1212"/>
      <c r="D62" s="1212"/>
      <c r="E62" s="1212"/>
      <c r="F62" s="1212"/>
      <c r="G62" s="1212"/>
      <c r="H62" s="1212"/>
      <c r="I62" s="1212"/>
      <c r="J62" s="1212"/>
      <c r="K62" s="1212"/>
      <c r="L62" s="1212"/>
      <c r="M62" s="1212"/>
      <c r="N62" s="1212"/>
      <c r="O62" s="1212"/>
      <c r="P62" s="1213"/>
    </row>
    <row r="63" spans="1:16" ht="21.6" customHeight="1" x14ac:dyDescent="0.25">
      <c r="A63" s="1208"/>
      <c r="B63" s="1210"/>
      <c r="C63" s="1208"/>
      <c r="D63" s="1209"/>
      <c r="E63" s="1209"/>
      <c r="F63" s="1209"/>
      <c r="G63" s="1209"/>
      <c r="H63" s="1209"/>
      <c r="I63" s="1209"/>
      <c r="J63" s="1209"/>
      <c r="K63" s="1209"/>
      <c r="L63" s="1209"/>
      <c r="M63" s="1209"/>
      <c r="N63" s="1210"/>
      <c r="O63" s="1179" t="s">
        <v>2</v>
      </c>
      <c r="P63" s="1179"/>
    </row>
    <row r="64" spans="1:16" ht="21.6" customHeight="1" x14ac:dyDescent="0.25">
      <c r="A64" s="1207" t="s">
        <v>42</v>
      </c>
      <c r="B64" s="1207"/>
      <c r="C64" s="1208" t="s">
        <v>361</v>
      </c>
      <c r="D64" s="1209"/>
      <c r="E64" s="1209"/>
      <c r="F64" s="1209"/>
      <c r="G64" s="1209"/>
      <c r="H64" s="1209"/>
      <c r="I64" s="1209"/>
      <c r="J64" s="1209"/>
      <c r="K64" s="1209"/>
      <c r="L64" s="1209"/>
      <c r="M64" s="1209"/>
      <c r="N64" s="1210"/>
      <c r="O64" s="1179">
        <v>451</v>
      </c>
      <c r="P64" s="1179"/>
    </row>
    <row r="65" spans="1:16" ht="21.6" customHeight="1" x14ac:dyDescent="0.25">
      <c r="A65" s="1207" t="s">
        <v>43</v>
      </c>
      <c r="B65" s="1207"/>
      <c r="C65" s="1208" t="s">
        <v>511</v>
      </c>
      <c r="D65" s="1209"/>
      <c r="E65" s="1209"/>
      <c r="F65" s="1209"/>
      <c r="G65" s="1209"/>
      <c r="H65" s="1209"/>
      <c r="I65" s="1209"/>
      <c r="J65" s="1209"/>
      <c r="K65" s="1209"/>
      <c r="L65" s="1209"/>
      <c r="M65" s="1209"/>
      <c r="N65" s="1210"/>
      <c r="O65" s="1179">
        <v>64</v>
      </c>
      <c r="P65" s="1179"/>
    </row>
    <row r="66" spans="1:16" ht="21.6" customHeight="1" x14ac:dyDescent="0.25">
      <c r="A66" s="1207" t="s">
        <v>45</v>
      </c>
      <c r="B66" s="1207"/>
      <c r="C66" s="1208" t="s">
        <v>753</v>
      </c>
      <c r="D66" s="1209"/>
      <c r="E66" s="1209"/>
      <c r="F66" s="1209"/>
      <c r="G66" s="1209"/>
      <c r="H66" s="1209"/>
      <c r="I66" s="1209"/>
      <c r="J66" s="1209"/>
      <c r="K66" s="1209"/>
      <c r="L66" s="1209"/>
      <c r="M66" s="1209"/>
      <c r="N66" s="1210"/>
      <c r="O66" s="1179">
        <v>4</v>
      </c>
      <c r="P66" s="1179"/>
    </row>
    <row r="68" spans="1:16" ht="27" customHeight="1" x14ac:dyDescent="0.25">
      <c r="A68" s="1153" t="s">
        <v>46</v>
      </c>
      <c r="B68" s="1153"/>
      <c r="C68" s="1153"/>
      <c r="D68" s="1153"/>
      <c r="E68" s="1153"/>
      <c r="F68" s="1153"/>
      <c r="G68" s="1153"/>
      <c r="H68" s="1153"/>
      <c r="I68" s="1153"/>
      <c r="J68" s="1153"/>
      <c r="K68" s="1153"/>
      <c r="L68" s="1153"/>
      <c r="M68" s="1153"/>
      <c r="N68" s="1153"/>
      <c r="O68" s="1153"/>
      <c r="P68" s="1153"/>
    </row>
    <row r="69" spans="1:16" ht="36.75" customHeight="1" x14ac:dyDescent="0.25">
      <c r="A69" s="1579" t="s">
        <v>47</v>
      </c>
      <c r="B69" s="1576"/>
      <c r="C69" s="1577"/>
      <c r="D69" s="2045" t="s">
        <v>754</v>
      </c>
      <c r="E69" s="2045"/>
      <c r="F69" s="2045"/>
      <c r="G69" s="2045"/>
      <c r="H69" s="2045"/>
      <c r="I69" s="2045"/>
      <c r="J69" s="2045"/>
      <c r="K69" s="2045"/>
      <c r="L69" s="2045"/>
      <c r="M69" s="2045"/>
      <c r="N69" s="2045"/>
      <c r="O69" s="2045"/>
      <c r="P69" s="1373"/>
    </row>
    <row r="70" spans="1:16" ht="58.5" customHeight="1" x14ac:dyDescent="0.25">
      <c r="A70" s="1609" t="s">
        <v>672</v>
      </c>
      <c r="B70" s="1610"/>
      <c r="C70" s="1611"/>
      <c r="D70" s="2045" t="s">
        <v>755</v>
      </c>
      <c r="E70" s="1193"/>
      <c r="F70" s="1193"/>
      <c r="G70" s="1193"/>
      <c r="H70" s="1193"/>
      <c r="I70" s="1193"/>
      <c r="J70" s="1193"/>
      <c r="K70" s="1193"/>
      <c r="L70" s="1193"/>
      <c r="M70" s="1193"/>
      <c r="N70" s="1193"/>
      <c r="O70" s="1193"/>
      <c r="P70" s="1194"/>
    </row>
    <row r="71" spans="1:16" ht="57.75" customHeight="1" x14ac:dyDescent="0.25">
      <c r="A71" s="1628" t="s">
        <v>49</v>
      </c>
      <c r="B71" s="1629"/>
      <c r="C71" s="1630"/>
      <c r="D71" s="2045" t="s">
        <v>1022</v>
      </c>
      <c r="E71" s="2045"/>
      <c r="F71" s="2045"/>
      <c r="G71" s="2045"/>
      <c r="H71" s="2045"/>
      <c r="I71" s="2045"/>
      <c r="J71" s="2045"/>
      <c r="K71" s="2045"/>
      <c r="L71" s="2045"/>
      <c r="M71" s="2045"/>
      <c r="N71" s="2045"/>
      <c r="O71" s="2045"/>
      <c r="P71" s="1373"/>
    </row>
    <row r="72" spans="1:16" x14ac:dyDescent="0.25">
      <c r="A72" s="611"/>
      <c r="B72" s="611"/>
      <c r="C72" s="611"/>
      <c r="D72" s="611"/>
      <c r="E72" s="611"/>
      <c r="F72" s="611"/>
      <c r="G72" s="611"/>
      <c r="H72" s="611"/>
      <c r="I72" s="611"/>
      <c r="J72" s="626"/>
      <c r="K72" s="611"/>
      <c r="L72" s="611"/>
      <c r="M72" s="611"/>
      <c r="N72" s="611"/>
      <c r="O72" s="611"/>
      <c r="P72" s="611"/>
    </row>
    <row r="73" spans="1:16" x14ac:dyDescent="0.25">
      <c r="A73" s="1575" t="s">
        <v>50</v>
      </c>
      <c r="B73" s="1575"/>
      <c r="C73" s="1575"/>
      <c r="D73" s="1575"/>
      <c r="E73" s="1575"/>
      <c r="F73" s="1575"/>
      <c r="G73" s="1575"/>
      <c r="H73" s="1575"/>
      <c r="I73" s="1575"/>
      <c r="J73" s="1575"/>
      <c r="K73" s="1575"/>
      <c r="L73" s="1575"/>
      <c r="M73" s="1575"/>
      <c r="N73" s="1575"/>
      <c r="O73" s="1575"/>
      <c r="P73" s="1575"/>
    </row>
    <row r="74" spans="1:16" ht="24" customHeight="1" x14ac:dyDescent="0.25">
      <c r="A74" s="1623" t="s">
        <v>51</v>
      </c>
      <c r="B74" s="1623" t="s">
        <v>2</v>
      </c>
      <c r="C74" s="1624" t="s">
        <v>7</v>
      </c>
      <c r="D74" s="1625"/>
      <c r="E74" s="1625"/>
      <c r="F74" s="1625"/>
      <c r="G74" s="1625"/>
      <c r="H74" s="1625"/>
      <c r="I74" s="1625"/>
      <c r="J74" s="2041" t="s">
        <v>52</v>
      </c>
      <c r="K74" s="770">
        <v>2017</v>
      </c>
      <c r="L74" s="770">
        <v>2018</v>
      </c>
      <c r="M74" s="770">
        <v>2019</v>
      </c>
      <c r="N74" s="770">
        <v>2020</v>
      </c>
      <c r="O74" s="770">
        <v>2021</v>
      </c>
      <c r="P74" s="770">
        <v>2022</v>
      </c>
    </row>
    <row r="75" spans="1:16" ht="55.15" customHeight="1" x14ac:dyDescent="0.25">
      <c r="A75" s="1623"/>
      <c r="B75" s="1623"/>
      <c r="C75" s="1626"/>
      <c r="D75" s="1627"/>
      <c r="E75" s="1627"/>
      <c r="F75" s="1627"/>
      <c r="G75" s="1627"/>
      <c r="H75" s="1627"/>
      <c r="I75" s="1627"/>
      <c r="J75" s="2041"/>
      <c r="K75" s="613" t="s">
        <v>10</v>
      </c>
      <c r="L75" s="613" t="s">
        <v>10</v>
      </c>
      <c r="M75" s="613" t="s">
        <v>11</v>
      </c>
      <c r="N75" s="613" t="s">
        <v>12</v>
      </c>
      <c r="O75" s="613" t="s">
        <v>13</v>
      </c>
      <c r="P75" s="613" t="s">
        <v>13</v>
      </c>
    </row>
    <row r="76" spans="1:16" ht="46.5" customHeight="1" x14ac:dyDescent="0.25">
      <c r="A76" s="2092" t="s">
        <v>53</v>
      </c>
      <c r="B76" s="1027" t="s">
        <v>138</v>
      </c>
      <c r="C76" s="2088" t="s">
        <v>810</v>
      </c>
      <c r="D76" s="2089"/>
      <c r="E76" s="2089"/>
      <c r="F76" s="2089"/>
      <c r="G76" s="2089"/>
      <c r="H76" s="2089"/>
      <c r="I76" s="2090"/>
      <c r="J76" s="925" t="s">
        <v>111</v>
      </c>
      <c r="K76" s="924" t="s">
        <v>15</v>
      </c>
      <c r="L76" s="924" t="s">
        <v>15</v>
      </c>
      <c r="M76" s="1070" t="s">
        <v>15</v>
      </c>
      <c r="N76" s="924">
        <v>100</v>
      </c>
      <c r="O76" s="924">
        <v>100</v>
      </c>
      <c r="P76" s="924">
        <v>100</v>
      </c>
    </row>
    <row r="77" spans="1:16" ht="20.45" customHeight="1" x14ac:dyDescent="0.25">
      <c r="A77" s="2092"/>
      <c r="B77" s="1027" t="s">
        <v>168</v>
      </c>
      <c r="C77" s="2094" t="s">
        <v>811</v>
      </c>
      <c r="D77" s="2095"/>
      <c r="E77" s="2095"/>
      <c r="F77" s="2095"/>
      <c r="G77" s="2095"/>
      <c r="H77" s="2095"/>
      <c r="I77" s="2096"/>
      <c r="J77" s="925" t="s">
        <v>111</v>
      </c>
      <c r="K77" s="924" t="s">
        <v>15</v>
      </c>
      <c r="L77" s="924" t="s">
        <v>15</v>
      </c>
      <c r="M77" s="1070" t="s">
        <v>15</v>
      </c>
      <c r="N77" s="924">
        <v>100</v>
      </c>
      <c r="O77" s="924">
        <v>100</v>
      </c>
      <c r="P77" s="924">
        <v>100</v>
      </c>
    </row>
    <row r="78" spans="1:16" ht="33.75" customHeight="1" x14ac:dyDescent="0.25">
      <c r="A78" s="2093"/>
      <c r="B78" s="1027" t="s">
        <v>170</v>
      </c>
      <c r="C78" s="2088" t="s">
        <v>812</v>
      </c>
      <c r="D78" s="2089"/>
      <c r="E78" s="2089"/>
      <c r="F78" s="2089"/>
      <c r="G78" s="2089"/>
      <c r="H78" s="2089"/>
      <c r="I78" s="2090"/>
      <c r="J78" s="925" t="s">
        <v>111</v>
      </c>
      <c r="K78" s="924" t="s">
        <v>15</v>
      </c>
      <c r="L78" s="924" t="s">
        <v>15</v>
      </c>
      <c r="M78" s="1070" t="s">
        <v>15</v>
      </c>
      <c r="N78" s="924">
        <v>100</v>
      </c>
      <c r="O78" s="924">
        <v>100</v>
      </c>
      <c r="P78" s="924">
        <v>100</v>
      </c>
    </row>
    <row r="79" spans="1:16" ht="15.95" customHeight="1" x14ac:dyDescent="0.25">
      <c r="A79" s="1165" t="s">
        <v>478</v>
      </c>
      <c r="B79" s="1027" t="s">
        <v>140</v>
      </c>
      <c r="C79" s="2088" t="s">
        <v>813</v>
      </c>
      <c r="D79" s="2089"/>
      <c r="E79" s="2089"/>
      <c r="F79" s="2089"/>
      <c r="G79" s="2089"/>
      <c r="H79" s="2089"/>
      <c r="I79" s="2090"/>
      <c r="J79" s="925" t="s">
        <v>405</v>
      </c>
      <c r="K79" s="924" t="s">
        <v>15</v>
      </c>
      <c r="L79" s="924" t="s">
        <v>15</v>
      </c>
      <c r="M79" s="1070" t="s">
        <v>15</v>
      </c>
      <c r="N79" s="924">
        <v>15000</v>
      </c>
      <c r="O79" s="924">
        <v>15000</v>
      </c>
      <c r="P79" s="924">
        <v>15000</v>
      </c>
    </row>
    <row r="80" spans="1:16" ht="18.600000000000001" customHeight="1" x14ac:dyDescent="0.25">
      <c r="A80" s="1165"/>
      <c r="B80" s="1027" t="s">
        <v>141</v>
      </c>
      <c r="C80" s="2088" t="s">
        <v>814</v>
      </c>
      <c r="D80" s="2089"/>
      <c r="E80" s="2089"/>
      <c r="F80" s="2089"/>
      <c r="G80" s="2089"/>
      <c r="H80" s="2089"/>
      <c r="I80" s="2090"/>
      <c r="J80" s="925" t="s">
        <v>144</v>
      </c>
      <c r="K80" s="924" t="s">
        <v>15</v>
      </c>
      <c r="L80" s="924" t="s">
        <v>15</v>
      </c>
      <c r="M80" s="1070" t="s">
        <v>15</v>
      </c>
      <c r="N80" s="924">
        <v>50000</v>
      </c>
      <c r="O80" s="924">
        <v>50000</v>
      </c>
      <c r="P80" s="924">
        <v>50000</v>
      </c>
    </row>
    <row r="81" spans="1:16" ht="21" customHeight="1" x14ac:dyDescent="0.25">
      <c r="A81" s="1165"/>
      <c r="B81" s="1027" t="s">
        <v>142</v>
      </c>
      <c r="C81" s="2088" t="s">
        <v>815</v>
      </c>
      <c r="D81" s="2089"/>
      <c r="E81" s="2089"/>
      <c r="F81" s="2089"/>
      <c r="G81" s="2089"/>
      <c r="H81" s="2089"/>
      <c r="I81" s="2090"/>
      <c r="J81" s="925" t="s">
        <v>405</v>
      </c>
      <c r="K81" s="924" t="s">
        <v>15</v>
      </c>
      <c r="L81" s="924" t="s">
        <v>15</v>
      </c>
      <c r="M81" s="1070" t="s">
        <v>15</v>
      </c>
      <c r="N81" s="924">
        <v>200</v>
      </c>
      <c r="O81" s="924">
        <v>200</v>
      </c>
      <c r="P81" s="924">
        <v>200</v>
      </c>
    </row>
    <row r="82" spans="1:16" ht="20.45" customHeight="1" x14ac:dyDescent="0.25">
      <c r="A82" s="1165"/>
      <c r="B82" s="1027" t="s">
        <v>161</v>
      </c>
      <c r="C82" s="2091" t="s">
        <v>816</v>
      </c>
      <c r="D82" s="2091"/>
      <c r="E82" s="2091"/>
      <c r="F82" s="2091"/>
      <c r="G82" s="2091"/>
      <c r="H82" s="2091"/>
      <c r="I82" s="2091"/>
      <c r="J82" s="925" t="s">
        <v>144</v>
      </c>
      <c r="K82" s="924" t="s">
        <v>15</v>
      </c>
      <c r="L82" s="924" t="s">
        <v>15</v>
      </c>
      <c r="M82" s="1070" t="s">
        <v>15</v>
      </c>
      <c r="N82" s="924">
        <v>700000</v>
      </c>
      <c r="O82" s="924">
        <v>700000</v>
      </c>
      <c r="P82" s="924">
        <v>700000</v>
      </c>
    </row>
    <row r="83" spans="1:16" ht="27.95" customHeight="1" x14ac:dyDescent="0.25">
      <c r="A83" s="2086" t="s">
        <v>59</v>
      </c>
      <c r="B83" s="1027" t="s">
        <v>143</v>
      </c>
      <c r="C83" s="2085" t="s">
        <v>817</v>
      </c>
      <c r="D83" s="2085"/>
      <c r="E83" s="2085"/>
      <c r="F83" s="2085"/>
      <c r="G83" s="2085"/>
      <c r="H83" s="2085"/>
      <c r="I83" s="2085"/>
      <c r="J83" s="925" t="s">
        <v>818</v>
      </c>
      <c r="K83" s="924" t="s">
        <v>15</v>
      </c>
      <c r="L83" s="924" t="s">
        <v>15</v>
      </c>
      <c r="M83" s="1070" t="s">
        <v>15</v>
      </c>
      <c r="N83" s="924">
        <v>20</v>
      </c>
      <c r="O83" s="924">
        <v>15</v>
      </c>
      <c r="P83" s="924">
        <v>10</v>
      </c>
    </row>
    <row r="84" spans="1:16" ht="18.95" customHeight="1" x14ac:dyDescent="0.25">
      <c r="A84" s="2087"/>
      <c r="B84" s="1027" t="s">
        <v>171</v>
      </c>
      <c r="C84" s="2085" t="s">
        <v>819</v>
      </c>
      <c r="D84" s="2085"/>
      <c r="E84" s="2085"/>
      <c r="F84" s="2085"/>
      <c r="G84" s="2085"/>
      <c r="H84" s="2085"/>
      <c r="I84" s="2085"/>
      <c r="J84" s="925" t="s">
        <v>818</v>
      </c>
      <c r="K84" s="924" t="s">
        <v>15</v>
      </c>
      <c r="L84" s="924" t="s">
        <v>15</v>
      </c>
      <c r="M84" s="1070" t="s">
        <v>15</v>
      </c>
      <c r="N84" s="924">
        <v>20</v>
      </c>
      <c r="O84" s="924">
        <v>15</v>
      </c>
      <c r="P84" s="924">
        <v>10</v>
      </c>
    </row>
    <row r="85" spans="1:16" ht="19.899999999999999" customHeight="1" x14ac:dyDescent="0.25"/>
    <row r="86" spans="1:16" x14ac:dyDescent="0.25">
      <c r="A86" s="1170" t="s">
        <v>60</v>
      </c>
      <c r="B86" s="1171"/>
      <c r="C86" s="1171"/>
      <c r="D86" s="1171"/>
      <c r="E86" s="1171"/>
      <c r="F86" s="1171"/>
      <c r="G86" s="1171"/>
      <c r="H86" s="1171"/>
      <c r="I86" s="1171"/>
      <c r="J86" s="1171"/>
      <c r="K86" s="1171"/>
      <c r="L86" s="1171"/>
      <c r="M86" s="1171"/>
      <c r="N86" s="1171"/>
      <c r="O86" s="1171"/>
      <c r="P86" s="1172"/>
    </row>
    <row r="87" spans="1:16" x14ac:dyDescent="0.25">
      <c r="A87" s="1173" t="s">
        <v>7</v>
      </c>
      <c r="B87" s="1174"/>
      <c r="C87" s="1174"/>
      <c r="D87" s="1175"/>
      <c r="E87" s="1133" t="s">
        <v>2</v>
      </c>
      <c r="F87" s="1135"/>
      <c r="G87" s="1133">
        <v>2017</v>
      </c>
      <c r="H87" s="1135"/>
      <c r="I87" s="761">
        <v>2018</v>
      </c>
      <c r="J87" s="773">
        <v>2019</v>
      </c>
      <c r="K87" s="1136">
        <v>2020</v>
      </c>
      <c r="L87" s="1138"/>
      <c r="M87" s="1136">
        <v>2021</v>
      </c>
      <c r="N87" s="1138"/>
      <c r="O87" s="1179">
        <v>2022</v>
      </c>
      <c r="P87" s="1179"/>
    </row>
    <row r="88" spans="1:16" x14ac:dyDescent="0.25">
      <c r="A88" s="1176"/>
      <c r="B88" s="1177"/>
      <c r="C88" s="1177"/>
      <c r="D88" s="1178"/>
      <c r="E88" s="761" t="s">
        <v>61</v>
      </c>
      <c r="F88" s="766" t="s">
        <v>62</v>
      </c>
      <c r="G88" s="1133" t="s">
        <v>10</v>
      </c>
      <c r="H88" s="1135"/>
      <c r="I88" s="761" t="s">
        <v>10</v>
      </c>
      <c r="J88" s="773" t="s">
        <v>11</v>
      </c>
      <c r="K88" s="1133" t="s">
        <v>12</v>
      </c>
      <c r="L88" s="1135"/>
      <c r="M88" s="1133" t="s">
        <v>13</v>
      </c>
      <c r="N88" s="1135"/>
      <c r="O88" s="1133" t="s">
        <v>13</v>
      </c>
      <c r="P88" s="1135"/>
    </row>
    <row r="89" spans="1:16" s="459" customFormat="1" ht="23.45" customHeight="1" x14ac:dyDescent="0.25">
      <c r="A89" s="1774" t="s">
        <v>361</v>
      </c>
      <c r="B89" s="1775"/>
      <c r="C89" s="1775"/>
      <c r="D89" s="1776"/>
      <c r="E89" s="106" t="s">
        <v>688</v>
      </c>
      <c r="F89" s="775"/>
      <c r="G89" s="2027" t="s">
        <v>15</v>
      </c>
      <c r="H89" s="2028"/>
      <c r="I89" s="775" t="s">
        <v>15</v>
      </c>
      <c r="J89" s="771">
        <f>J90+J96+J114+J116+J123+J129</f>
        <v>44247.4</v>
      </c>
      <c r="K89" s="1891">
        <f>SUM(K90+K96+K114+K116+K119+K123+K129)</f>
        <v>41918</v>
      </c>
      <c r="L89" s="1892"/>
      <c r="M89" s="1891">
        <f>SUM(M90+M96+M114+M116+M119+M123+M129)</f>
        <v>44247.4</v>
      </c>
      <c r="N89" s="1892"/>
      <c r="O89" s="1891">
        <f>SUM(O90+O96+O114+O116+O119+O123+O129)</f>
        <v>44247.4</v>
      </c>
      <c r="P89" s="1892"/>
    </row>
    <row r="90" spans="1:16" s="459" customFormat="1" ht="23.45" customHeight="1" x14ac:dyDescent="0.25">
      <c r="A90" s="1774" t="s">
        <v>79</v>
      </c>
      <c r="B90" s="1775"/>
      <c r="C90" s="1775"/>
      <c r="D90" s="1776"/>
      <c r="E90" s="775"/>
      <c r="F90" s="775">
        <v>210000</v>
      </c>
      <c r="G90" s="2027" t="s">
        <v>15</v>
      </c>
      <c r="H90" s="2028"/>
      <c r="I90" s="775" t="s">
        <v>15</v>
      </c>
      <c r="J90" s="771">
        <f>J91+J93</f>
        <v>27292</v>
      </c>
      <c r="K90" s="1886">
        <f>K91+K93</f>
        <v>24962.6</v>
      </c>
      <c r="L90" s="1886"/>
      <c r="M90" s="1886">
        <f>M91+M93</f>
        <v>27292</v>
      </c>
      <c r="N90" s="1886"/>
      <c r="O90" s="1886">
        <f>O91+O93</f>
        <v>27292</v>
      </c>
      <c r="P90" s="1886"/>
    </row>
    <row r="91" spans="1:16" ht="21" customHeight="1" x14ac:dyDescent="0.25">
      <c r="A91" s="1780" t="s">
        <v>356</v>
      </c>
      <c r="B91" s="1781"/>
      <c r="C91" s="1781"/>
      <c r="D91" s="1782"/>
      <c r="E91" s="775"/>
      <c r="F91" s="751">
        <v>211000</v>
      </c>
      <c r="G91" s="2027" t="s">
        <v>15</v>
      </c>
      <c r="H91" s="2028"/>
      <c r="I91" s="775" t="s">
        <v>15</v>
      </c>
      <c r="J91" s="771">
        <v>21715.7</v>
      </c>
      <c r="K91" s="1886">
        <v>19579</v>
      </c>
      <c r="L91" s="1886"/>
      <c r="M91" s="1886">
        <v>21715.7</v>
      </c>
      <c r="N91" s="1886"/>
      <c r="O91" s="1886">
        <v>21715.7</v>
      </c>
      <c r="P91" s="1886"/>
    </row>
    <row r="92" spans="1:16" ht="21" customHeight="1" x14ac:dyDescent="0.25">
      <c r="A92" s="2029" t="s">
        <v>334</v>
      </c>
      <c r="B92" s="2030"/>
      <c r="C92" s="2030"/>
      <c r="D92" s="2031"/>
      <c r="E92" s="773"/>
      <c r="F92" s="460">
        <v>211180</v>
      </c>
      <c r="G92" s="2025" t="s">
        <v>15</v>
      </c>
      <c r="H92" s="2026"/>
      <c r="I92" s="773" t="s">
        <v>15</v>
      </c>
      <c r="J92" s="772">
        <v>21715.7</v>
      </c>
      <c r="K92" s="1890">
        <v>19579</v>
      </c>
      <c r="L92" s="1890"/>
      <c r="M92" s="1890">
        <v>21715.7</v>
      </c>
      <c r="N92" s="1890"/>
      <c r="O92" s="1890">
        <v>21715.7</v>
      </c>
      <c r="P92" s="1890"/>
    </row>
    <row r="93" spans="1:16" ht="30" customHeight="1" x14ac:dyDescent="0.25">
      <c r="A93" s="1780" t="s">
        <v>80</v>
      </c>
      <c r="B93" s="1781"/>
      <c r="C93" s="1781"/>
      <c r="D93" s="1782"/>
      <c r="E93" s="775"/>
      <c r="F93" s="751">
        <v>212000</v>
      </c>
      <c r="G93" s="2021" t="s">
        <v>15</v>
      </c>
      <c r="H93" s="2021"/>
      <c r="I93" s="775" t="s">
        <v>15</v>
      </c>
      <c r="J93" s="771">
        <f>J94+J95</f>
        <v>5576.2999999999993</v>
      </c>
      <c r="K93" s="1886">
        <f>K94+K95</f>
        <v>5383.6</v>
      </c>
      <c r="L93" s="1886"/>
      <c r="M93" s="1886">
        <f>M94+M95</f>
        <v>5576.2999999999993</v>
      </c>
      <c r="N93" s="1886"/>
      <c r="O93" s="1886">
        <f>O94+O95</f>
        <v>5576.2999999999993</v>
      </c>
      <c r="P93" s="1886"/>
    </row>
    <row r="94" spans="1:16" ht="30" customHeight="1" x14ac:dyDescent="0.25">
      <c r="A94" s="1828" t="s">
        <v>194</v>
      </c>
      <c r="B94" s="1829"/>
      <c r="C94" s="1829"/>
      <c r="D94" s="1830"/>
      <c r="E94" s="773"/>
      <c r="F94" s="460">
        <v>212100</v>
      </c>
      <c r="G94" s="2022" t="s">
        <v>15</v>
      </c>
      <c r="H94" s="2022"/>
      <c r="I94" s="773" t="s">
        <v>15</v>
      </c>
      <c r="J94" s="772">
        <v>4427.2</v>
      </c>
      <c r="K94" s="1890">
        <v>4502.6000000000004</v>
      </c>
      <c r="L94" s="1890"/>
      <c r="M94" s="1890">
        <v>4427.2</v>
      </c>
      <c r="N94" s="1890"/>
      <c r="O94" s="1890">
        <v>4427.2</v>
      </c>
      <c r="P94" s="1890"/>
    </row>
    <row r="95" spans="1:16" ht="49.5" customHeight="1" x14ac:dyDescent="0.25">
      <c r="A95" s="1828" t="s">
        <v>195</v>
      </c>
      <c r="B95" s="1829"/>
      <c r="C95" s="1829"/>
      <c r="D95" s="1830"/>
      <c r="E95" s="773"/>
      <c r="F95" s="460">
        <v>212210</v>
      </c>
      <c r="G95" s="2022" t="s">
        <v>15</v>
      </c>
      <c r="H95" s="2022"/>
      <c r="I95" s="773" t="s">
        <v>15</v>
      </c>
      <c r="J95" s="772">
        <v>1149.0999999999999</v>
      </c>
      <c r="K95" s="1890">
        <v>881</v>
      </c>
      <c r="L95" s="1890"/>
      <c r="M95" s="1890">
        <v>1149.0999999999999</v>
      </c>
      <c r="N95" s="1890"/>
      <c r="O95" s="1890">
        <v>1149.0999999999999</v>
      </c>
      <c r="P95" s="1890"/>
    </row>
    <row r="96" spans="1:16" s="459" customFormat="1" ht="22.9" customHeight="1" x14ac:dyDescent="0.25">
      <c r="A96" s="1780" t="s">
        <v>83</v>
      </c>
      <c r="B96" s="1781"/>
      <c r="C96" s="1781"/>
      <c r="D96" s="1782"/>
      <c r="E96" s="775"/>
      <c r="F96" s="775">
        <v>222000</v>
      </c>
      <c r="G96" s="2027" t="s">
        <v>15</v>
      </c>
      <c r="H96" s="2028"/>
      <c r="I96" s="775" t="s">
        <v>15</v>
      </c>
      <c r="J96" s="771">
        <v>15025.4</v>
      </c>
      <c r="K96" s="1891">
        <f>SUM(K97+K98+K99+K100+K101+K102+K103+K104+K105+K106+K107+K108+K109+K110+K111+K112+K113)</f>
        <v>7260</v>
      </c>
      <c r="L96" s="1892"/>
      <c r="M96" s="1891">
        <f>SUM(M97+M98+M99+M100+M101+M102+M103+M104+M105+M106+M107+M108+M109+M110+M111+M112+M113)</f>
        <v>7260</v>
      </c>
      <c r="N96" s="1892"/>
      <c r="O96" s="1891">
        <f>SUM(O97+O98+O99+O100+O101+O102+O103+O104+O105+O106+O107+O108+O109+O110+O111+O112+O113)</f>
        <v>7260</v>
      </c>
      <c r="P96" s="1892"/>
    </row>
    <row r="97" spans="1:16" ht="22.9" customHeight="1" x14ac:dyDescent="0.25">
      <c r="A97" s="1831" t="s">
        <v>480</v>
      </c>
      <c r="B97" s="1832"/>
      <c r="C97" s="1832"/>
      <c r="D97" s="1833"/>
      <c r="E97" s="773"/>
      <c r="F97" s="707">
        <v>222110</v>
      </c>
      <c r="G97" s="2022" t="s">
        <v>15</v>
      </c>
      <c r="H97" s="2022"/>
      <c r="I97" s="773" t="s">
        <v>15</v>
      </c>
      <c r="J97" s="772">
        <v>200</v>
      </c>
      <c r="K97" s="1890"/>
      <c r="L97" s="1890"/>
      <c r="M97" s="1890"/>
      <c r="N97" s="1890"/>
      <c r="O97" s="1890"/>
      <c r="P97" s="1890"/>
    </row>
    <row r="98" spans="1:16" ht="22.9" customHeight="1" x14ac:dyDescent="0.25">
      <c r="A98" s="1831" t="s">
        <v>481</v>
      </c>
      <c r="B98" s="1832"/>
      <c r="C98" s="1832"/>
      <c r="D98" s="1833"/>
      <c r="E98" s="773"/>
      <c r="F98" s="707">
        <v>222130</v>
      </c>
      <c r="G98" s="2022" t="s">
        <v>15</v>
      </c>
      <c r="H98" s="2022"/>
      <c r="I98" s="773" t="s">
        <v>15</v>
      </c>
      <c r="J98" s="772">
        <v>160</v>
      </c>
      <c r="K98" s="1890"/>
      <c r="L98" s="1890"/>
      <c r="M98" s="1890"/>
      <c r="N98" s="1890"/>
      <c r="O98" s="1890"/>
      <c r="P98" s="1890"/>
    </row>
    <row r="99" spans="1:16" ht="22.9" customHeight="1" x14ac:dyDescent="0.25">
      <c r="A99" s="1831" t="s">
        <v>482</v>
      </c>
      <c r="B99" s="1832"/>
      <c r="C99" s="1832"/>
      <c r="D99" s="1833"/>
      <c r="E99" s="773"/>
      <c r="F99" s="707">
        <v>222140</v>
      </c>
      <c r="G99" s="2022" t="s">
        <v>15</v>
      </c>
      <c r="H99" s="2022"/>
      <c r="I99" s="773" t="s">
        <v>15</v>
      </c>
      <c r="J99" s="772">
        <v>30.4</v>
      </c>
      <c r="K99" s="1890"/>
      <c r="L99" s="1890"/>
      <c r="M99" s="1890"/>
      <c r="N99" s="1890"/>
      <c r="O99" s="1890"/>
      <c r="P99" s="1890"/>
    </row>
    <row r="100" spans="1:16" s="459" customFormat="1" ht="22.9" customHeight="1" x14ac:dyDescent="0.25">
      <c r="A100" s="1831" t="s">
        <v>483</v>
      </c>
      <c r="B100" s="1832"/>
      <c r="C100" s="1832"/>
      <c r="D100" s="1833"/>
      <c r="E100" s="773"/>
      <c r="F100" s="707" t="s">
        <v>484</v>
      </c>
      <c r="G100" s="2022" t="s">
        <v>15</v>
      </c>
      <c r="H100" s="2022"/>
      <c r="I100" s="773" t="s">
        <v>15</v>
      </c>
      <c r="J100" s="772">
        <v>250</v>
      </c>
      <c r="K100" s="1890"/>
      <c r="L100" s="1890"/>
      <c r="M100" s="1890"/>
      <c r="N100" s="1890"/>
      <c r="O100" s="1890"/>
      <c r="P100" s="1890"/>
    </row>
    <row r="101" spans="1:16" ht="22.9" customHeight="1" x14ac:dyDescent="0.25">
      <c r="A101" s="1831" t="s">
        <v>485</v>
      </c>
      <c r="B101" s="1832"/>
      <c r="C101" s="1832"/>
      <c r="D101" s="1833"/>
      <c r="E101" s="773"/>
      <c r="F101" s="707" t="s">
        <v>486</v>
      </c>
      <c r="G101" s="2025" t="s">
        <v>15</v>
      </c>
      <c r="H101" s="2026"/>
      <c r="I101" s="773" t="s">
        <v>15</v>
      </c>
      <c r="J101" s="772">
        <v>290</v>
      </c>
      <c r="K101" s="1890">
        <v>100</v>
      </c>
      <c r="L101" s="1890"/>
      <c r="M101" s="1890">
        <v>100</v>
      </c>
      <c r="N101" s="1890"/>
      <c r="O101" s="1890">
        <v>100</v>
      </c>
      <c r="P101" s="1890"/>
    </row>
    <row r="102" spans="1:16" ht="22.9" customHeight="1" x14ac:dyDescent="0.25">
      <c r="A102" s="1831" t="s">
        <v>487</v>
      </c>
      <c r="B102" s="1832"/>
      <c r="C102" s="1832"/>
      <c r="D102" s="1833"/>
      <c r="E102" s="773"/>
      <c r="F102" s="707">
        <v>222220</v>
      </c>
      <c r="G102" s="2022" t="s">
        <v>15</v>
      </c>
      <c r="H102" s="2022"/>
      <c r="I102" s="773" t="s">
        <v>15</v>
      </c>
      <c r="J102" s="772">
        <v>100</v>
      </c>
      <c r="K102" s="1890">
        <v>50</v>
      </c>
      <c r="L102" s="1890"/>
      <c r="M102" s="1890">
        <v>50</v>
      </c>
      <c r="N102" s="1890"/>
      <c r="O102" s="1890">
        <v>50</v>
      </c>
      <c r="P102" s="1890"/>
    </row>
    <row r="103" spans="1:16" ht="22.9" customHeight="1" x14ac:dyDescent="0.25">
      <c r="A103" s="1837" t="s">
        <v>488</v>
      </c>
      <c r="B103" s="1838"/>
      <c r="C103" s="1838"/>
      <c r="D103" s="1839"/>
      <c r="E103" s="773"/>
      <c r="F103" s="707" t="s">
        <v>489</v>
      </c>
      <c r="G103" s="2022" t="s">
        <v>15</v>
      </c>
      <c r="H103" s="2022"/>
      <c r="I103" s="773" t="s">
        <v>15</v>
      </c>
      <c r="J103" s="772">
        <v>2215</v>
      </c>
      <c r="K103" s="1890">
        <v>3500</v>
      </c>
      <c r="L103" s="1890"/>
      <c r="M103" s="1890">
        <v>3500</v>
      </c>
      <c r="N103" s="1890"/>
      <c r="O103" s="1890">
        <v>3500</v>
      </c>
      <c r="P103" s="1890"/>
    </row>
    <row r="104" spans="1:16" ht="22.9" customHeight="1" x14ac:dyDescent="0.25">
      <c r="A104" s="1840" t="s">
        <v>87</v>
      </c>
      <c r="B104" s="1841"/>
      <c r="C104" s="1841"/>
      <c r="D104" s="1842"/>
      <c r="E104" s="773"/>
      <c r="F104" s="707" t="s">
        <v>490</v>
      </c>
      <c r="G104" s="2022" t="s">
        <v>15</v>
      </c>
      <c r="H104" s="2022"/>
      <c r="I104" s="773" t="s">
        <v>15</v>
      </c>
      <c r="J104" s="772">
        <v>550</v>
      </c>
      <c r="K104" s="1890">
        <v>100</v>
      </c>
      <c r="L104" s="1890"/>
      <c r="M104" s="1890">
        <v>100</v>
      </c>
      <c r="N104" s="1890"/>
      <c r="O104" s="1890">
        <v>100</v>
      </c>
      <c r="P104" s="1890"/>
    </row>
    <row r="105" spans="1:16" ht="22.9" customHeight="1" x14ac:dyDescent="0.25">
      <c r="A105" s="1831" t="s">
        <v>491</v>
      </c>
      <c r="B105" s="1832"/>
      <c r="C105" s="1832"/>
      <c r="D105" s="1833"/>
      <c r="E105" s="773"/>
      <c r="F105" s="707" t="s">
        <v>492</v>
      </c>
      <c r="G105" s="2025" t="s">
        <v>15</v>
      </c>
      <c r="H105" s="2026"/>
      <c r="I105" s="773" t="s">
        <v>15</v>
      </c>
      <c r="J105" s="772">
        <v>80</v>
      </c>
      <c r="K105" s="1890">
        <v>200</v>
      </c>
      <c r="L105" s="1890"/>
      <c r="M105" s="1890">
        <v>200</v>
      </c>
      <c r="N105" s="1890"/>
      <c r="O105" s="1890">
        <v>200</v>
      </c>
      <c r="P105" s="1890"/>
    </row>
    <row r="106" spans="1:16" ht="22.9" customHeight="1" x14ac:dyDescent="0.25">
      <c r="A106" s="1831" t="s">
        <v>493</v>
      </c>
      <c r="B106" s="1832"/>
      <c r="C106" s="1832"/>
      <c r="D106" s="1833"/>
      <c r="E106" s="773"/>
      <c r="F106" s="707" t="s">
        <v>494</v>
      </c>
      <c r="G106" s="2022" t="s">
        <v>15</v>
      </c>
      <c r="H106" s="2022"/>
      <c r="I106" s="773" t="s">
        <v>15</v>
      </c>
      <c r="J106" s="772">
        <v>100</v>
      </c>
      <c r="K106" s="1890">
        <v>100</v>
      </c>
      <c r="L106" s="1890"/>
      <c r="M106" s="1890">
        <v>100</v>
      </c>
      <c r="N106" s="1890"/>
      <c r="O106" s="1890">
        <v>100</v>
      </c>
      <c r="P106" s="1890"/>
    </row>
    <row r="107" spans="1:16" ht="22.9" customHeight="1" x14ac:dyDescent="0.25">
      <c r="A107" s="1831" t="s">
        <v>213</v>
      </c>
      <c r="B107" s="1832"/>
      <c r="C107" s="1832"/>
      <c r="D107" s="1833"/>
      <c r="E107" s="773"/>
      <c r="F107" s="707" t="s">
        <v>495</v>
      </c>
      <c r="G107" s="2022" t="s">
        <v>15</v>
      </c>
      <c r="H107" s="2022"/>
      <c r="I107" s="773" t="s">
        <v>15</v>
      </c>
      <c r="J107" s="772">
        <v>500</v>
      </c>
      <c r="K107" s="1890">
        <v>500</v>
      </c>
      <c r="L107" s="1890"/>
      <c r="M107" s="1890">
        <v>500</v>
      </c>
      <c r="N107" s="1890"/>
      <c r="O107" s="1890">
        <v>500</v>
      </c>
      <c r="P107" s="1890"/>
    </row>
    <row r="108" spans="1:16" s="463" customFormat="1" ht="22.9" customHeight="1" x14ac:dyDescent="0.25">
      <c r="A108" s="1831" t="s">
        <v>173</v>
      </c>
      <c r="B108" s="1832"/>
      <c r="C108" s="1832"/>
      <c r="D108" s="1833"/>
      <c r="E108" s="773"/>
      <c r="F108" s="707">
        <v>222910</v>
      </c>
      <c r="G108" s="2022" t="s">
        <v>15</v>
      </c>
      <c r="H108" s="2022"/>
      <c r="I108" s="773" t="s">
        <v>15</v>
      </c>
      <c r="J108" s="772">
        <v>9710</v>
      </c>
      <c r="K108" s="1890">
        <v>30</v>
      </c>
      <c r="L108" s="1890"/>
      <c r="M108" s="1890">
        <v>30</v>
      </c>
      <c r="N108" s="1890"/>
      <c r="O108" s="1890">
        <v>30</v>
      </c>
      <c r="P108" s="1890"/>
    </row>
    <row r="109" spans="1:16" ht="22.9" customHeight="1" x14ac:dyDescent="0.25">
      <c r="A109" s="1831" t="s">
        <v>199</v>
      </c>
      <c r="B109" s="1832"/>
      <c r="C109" s="1832"/>
      <c r="D109" s="1833"/>
      <c r="E109" s="773"/>
      <c r="F109" s="707" t="s">
        <v>496</v>
      </c>
      <c r="G109" s="2022" t="s">
        <v>15</v>
      </c>
      <c r="H109" s="2022"/>
      <c r="I109" s="773" t="s">
        <v>15</v>
      </c>
      <c r="J109" s="772">
        <v>300</v>
      </c>
      <c r="K109" s="1890">
        <v>250</v>
      </c>
      <c r="L109" s="1890"/>
      <c r="M109" s="1890">
        <v>250</v>
      </c>
      <c r="N109" s="1890"/>
      <c r="O109" s="1890">
        <v>250</v>
      </c>
      <c r="P109" s="1890"/>
    </row>
    <row r="110" spans="1:16" ht="22.9" customHeight="1" x14ac:dyDescent="0.25">
      <c r="A110" s="1831" t="s">
        <v>92</v>
      </c>
      <c r="B110" s="1832"/>
      <c r="C110" s="1832"/>
      <c r="D110" s="1833"/>
      <c r="E110" s="773"/>
      <c r="F110" s="707" t="s">
        <v>497</v>
      </c>
      <c r="G110" s="2022" t="s">
        <v>15</v>
      </c>
      <c r="H110" s="2022"/>
      <c r="I110" s="773" t="s">
        <v>15</v>
      </c>
      <c r="J110" s="772">
        <v>300</v>
      </c>
      <c r="K110" s="1890">
        <v>350</v>
      </c>
      <c r="L110" s="1890"/>
      <c r="M110" s="1890">
        <v>350</v>
      </c>
      <c r="N110" s="1890"/>
      <c r="O110" s="1890">
        <v>350</v>
      </c>
      <c r="P110" s="1890"/>
    </row>
    <row r="111" spans="1:16" ht="22.9" customHeight="1" x14ac:dyDescent="0.25">
      <c r="A111" s="1831" t="s">
        <v>258</v>
      </c>
      <c r="B111" s="1832"/>
      <c r="C111" s="1832"/>
      <c r="D111" s="1833"/>
      <c r="E111" s="773"/>
      <c r="F111" s="707" t="s">
        <v>498</v>
      </c>
      <c r="G111" s="2022" t="s">
        <v>15</v>
      </c>
      <c r="H111" s="2022"/>
      <c r="I111" s="773" t="s">
        <v>15</v>
      </c>
      <c r="J111" s="772">
        <v>40</v>
      </c>
      <c r="K111" s="1890"/>
      <c r="L111" s="1890"/>
      <c r="M111" s="1890"/>
      <c r="N111" s="1890"/>
      <c r="O111" s="1890"/>
      <c r="P111" s="1890"/>
    </row>
    <row r="112" spans="1:16" ht="22.9" customHeight="1" x14ac:dyDescent="0.25">
      <c r="A112" s="1831" t="s">
        <v>93</v>
      </c>
      <c r="B112" s="1832"/>
      <c r="C112" s="1832"/>
      <c r="D112" s="1833"/>
      <c r="E112" s="773"/>
      <c r="F112" s="707">
        <v>222980</v>
      </c>
      <c r="G112" s="2022" t="s">
        <v>15</v>
      </c>
      <c r="H112" s="2022"/>
      <c r="I112" s="773" t="s">
        <v>15</v>
      </c>
      <c r="J112" s="772">
        <v>50</v>
      </c>
      <c r="K112" s="1890">
        <v>80</v>
      </c>
      <c r="L112" s="1890"/>
      <c r="M112" s="1890">
        <v>80</v>
      </c>
      <c r="N112" s="1890"/>
      <c r="O112" s="1890">
        <v>80</v>
      </c>
      <c r="P112" s="1890"/>
    </row>
    <row r="113" spans="1:16" ht="22.9" customHeight="1" x14ac:dyDescent="0.25">
      <c r="A113" s="1831" t="s">
        <v>145</v>
      </c>
      <c r="B113" s="1832"/>
      <c r="C113" s="1832"/>
      <c r="D113" s="1833"/>
      <c r="E113" s="773"/>
      <c r="F113" s="707" t="s">
        <v>499</v>
      </c>
      <c r="G113" s="2022" t="s">
        <v>15</v>
      </c>
      <c r="H113" s="2022"/>
      <c r="I113" s="773" t="s">
        <v>15</v>
      </c>
      <c r="J113" s="772">
        <v>150</v>
      </c>
      <c r="K113" s="1890">
        <v>2000</v>
      </c>
      <c r="L113" s="1890"/>
      <c r="M113" s="1890">
        <v>2000</v>
      </c>
      <c r="N113" s="1890"/>
      <c r="O113" s="1890">
        <v>2000</v>
      </c>
      <c r="P113" s="1890"/>
    </row>
    <row r="114" spans="1:16" s="459" customFormat="1" ht="24" customHeight="1" x14ac:dyDescent="0.25">
      <c r="A114" s="1774" t="s">
        <v>180</v>
      </c>
      <c r="B114" s="1775"/>
      <c r="C114" s="1775"/>
      <c r="D114" s="1776"/>
      <c r="E114" s="775"/>
      <c r="F114" s="775">
        <v>270000</v>
      </c>
      <c r="G114" s="2021" t="s">
        <v>15</v>
      </c>
      <c r="H114" s="2021"/>
      <c r="I114" s="775" t="s">
        <v>15</v>
      </c>
      <c r="J114" s="771">
        <v>300</v>
      </c>
      <c r="K114" s="1886">
        <v>200</v>
      </c>
      <c r="L114" s="1886"/>
      <c r="M114" s="1886">
        <v>200</v>
      </c>
      <c r="N114" s="1886"/>
      <c r="O114" s="1886">
        <v>200</v>
      </c>
      <c r="P114" s="1886"/>
    </row>
    <row r="115" spans="1:16" ht="46.5" customHeight="1" x14ac:dyDescent="0.25">
      <c r="A115" s="1828" t="s">
        <v>202</v>
      </c>
      <c r="B115" s="1829"/>
      <c r="C115" s="1829"/>
      <c r="D115" s="1830"/>
      <c r="E115" s="773"/>
      <c r="F115" s="460">
        <v>273500</v>
      </c>
      <c r="G115" s="2022" t="s">
        <v>15</v>
      </c>
      <c r="H115" s="2022"/>
      <c r="I115" s="773" t="s">
        <v>15</v>
      </c>
      <c r="J115" s="772">
        <v>300</v>
      </c>
      <c r="K115" s="1890">
        <v>200</v>
      </c>
      <c r="L115" s="1890"/>
      <c r="M115" s="1890">
        <v>200</v>
      </c>
      <c r="N115" s="1890"/>
      <c r="O115" s="1890">
        <v>200</v>
      </c>
      <c r="P115" s="1890"/>
    </row>
    <row r="116" spans="1:16" s="753" customFormat="1" ht="22.9" customHeight="1" x14ac:dyDescent="0.25">
      <c r="A116" s="1774" t="s">
        <v>163</v>
      </c>
      <c r="B116" s="1775"/>
      <c r="C116" s="1775"/>
      <c r="D116" s="1776"/>
      <c r="E116" s="775"/>
      <c r="F116" s="752">
        <v>280000</v>
      </c>
      <c r="G116" s="2021" t="s">
        <v>15</v>
      </c>
      <c r="H116" s="2021"/>
      <c r="I116" s="775" t="s">
        <v>15</v>
      </c>
      <c r="J116" s="771">
        <v>230</v>
      </c>
      <c r="K116" s="1886">
        <f>K117+K118</f>
        <v>270</v>
      </c>
      <c r="L116" s="1886"/>
      <c r="M116" s="1886">
        <f>M117+M118</f>
        <v>270</v>
      </c>
      <c r="N116" s="1886"/>
      <c r="O116" s="1886">
        <f>O117+O118</f>
        <v>270</v>
      </c>
      <c r="P116" s="1886"/>
    </row>
    <row r="117" spans="1:16" s="753" customFormat="1" ht="22.9" customHeight="1" x14ac:dyDescent="0.25">
      <c r="A117" s="1831" t="s">
        <v>500</v>
      </c>
      <c r="B117" s="1832"/>
      <c r="C117" s="1832"/>
      <c r="D117" s="1833"/>
      <c r="E117" s="775"/>
      <c r="F117" s="758">
        <v>281110</v>
      </c>
      <c r="G117" s="2021" t="s">
        <v>15</v>
      </c>
      <c r="H117" s="2021"/>
      <c r="I117" s="773" t="s">
        <v>15</v>
      </c>
      <c r="J117" s="772">
        <v>230</v>
      </c>
      <c r="K117" s="1890">
        <v>250</v>
      </c>
      <c r="L117" s="1890"/>
      <c r="M117" s="1890">
        <v>250</v>
      </c>
      <c r="N117" s="1890"/>
      <c r="O117" s="1890">
        <v>250</v>
      </c>
      <c r="P117" s="1890"/>
    </row>
    <row r="118" spans="1:16" ht="27.75" customHeight="1" x14ac:dyDescent="0.25">
      <c r="A118" s="1831" t="s">
        <v>756</v>
      </c>
      <c r="B118" s="1832"/>
      <c r="C118" s="1832"/>
      <c r="D118" s="1833"/>
      <c r="E118" s="773"/>
      <c r="F118" s="707">
        <v>281400</v>
      </c>
      <c r="G118" s="2022" t="s">
        <v>15</v>
      </c>
      <c r="H118" s="2022"/>
      <c r="I118" s="773" t="s">
        <v>15</v>
      </c>
      <c r="J118" s="772"/>
      <c r="K118" s="1890">
        <v>20</v>
      </c>
      <c r="L118" s="1890"/>
      <c r="M118" s="1890">
        <v>20</v>
      </c>
      <c r="N118" s="1890"/>
      <c r="O118" s="1890">
        <v>20</v>
      </c>
      <c r="P118" s="1890"/>
    </row>
    <row r="119" spans="1:16" s="459" customFormat="1" ht="25.5" customHeight="1" x14ac:dyDescent="0.25">
      <c r="A119" s="1774" t="s">
        <v>98</v>
      </c>
      <c r="B119" s="1775"/>
      <c r="C119" s="1775"/>
      <c r="D119" s="1776"/>
      <c r="E119" s="775"/>
      <c r="F119" s="775">
        <v>310000</v>
      </c>
      <c r="G119" s="2021" t="s">
        <v>15</v>
      </c>
      <c r="H119" s="2021"/>
      <c r="I119" s="775" t="s">
        <v>15</v>
      </c>
      <c r="J119" s="771"/>
      <c r="K119" s="1886">
        <f>K120+K121+K122</f>
        <v>500</v>
      </c>
      <c r="L119" s="1886"/>
      <c r="M119" s="1886">
        <f>M120+M121+M122</f>
        <v>500</v>
      </c>
      <c r="N119" s="1886"/>
      <c r="O119" s="1886">
        <f>O120+O121+O122</f>
        <v>500</v>
      </c>
      <c r="P119" s="1886"/>
    </row>
    <row r="120" spans="1:16" s="459" customFormat="1" ht="21" customHeight="1" x14ac:dyDescent="0.25">
      <c r="A120" s="1224" t="s">
        <v>203</v>
      </c>
      <c r="B120" s="1259"/>
      <c r="C120" s="1259"/>
      <c r="D120" s="1225"/>
      <c r="E120" s="761"/>
      <c r="F120" s="761">
        <v>314110</v>
      </c>
      <c r="G120" s="2022" t="s">
        <v>15</v>
      </c>
      <c r="H120" s="2022"/>
      <c r="I120" s="773" t="s">
        <v>15</v>
      </c>
      <c r="J120" s="771"/>
      <c r="K120" s="1890">
        <v>300</v>
      </c>
      <c r="L120" s="1890"/>
      <c r="M120" s="1890">
        <v>300</v>
      </c>
      <c r="N120" s="1890"/>
      <c r="O120" s="1890">
        <v>300</v>
      </c>
      <c r="P120" s="1890"/>
    </row>
    <row r="121" spans="1:16" s="459" customFormat="1" ht="25.5" customHeight="1" x14ac:dyDescent="0.25">
      <c r="A121" s="1224" t="s">
        <v>204</v>
      </c>
      <c r="B121" s="1259"/>
      <c r="C121" s="1259"/>
      <c r="D121" s="1225"/>
      <c r="E121" s="761"/>
      <c r="F121" s="761">
        <v>316110</v>
      </c>
      <c r="G121" s="2022" t="s">
        <v>15</v>
      </c>
      <c r="H121" s="2022"/>
      <c r="I121" s="773" t="s">
        <v>15</v>
      </c>
      <c r="J121" s="771"/>
      <c r="K121" s="1890">
        <v>100</v>
      </c>
      <c r="L121" s="1890"/>
      <c r="M121" s="1890">
        <v>100</v>
      </c>
      <c r="N121" s="1890"/>
      <c r="O121" s="1890">
        <v>100</v>
      </c>
      <c r="P121" s="1890"/>
    </row>
    <row r="122" spans="1:16" ht="29.25" customHeight="1" x14ac:dyDescent="0.25">
      <c r="A122" s="1828" t="s">
        <v>214</v>
      </c>
      <c r="B122" s="1829"/>
      <c r="C122" s="1829"/>
      <c r="D122" s="1830"/>
      <c r="E122" s="773"/>
      <c r="F122" s="707" t="s">
        <v>357</v>
      </c>
      <c r="G122" s="2022" t="s">
        <v>15</v>
      </c>
      <c r="H122" s="2022"/>
      <c r="I122" s="773" t="s">
        <v>15</v>
      </c>
      <c r="J122" s="772"/>
      <c r="K122" s="1890">
        <v>100</v>
      </c>
      <c r="L122" s="1890"/>
      <c r="M122" s="1890">
        <v>100</v>
      </c>
      <c r="N122" s="1890"/>
      <c r="O122" s="1890">
        <v>100</v>
      </c>
      <c r="P122" s="1890"/>
    </row>
    <row r="123" spans="1:16" s="459" customFormat="1" ht="25.5" customHeight="1" x14ac:dyDescent="0.25">
      <c r="A123" s="1826" t="s">
        <v>391</v>
      </c>
      <c r="B123" s="1826"/>
      <c r="C123" s="1826"/>
      <c r="D123" s="1826"/>
      <c r="E123" s="775"/>
      <c r="F123" s="775">
        <v>330000</v>
      </c>
      <c r="G123" s="2021" t="s">
        <v>15</v>
      </c>
      <c r="H123" s="2021"/>
      <c r="I123" s="775" t="s">
        <v>15</v>
      </c>
      <c r="J123" s="771">
        <v>1400</v>
      </c>
      <c r="K123" s="1886">
        <f>SUM(K124:L128)</f>
        <v>1570</v>
      </c>
      <c r="L123" s="1886"/>
      <c r="M123" s="1886">
        <f t="shared" ref="M123" si="12">SUM(M124:N128)</f>
        <v>1570</v>
      </c>
      <c r="N123" s="1886"/>
      <c r="O123" s="1886">
        <f t="shared" ref="O123" si="13">SUM(O124:P128)</f>
        <v>1570</v>
      </c>
      <c r="P123" s="1886"/>
    </row>
    <row r="124" spans="1:16" ht="34.5" customHeight="1" x14ac:dyDescent="0.25">
      <c r="A124" s="1843" t="s">
        <v>501</v>
      </c>
      <c r="B124" s="1843"/>
      <c r="C124" s="1843"/>
      <c r="D124" s="1843"/>
      <c r="E124" s="773"/>
      <c r="F124" s="707" t="s">
        <v>502</v>
      </c>
      <c r="G124" s="2022" t="s">
        <v>15</v>
      </c>
      <c r="H124" s="2022"/>
      <c r="I124" s="773" t="s">
        <v>15</v>
      </c>
      <c r="J124" s="772">
        <v>900</v>
      </c>
      <c r="K124" s="1890">
        <v>900</v>
      </c>
      <c r="L124" s="1890"/>
      <c r="M124" s="1890">
        <v>900</v>
      </c>
      <c r="N124" s="1890"/>
      <c r="O124" s="1890">
        <v>900</v>
      </c>
      <c r="P124" s="1890"/>
    </row>
    <row r="125" spans="1:16" ht="22.9" customHeight="1" x14ac:dyDescent="0.25">
      <c r="A125" s="1229" t="s">
        <v>205</v>
      </c>
      <c r="B125" s="1229"/>
      <c r="C125" s="1229"/>
      <c r="D125" s="1229"/>
      <c r="E125" s="773"/>
      <c r="F125" s="707" t="s">
        <v>503</v>
      </c>
      <c r="G125" s="2022" t="s">
        <v>15</v>
      </c>
      <c r="H125" s="2022"/>
      <c r="I125" s="773" t="s">
        <v>15</v>
      </c>
      <c r="J125" s="772">
        <v>200</v>
      </c>
      <c r="K125" s="1890">
        <v>200</v>
      </c>
      <c r="L125" s="1890"/>
      <c r="M125" s="1890">
        <v>200</v>
      </c>
      <c r="N125" s="1890"/>
      <c r="O125" s="1890">
        <v>200</v>
      </c>
      <c r="P125" s="1890"/>
    </row>
    <row r="126" spans="1:16" ht="40.5" customHeight="1" x14ac:dyDescent="0.25">
      <c r="A126" s="1828" t="s">
        <v>504</v>
      </c>
      <c r="B126" s="1829"/>
      <c r="C126" s="1829"/>
      <c r="D126" s="1830"/>
      <c r="E126" s="773"/>
      <c r="F126" s="707" t="s">
        <v>505</v>
      </c>
      <c r="G126" s="2022" t="s">
        <v>15</v>
      </c>
      <c r="H126" s="2022"/>
      <c r="I126" s="773" t="s">
        <v>15</v>
      </c>
      <c r="J126" s="772">
        <v>300</v>
      </c>
      <c r="K126" s="1890">
        <v>200</v>
      </c>
      <c r="L126" s="1890"/>
      <c r="M126" s="1890">
        <v>200</v>
      </c>
      <c r="N126" s="1890"/>
      <c r="O126" s="1890">
        <v>200</v>
      </c>
      <c r="P126" s="1890"/>
    </row>
    <row r="127" spans="1:16" ht="19.5" customHeight="1" x14ac:dyDescent="0.25">
      <c r="A127" s="1517" t="s">
        <v>739</v>
      </c>
      <c r="B127" s="1517"/>
      <c r="C127" s="1517"/>
      <c r="D127" s="1517"/>
      <c r="E127" s="773"/>
      <c r="F127" s="755">
        <v>338110</v>
      </c>
      <c r="G127" s="2022" t="s">
        <v>15</v>
      </c>
      <c r="H127" s="2022"/>
      <c r="I127" s="773" t="s">
        <v>15</v>
      </c>
      <c r="J127" s="772"/>
      <c r="K127" s="1890">
        <v>200</v>
      </c>
      <c r="L127" s="1890"/>
      <c r="M127" s="1890">
        <v>200</v>
      </c>
      <c r="N127" s="1890"/>
      <c r="O127" s="1890">
        <v>200</v>
      </c>
      <c r="P127" s="1890"/>
    </row>
    <row r="128" spans="1:16" ht="22.9" customHeight="1" x14ac:dyDescent="0.25">
      <c r="A128" s="1229" t="s">
        <v>506</v>
      </c>
      <c r="B128" s="1229"/>
      <c r="C128" s="1229"/>
      <c r="D128" s="1229"/>
      <c r="E128" s="773"/>
      <c r="F128" s="755" t="s">
        <v>507</v>
      </c>
      <c r="G128" s="2022" t="s">
        <v>15</v>
      </c>
      <c r="H128" s="2022"/>
      <c r="I128" s="773" t="s">
        <v>15</v>
      </c>
      <c r="J128" s="772"/>
      <c r="K128" s="1890">
        <v>70</v>
      </c>
      <c r="L128" s="1890"/>
      <c r="M128" s="1890">
        <v>70</v>
      </c>
      <c r="N128" s="1890"/>
      <c r="O128" s="1890">
        <v>70</v>
      </c>
      <c r="P128" s="1890"/>
    </row>
    <row r="129" spans="1:16" ht="22.9" customHeight="1" x14ac:dyDescent="0.25">
      <c r="A129" s="1826" t="s">
        <v>250</v>
      </c>
      <c r="B129" s="1826"/>
      <c r="C129" s="1826"/>
      <c r="D129" s="1826"/>
      <c r="E129" s="775"/>
      <c r="F129" s="776">
        <v>350000</v>
      </c>
      <c r="G129" s="2021" t="s">
        <v>15</v>
      </c>
      <c r="H129" s="2021"/>
      <c r="I129" s="775" t="s">
        <v>15</v>
      </c>
      <c r="J129" s="771">
        <f>J130</f>
        <v>0</v>
      </c>
      <c r="K129" s="1886">
        <f>K130</f>
        <v>7155.4</v>
      </c>
      <c r="L129" s="1886"/>
      <c r="M129" s="1886">
        <f>M130</f>
        <v>7155.4</v>
      </c>
      <c r="N129" s="1886"/>
      <c r="O129" s="1886">
        <f>O130</f>
        <v>7155.4</v>
      </c>
      <c r="P129" s="1886"/>
    </row>
    <row r="130" spans="1:16" ht="22.9" customHeight="1" x14ac:dyDescent="0.25">
      <c r="A130" s="1229" t="s">
        <v>757</v>
      </c>
      <c r="B130" s="1229"/>
      <c r="C130" s="1229"/>
      <c r="D130" s="1229"/>
      <c r="E130" s="773"/>
      <c r="F130" s="755">
        <v>351110</v>
      </c>
      <c r="G130" s="2022" t="s">
        <v>15</v>
      </c>
      <c r="H130" s="2022"/>
      <c r="I130" s="773" t="s">
        <v>15</v>
      </c>
      <c r="J130" s="772"/>
      <c r="K130" s="1890">
        <v>7155.4</v>
      </c>
      <c r="L130" s="1890"/>
      <c r="M130" s="1890">
        <v>7155.4</v>
      </c>
      <c r="N130" s="1890"/>
      <c r="O130" s="1890">
        <v>7155.4</v>
      </c>
      <c r="P130" s="1890"/>
    </row>
    <row r="131" spans="1:16" ht="22.9" customHeight="1" x14ac:dyDescent="0.25">
      <c r="A131" s="1843"/>
      <c r="B131" s="1843"/>
      <c r="C131" s="1843"/>
      <c r="D131" s="1843"/>
      <c r="E131" s="773"/>
      <c r="F131" s="756"/>
      <c r="G131" s="2022"/>
      <c r="H131" s="2022"/>
      <c r="I131" s="773"/>
      <c r="J131" s="773"/>
      <c r="K131" s="2022"/>
      <c r="L131" s="2022"/>
      <c r="M131" s="2022"/>
      <c r="N131" s="2022"/>
      <c r="O131" s="2022"/>
      <c r="P131" s="2022"/>
    </row>
    <row r="132" spans="1:16" ht="22.15" customHeight="1" x14ac:dyDescent="0.25">
      <c r="A132" s="1128" t="s">
        <v>63</v>
      </c>
      <c r="B132" s="1128"/>
      <c r="C132" s="1128"/>
      <c r="D132" s="1128"/>
      <c r="E132" s="1128"/>
      <c r="F132" s="1128"/>
      <c r="G132" s="1128"/>
      <c r="H132" s="1128"/>
      <c r="I132" s="1128"/>
      <c r="J132" s="1128"/>
      <c r="K132" s="1128"/>
      <c r="L132" s="1128"/>
      <c r="M132" s="1128"/>
      <c r="N132" s="1128"/>
      <c r="O132" s="1128"/>
      <c r="P132" s="1128"/>
    </row>
    <row r="133" spans="1:16" ht="19.899999999999999" customHeight="1" x14ac:dyDescent="0.25">
      <c r="A133" s="1145" t="s">
        <v>7</v>
      </c>
      <c r="B133" s="1145"/>
      <c r="C133" s="1145"/>
      <c r="D133" s="1145"/>
      <c r="E133" s="1145" t="s">
        <v>2</v>
      </c>
      <c r="F133" s="1145"/>
      <c r="G133" s="1145"/>
      <c r="H133" s="1145"/>
      <c r="I133" s="1146" t="s">
        <v>64</v>
      </c>
      <c r="J133" s="2023" t="s">
        <v>65</v>
      </c>
      <c r="K133" s="1146" t="s">
        <v>477</v>
      </c>
      <c r="L133" s="762">
        <v>2019</v>
      </c>
      <c r="M133" s="1146" t="s">
        <v>345</v>
      </c>
      <c r="N133" s="761">
        <v>2020</v>
      </c>
      <c r="O133" s="761">
        <v>2021</v>
      </c>
      <c r="P133" s="761">
        <v>2022</v>
      </c>
    </row>
    <row r="134" spans="1:16" ht="63" customHeight="1" x14ac:dyDescent="0.25">
      <c r="A134" s="1145"/>
      <c r="B134" s="1145"/>
      <c r="C134" s="1145"/>
      <c r="D134" s="1145"/>
      <c r="E134" s="761" t="s">
        <v>66</v>
      </c>
      <c r="F134" s="761" t="s">
        <v>61</v>
      </c>
      <c r="G134" s="767" t="s">
        <v>12</v>
      </c>
      <c r="H134" s="766" t="s">
        <v>62</v>
      </c>
      <c r="I134" s="1146"/>
      <c r="J134" s="2023"/>
      <c r="K134" s="1146"/>
      <c r="L134" s="94" t="s">
        <v>67</v>
      </c>
      <c r="M134" s="1146"/>
      <c r="N134" s="95" t="s">
        <v>12</v>
      </c>
      <c r="O134" s="767" t="s">
        <v>13</v>
      </c>
      <c r="P134" s="767" t="s">
        <v>13</v>
      </c>
    </row>
    <row r="135" spans="1:16" x14ac:dyDescent="0.25">
      <c r="A135" s="1133">
        <v>1</v>
      </c>
      <c r="B135" s="1134"/>
      <c r="C135" s="1134"/>
      <c r="D135" s="1135"/>
      <c r="E135" s="761">
        <v>2</v>
      </c>
      <c r="F135" s="761">
        <v>3</v>
      </c>
      <c r="G135" s="761">
        <v>4</v>
      </c>
      <c r="H135" s="761">
        <v>5</v>
      </c>
      <c r="I135" s="761">
        <v>6</v>
      </c>
      <c r="J135" s="773">
        <v>7</v>
      </c>
      <c r="K135" s="761">
        <v>8</v>
      </c>
      <c r="L135" s="761">
        <v>9</v>
      </c>
      <c r="M135" s="761" t="s">
        <v>68</v>
      </c>
      <c r="N135" s="761">
        <v>11</v>
      </c>
      <c r="O135" s="761">
        <v>12</v>
      </c>
      <c r="P135" s="761">
        <v>13</v>
      </c>
    </row>
    <row r="136" spans="1:16" ht="22.9" customHeight="1" x14ac:dyDescent="0.25">
      <c r="A136" s="1136"/>
      <c r="B136" s="1137"/>
      <c r="C136" s="1137"/>
      <c r="D136" s="1138"/>
      <c r="E136" s="66"/>
      <c r="F136" s="66"/>
      <c r="G136" s="66"/>
      <c r="H136" s="66"/>
      <c r="I136" s="66"/>
      <c r="J136" s="74"/>
      <c r="K136" s="66"/>
      <c r="L136" s="66"/>
      <c r="M136" s="66"/>
      <c r="N136" s="66"/>
      <c r="O136" s="66"/>
      <c r="P136" s="66"/>
    </row>
    <row r="137" spans="1:16" ht="22.9" customHeight="1" x14ac:dyDescent="0.25">
      <c r="A137" s="1136"/>
      <c r="B137" s="1137"/>
      <c r="C137" s="1137"/>
      <c r="D137" s="1138"/>
      <c r="E137" s="66"/>
      <c r="F137" s="66"/>
      <c r="G137" s="66"/>
      <c r="H137" s="66"/>
      <c r="I137" s="66"/>
      <c r="J137" s="74"/>
      <c r="K137" s="66"/>
      <c r="L137" s="66"/>
      <c r="M137" s="66"/>
      <c r="N137" s="66"/>
      <c r="O137" s="66"/>
      <c r="P137" s="66"/>
    </row>
    <row r="138" spans="1:16" ht="23.45" customHeight="1" x14ac:dyDescent="0.25"/>
    <row r="139" spans="1:16" s="96" customFormat="1" ht="24.6" customHeight="1" x14ac:dyDescent="0.25">
      <c r="A139" s="1139" t="s">
        <v>69</v>
      </c>
      <c r="B139" s="1140"/>
      <c r="C139" s="1140"/>
      <c r="D139" s="1140"/>
      <c r="E139" s="1140"/>
      <c r="F139" s="1140"/>
      <c r="G139" s="1140"/>
      <c r="H139" s="1140"/>
      <c r="I139" s="1140"/>
      <c r="J139" s="1140"/>
      <c r="K139" s="1140"/>
      <c r="L139" s="1140"/>
      <c r="M139" s="1140"/>
      <c r="N139" s="1140"/>
      <c r="O139" s="1140"/>
      <c r="P139" s="1141"/>
    </row>
    <row r="140" spans="1:16" s="96" customFormat="1" ht="24.6" customHeight="1" x14ac:dyDescent="0.25">
      <c r="A140" s="1142" t="s">
        <v>70</v>
      </c>
      <c r="B140" s="1143"/>
      <c r="C140" s="1143"/>
      <c r="D140" s="1143"/>
      <c r="E140" s="1143"/>
      <c r="F140" s="1143"/>
      <c r="G140" s="1143"/>
      <c r="H140" s="1143"/>
      <c r="I140" s="1143"/>
      <c r="J140" s="1143"/>
      <c r="K140" s="1143"/>
      <c r="L140" s="1143"/>
      <c r="M140" s="1143"/>
      <c r="N140" s="1143"/>
      <c r="O140" s="1143"/>
      <c r="P140" s="1144"/>
    </row>
    <row r="141" spans="1:16" s="96" customFormat="1" ht="24.6" customHeight="1" x14ac:dyDescent="0.25">
      <c r="A141" s="1142" t="s">
        <v>71</v>
      </c>
      <c r="B141" s="1143"/>
      <c r="C141" s="1143"/>
      <c r="D141" s="1143"/>
      <c r="E141" s="1143"/>
      <c r="F141" s="1143"/>
      <c r="G141" s="1143"/>
      <c r="H141" s="1143"/>
      <c r="I141" s="1143"/>
      <c r="J141" s="1143"/>
      <c r="K141" s="1143"/>
      <c r="L141" s="1143"/>
      <c r="M141" s="1143"/>
      <c r="N141" s="1143"/>
      <c r="O141" s="1143"/>
      <c r="P141" s="1144"/>
    </row>
    <row r="142" spans="1:16" s="96" customFormat="1" ht="24.6" customHeight="1" x14ac:dyDescent="0.25">
      <c r="A142" s="1129" t="s">
        <v>72</v>
      </c>
      <c r="B142" s="1130"/>
      <c r="C142" s="1130"/>
      <c r="D142" s="1130"/>
      <c r="E142" s="1130"/>
      <c r="F142" s="1130"/>
      <c r="G142" s="1130"/>
      <c r="H142" s="1130"/>
      <c r="I142" s="1130"/>
      <c r="J142" s="1130"/>
      <c r="K142" s="1130"/>
      <c r="L142" s="1130"/>
      <c r="M142" s="1130"/>
      <c r="N142" s="1130"/>
      <c r="O142" s="1130"/>
      <c r="P142" s="1131"/>
    </row>
    <row r="144" spans="1:16" ht="38.450000000000003" customHeight="1" x14ac:dyDescent="0.25">
      <c r="A144" s="1132" t="s">
        <v>73</v>
      </c>
      <c r="B144" s="1132"/>
      <c r="C144" s="1132"/>
      <c r="D144" s="1132"/>
      <c r="E144" s="1132"/>
      <c r="F144" s="1132"/>
      <c r="G144" s="1132"/>
      <c r="H144" s="1132"/>
      <c r="I144" s="1132"/>
      <c r="J144" s="1132"/>
      <c r="K144" s="1132"/>
      <c r="L144" s="1132"/>
      <c r="M144" s="1132"/>
      <c r="N144" s="1132"/>
      <c r="O144" s="1132"/>
      <c r="P144" s="1132"/>
    </row>
  </sheetData>
  <mergeCells count="454">
    <mergeCell ref="N1:P1"/>
    <mergeCell ref="E5:J5"/>
    <mergeCell ref="D6:L6"/>
    <mergeCell ref="A9:C9"/>
    <mergeCell ref="D9:O9"/>
    <mergeCell ref="A10:C10"/>
    <mergeCell ref="D10:O10"/>
    <mergeCell ref="K16:L16"/>
    <mergeCell ref="M16:N16"/>
    <mergeCell ref="O16:P16"/>
    <mergeCell ref="A11:C11"/>
    <mergeCell ref="D11:O11"/>
    <mergeCell ref="A13:P13"/>
    <mergeCell ref="A15:D16"/>
    <mergeCell ref="E15:F15"/>
    <mergeCell ref="G15:H15"/>
    <mergeCell ref="K15:L15"/>
    <mergeCell ref="M15:N15"/>
    <mergeCell ref="O15:P15"/>
    <mergeCell ref="G16:H16"/>
    <mergeCell ref="A18:D18"/>
    <mergeCell ref="G18:H18"/>
    <mergeCell ref="K18:L18"/>
    <mergeCell ref="M18:N18"/>
    <mergeCell ref="O18:P18"/>
    <mergeCell ref="A17:D17"/>
    <mergeCell ref="G17:H17"/>
    <mergeCell ref="K17:L17"/>
    <mergeCell ref="M17:N17"/>
    <mergeCell ref="O17:P17"/>
    <mergeCell ref="A19:D19"/>
    <mergeCell ref="G19:H19"/>
    <mergeCell ref="K19:L19"/>
    <mergeCell ref="M19:N19"/>
    <mergeCell ref="O19:P19"/>
    <mergeCell ref="A20:D20"/>
    <mergeCell ref="G20:H20"/>
    <mergeCell ref="K20:L20"/>
    <mergeCell ref="M20:N20"/>
    <mergeCell ref="O20:P20"/>
    <mergeCell ref="A21:D21"/>
    <mergeCell ref="G21:H21"/>
    <mergeCell ref="K21:L21"/>
    <mergeCell ref="M21:N21"/>
    <mergeCell ref="O21:P21"/>
    <mergeCell ref="A24:D24"/>
    <mergeCell ref="G24:H24"/>
    <mergeCell ref="K24:L24"/>
    <mergeCell ref="M24:N24"/>
    <mergeCell ref="O24:P24"/>
    <mergeCell ref="A25:D25"/>
    <mergeCell ref="G25:H25"/>
    <mergeCell ref="A22:D22"/>
    <mergeCell ref="G22:H22"/>
    <mergeCell ref="K22:L22"/>
    <mergeCell ref="M22:N22"/>
    <mergeCell ref="O22:P22"/>
    <mergeCell ref="A23:D23"/>
    <mergeCell ref="G23:H23"/>
    <mergeCell ref="K23:L23"/>
    <mergeCell ref="M23:N23"/>
    <mergeCell ref="O23:P23"/>
    <mergeCell ref="A26:B27"/>
    <mergeCell ref="C26:F26"/>
    <mergeCell ref="G26:H26"/>
    <mergeCell ref="K26:L26"/>
    <mergeCell ref="M26:N26"/>
    <mergeCell ref="O26:P26"/>
    <mergeCell ref="G27:H27"/>
    <mergeCell ref="K27:L27"/>
    <mergeCell ref="M27:N27"/>
    <mergeCell ref="O27:P27"/>
    <mergeCell ref="A28:B28"/>
    <mergeCell ref="G28:H28"/>
    <mergeCell ref="K28:L28"/>
    <mergeCell ref="M28:N28"/>
    <mergeCell ref="O28:P28"/>
    <mergeCell ref="A29:B29"/>
    <mergeCell ref="G29:H29"/>
    <mergeCell ref="K29:L29"/>
    <mergeCell ref="M29:N29"/>
    <mergeCell ref="O29:P29"/>
    <mergeCell ref="A30:B30"/>
    <mergeCell ref="G30:H30"/>
    <mergeCell ref="K30:L30"/>
    <mergeCell ref="M30:N30"/>
    <mergeCell ref="O30:P30"/>
    <mergeCell ref="A31:B31"/>
    <mergeCell ref="G31:H31"/>
    <mergeCell ref="K31:L31"/>
    <mergeCell ref="M31:N31"/>
    <mergeCell ref="O31:P31"/>
    <mergeCell ref="A32:B32"/>
    <mergeCell ref="G32:H32"/>
    <mergeCell ref="K32:L32"/>
    <mergeCell ref="M32:N32"/>
    <mergeCell ref="O32:P32"/>
    <mergeCell ref="A33:B33"/>
    <mergeCell ref="G33:H33"/>
    <mergeCell ref="K33:L33"/>
    <mergeCell ref="M33:N33"/>
    <mergeCell ref="O33:P33"/>
    <mergeCell ref="A34:B34"/>
    <mergeCell ref="G34:H34"/>
    <mergeCell ref="K34:L34"/>
    <mergeCell ref="M34:N34"/>
    <mergeCell ref="O34:P34"/>
    <mergeCell ref="A35:B35"/>
    <mergeCell ref="G35:H35"/>
    <mergeCell ref="K35:L35"/>
    <mergeCell ref="M35:N35"/>
    <mergeCell ref="O35:P35"/>
    <mergeCell ref="A36:B36"/>
    <mergeCell ref="G36:H36"/>
    <mergeCell ref="K36:L36"/>
    <mergeCell ref="M36:N36"/>
    <mergeCell ref="O36:P36"/>
    <mergeCell ref="A37:B37"/>
    <mergeCell ref="G37:H37"/>
    <mergeCell ref="K37:L37"/>
    <mergeCell ref="M37:N37"/>
    <mergeCell ref="O37:P37"/>
    <mergeCell ref="A41:C42"/>
    <mergeCell ref="D41:F41"/>
    <mergeCell ref="G41:J41"/>
    <mergeCell ref="K41:M41"/>
    <mergeCell ref="N41:P41"/>
    <mergeCell ref="E42:F42"/>
    <mergeCell ref="G42:H42"/>
    <mergeCell ref="A38:B38"/>
    <mergeCell ref="G38:H38"/>
    <mergeCell ref="K38:L38"/>
    <mergeCell ref="M38:N38"/>
    <mergeCell ref="O38:P38"/>
    <mergeCell ref="A40:P40"/>
    <mergeCell ref="A45:C45"/>
    <mergeCell ref="E45:F45"/>
    <mergeCell ref="G45:H45"/>
    <mergeCell ref="A46:C46"/>
    <mergeCell ref="E46:F46"/>
    <mergeCell ref="G46:H46"/>
    <mergeCell ref="A43:C43"/>
    <mergeCell ref="E43:F43"/>
    <mergeCell ref="G43:H43"/>
    <mergeCell ref="A44:C44"/>
    <mergeCell ref="E44:F44"/>
    <mergeCell ref="G44:H44"/>
    <mergeCell ref="A49:C49"/>
    <mergeCell ref="E49:F49"/>
    <mergeCell ref="G49:H49"/>
    <mergeCell ref="A50:C50"/>
    <mergeCell ref="E50:F50"/>
    <mergeCell ref="G50:H50"/>
    <mergeCell ref="A47:C47"/>
    <mergeCell ref="E47:F47"/>
    <mergeCell ref="G47:H47"/>
    <mergeCell ref="A48:C48"/>
    <mergeCell ref="E48:F48"/>
    <mergeCell ref="G48:H48"/>
    <mergeCell ref="A56:B56"/>
    <mergeCell ref="I56:J56"/>
    <mergeCell ref="A57:B57"/>
    <mergeCell ref="I57:J57"/>
    <mergeCell ref="A58:B58"/>
    <mergeCell ref="I58:J58"/>
    <mergeCell ref="A52:P52"/>
    <mergeCell ref="A53:B54"/>
    <mergeCell ref="C53:H53"/>
    <mergeCell ref="I53:J54"/>
    <mergeCell ref="A55:B55"/>
    <mergeCell ref="I55:J55"/>
    <mergeCell ref="A63:B63"/>
    <mergeCell ref="C63:N63"/>
    <mergeCell ref="O63:P63"/>
    <mergeCell ref="A64:B64"/>
    <mergeCell ref="C64:N64"/>
    <mergeCell ref="O64:P64"/>
    <mergeCell ref="A59:B59"/>
    <mergeCell ref="I59:J59"/>
    <mergeCell ref="A60:B60"/>
    <mergeCell ref="I60:J60"/>
    <mergeCell ref="A61:B61"/>
    <mergeCell ref="A62:P62"/>
    <mergeCell ref="A68:P68"/>
    <mergeCell ref="A69:C69"/>
    <mergeCell ref="D69:P69"/>
    <mergeCell ref="A70:C70"/>
    <mergeCell ref="D70:P70"/>
    <mergeCell ref="A71:C71"/>
    <mergeCell ref="D71:P71"/>
    <mergeCell ref="A65:B65"/>
    <mergeCell ref="C65:N65"/>
    <mergeCell ref="O65:P65"/>
    <mergeCell ref="A66:B66"/>
    <mergeCell ref="C66:N66"/>
    <mergeCell ref="O66:P66"/>
    <mergeCell ref="A73:P73"/>
    <mergeCell ref="A74:A75"/>
    <mergeCell ref="B74:B75"/>
    <mergeCell ref="C74:I75"/>
    <mergeCell ref="J74:J75"/>
    <mergeCell ref="C79:I79"/>
    <mergeCell ref="C80:I80"/>
    <mergeCell ref="C81:I81"/>
    <mergeCell ref="C82:I82"/>
    <mergeCell ref="A76:A78"/>
    <mergeCell ref="C76:I76"/>
    <mergeCell ref="C77:I77"/>
    <mergeCell ref="C78:I78"/>
    <mergeCell ref="A79:A82"/>
    <mergeCell ref="C83:I83"/>
    <mergeCell ref="C84:I84"/>
    <mergeCell ref="M88:N88"/>
    <mergeCell ref="O88:P88"/>
    <mergeCell ref="A86:P86"/>
    <mergeCell ref="A87:D88"/>
    <mergeCell ref="E87:F87"/>
    <mergeCell ref="G87:H87"/>
    <mergeCell ref="K87:L87"/>
    <mergeCell ref="M87:N87"/>
    <mergeCell ref="O87:P87"/>
    <mergeCell ref="G88:H88"/>
    <mergeCell ref="K88:L88"/>
    <mergeCell ref="A83:A84"/>
    <mergeCell ref="A89:D89"/>
    <mergeCell ref="G89:H89"/>
    <mergeCell ref="K89:L89"/>
    <mergeCell ref="M89:N89"/>
    <mergeCell ref="O89:P89"/>
    <mergeCell ref="A90:D90"/>
    <mergeCell ref="G90:H90"/>
    <mergeCell ref="K90:L90"/>
    <mergeCell ref="M90:N90"/>
    <mergeCell ref="O90:P90"/>
    <mergeCell ref="A93:D93"/>
    <mergeCell ref="G93:H93"/>
    <mergeCell ref="K93:L93"/>
    <mergeCell ref="M93:N93"/>
    <mergeCell ref="O93:P93"/>
    <mergeCell ref="A91:D91"/>
    <mergeCell ref="G91:H91"/>
    <mergeCell ref="K91:L91"/>
    <mergeCell ref="M91:N91"/>
    <mergeCell ref="O91:P91"/>
    <mergeCell ref="A92:D92"/>
    <mergeCell ref="G92:H92"/>
    <mergeCell ref="K92:L92"/>
    <mergeCell ref="M92:N92"/>
    <mergeCell ref="O92:P92"/>
    <mergeCell ref="A94:D94"/>
    <mergeCell ref="G94:H94"/>
    <mergeCell ref="K94:L94"/>
    <mergeCell ref="M94:N94"/>
    <mergeCell ref="O94:P94"/>
    <mergeCell ref="A95:D95"/>
    <mergeCell ref="G95:H95"/>
    <mergeCell ref="K95:L95"/>
    <mergeCell ref="M95:N95"/>
    <mergeCell ref="O95:P95"/>
    <mergeCell ref="A96:D96"/>
    <mergeCell ref="G96:H96"/>
    <mergeCell ref="K96:L96"/>
    <mergeCell ref="M96:N96"/>
    <mergeCell ref="O96:P96"/>
    <mergeCell ref="A97:D97"/>
    <mergeCell ref="G97:H97"/>
    <mergeCell ref="K97:L97"/>
    <mergeCell ref="M97:N97"/>
    <mergeCell ref="O97:P97"/>
    <mergeCell ref="A98:D98"/>
    <mergeCell ref="G98:H98"/>
    <mergeCell ref="K98:L98"/>
    <mergeCell ref="M98:N98"/>
    <mergeCell ref="O98:P98"/>
    <mergeCell ref="A99:D99"/>
    <mergeCell ref="G99:H99"/>
    <mergeCell ref="K99:L99"/>
    <mergeCell ref="M99:N99"/>
    <mergeCell ref="O99:P99"/>
    <mergeCell ref="A100:D100"/>
    <mergeCell ref="G100:H100"/>
    <mergeCell ref="K100:L100"/>
    <mergeCell ref="M100:N100"/>
    <mergeCell ref="O100:P100"/>
    <mergeCell ref="A101:D101"/>
    <mergeCell ref="G101:H101"/>
    <mergeCell ref="K101:L101"/>
    <mergeCell ref="M101:N101"/>
    <mergeCell ref="O101:P101"/>
    <mergeCell ref="A102:D102"/>
    <mergeCell ref="G102:H102"/>
    <mergeCell ref="K102:L102"/>
    <mergeCell ref="M102:N102"/>
    <mergeCell ref="O102:P102"/>
    <mergeCell ref="A103:D103"/>
    <mergeCell ref="G103:H103"/>
    <mergeCell ref="K103:L103"/>
    <mergeCell ref="M103:N103"/>
    <mergeCell ref="O103:P103"/>
    <mergeCell ref="A104:D104"/>
    <mergeCell ref="G104:H104"/>
    <mergeCell ref="K104:L104"/>
    <mergeCell ref="M104:N104"/>
    <mergeCell ref="O104:P104"/>
    <mergeCell ref="A105:D105"/>
    <mergeCell ref="G105:H105"/>
    <mergeCell ref="K105:L105"/>
    <mergeCell ref="M105:N105"/>
    <mergeCell ref="O105:P105"/>
    <mergeCell ref="G108:H108"/>
    <mergeCell ref="K108:L108"/>
    <mergeCell ref="M108:N108"/>
    <mergeCell ref="O108:P108"/>
    <mergeCell ref="A106:D106"/>
    <mergeCell ref="G106:H106"/>
    <mergeCell ref="K106:L106"/>
    <mergeCell ref="M106:N106"/>
    <mergeCell ref="O106:P106"/>
    <mergeCell ref="A107:D107"/>
    <mergeCell ref="G107:H107"/>
    <mergeCell ref="K107:L107"/>
    <mergeCell ref="M107:N107"/>
    <mergeCell ref="O107:P107"/>
    <mergeCell ref="A108:D108"/>
    <mergeCell ref="A109:D109"/>
    <mergeCell ref="G109:H109"/>
    <mergeCell ref="K109:L109"/>
    <mergeCell ref="M109:N109"/>
    <mergeCell ref="O109:P109"/>
    <mergeCell ref="A110:D110"/>
    <mergeCell ref="G110:H110"/>
    <mergeCell ref="K110:L110"/>
    <mergeCell ref="M110:N110"/>
    <mergeCell ref="O110:P110"/>
    <mergeCell ref="A111:D111"/>
    <mergeCell ref="G111:H111"/>
    <mergeCell ref="K111:L111"/>
    <mergeCell ref="M111:N111"/>
    <mergeCell ref="O111:P111"/>
    <mergeCell ref="A112:D112"/>
    <mergeCell ref="G112:H112"/>
    <mergeCell ref="K112:L112"/>
    <mergeCell ref="M112:N112"/>
    <mergeCell ref="O112:P112"/>
    <mergeCell ref="A113:D113"/>
    <mergeCell ref="G113:H113"/>
    <mergeCell ref="K113:L113"/>
    <mergeCell ref="M113:N113"/>
    <mergeCell ref="O113:P113"/>
    <mergeCell ref="A114:D114"/>
    <mergeCell ref="G114:H114"/>
    <mergeCell ref="K114:L114"/>
    <mergeCell ref="M114:N114"/>
    <mergeCell ref="O114:P114"/>
    <mergeCell ref="A115:D115"/>
    <mergeCell ref="G115:H115"/>
    <mergeCell ref="K115:L115"/>
    <mergeCell ref="M115:N115"/>
    <mergeCell ref="O115:P115"/>
    <mergeCell ref="A116:D116"/>
    <mergeCell ref="G116:H116"/>
    <mergeCell ref="K116:L116"/>
    <mergeCell ref="M116:N116"/>
    <mergeCell ref="O116:P116"/>
    <mergeCell ref="A118:D118"/>
    <mergeCell ref="G118:H118"/>
    <mergeCell ref="K118:L118"/>
    <mergeCell ref="M118:N118"/>
    <mergeCell ref="O118:P118"/>
    <mergeCell ref="A117:D117"/>
    <mergeCell ref="G117:H117"/>
    <mergeCell ref="K117:L117"/>
    <mergeCell ref="M117:N117"/>
    <mergeCell ref="O117:P117"/>
    <mergeCell ref="A119:D119"/>
    <mergeCell ref="G119:H119"/>
    <mergeCell ref="K119:L119"/>
    <mergeCell ref="M119:N119"/>
    <mergeCell ref="O119:P119"/>
    <mergeCell ref="A120:D120"/>
    <mergeCell ref="G120:H120"/>
    <mergeCell ref="K120:L120"/>
    <mergeCell ref="M120:N120"/>
    <mergeCell ref="O120:P120"/>
    <mergeCell ref="A123:D123"/>
    <mergeCell ref="G123:H123"/>
    <mergeCell ref="K123:L123"/>
    <mergeCell ref="M123:N123"/>
    <mergeCell ref="O123:P123"/>
    <mergeCell ref="A121:D121"/>
    <mergeCell ref="G121:H121"/>
    <mergeCell ref="K121:L121"/>
    <mergeCell ref="M121:N121"/>
    <mergeCell ref="O121:P121"/>
    <mergeCell ref="A122:D122"/>
    <mergeCell ref="G122:H122"/>
    <mergeCell ref="K122:L122"/>
    <mergeCell ref="M122:N122"/>
    <mergeCell ref="O122:P122"/>
    <mergeCell ref="A126:D126"/>
    <mergeCell ref="G126:H126"/>
    <mergeCell ref="K126:L126"/>
    <mergeCell ref="M126:N126"/>
    <mergeCell ref="O126:P126"/>
    <mergeCell ref="A128:D128"/>
    <mergeCell ref="G128:H128"/>
    <mergeCell ref="K128:L128"/>
    <mergeCell ref="A124:D124"/>
    <mergeCell ref="G124:H124"/>
    <mergeCell ref="K124:L124"/>
    <mergeCell ref="M124:N124"/>
    <mergeCell ref="O124:P124"/>
    <mergeCell ref="A125:D125"/>
    <mergeCell ref="G125:H125"/>
    <mergeCell ref="K125:L125"/>
    <mergeCell ref="M125:N125"/>
    <mergeCell ref="O125:P125"/>
    <mergeCell ref="G127:H127"/>
    <mergeCell ref="K127:L127"/>
    <mergeCell ref="M127:N127"/>
    <mergeCell ref="O127:P127"/>
    <mergeCell ref="A127:D127"/>
    <mergeCell ref="O131:P131"/>
    <mergeCell ref="A132:P132"/>
    <mergeCell ref="A130:D130"/>
    <mergeCell ref="G130:H130"/>
    <mergeCell ref="K130:L130"/>
    <mergeCell ref="M130:N130"/>
    <mergeCell ref="O130:P130"/>
    <mergeCell ref="M128:N128"/>
    <mergeCell ref="O128:P128"/>
    <mergeCell ref="A129:D129"/>
    <mergeCell ref="G129:H129"/>
    <mergeCell ref="K129:L129"/>
    <mergeCell ref="M129:N129"/>
    <mergeCell ref="O129:P129"/>
    <mergeCell ref="A131:D131"/>
    <mergeCell ref="G131:H131"/>
    <mergeCell ref="K131:L131"/>
    <mergeCell ref="M131:N131"/>
    <mergeCell ref="A142:P142"/>
    <mergeCell ref="A144:P144"/>
    <mergeCell ref="A135:D135"/>
    <mergeCell ref="A136:D136"/>
    <mergeCell ref="A137:D137"/>
    <mergeCell ref="A139:P139"/>
    <mergeCell ref="A140:P140"/>
    <mergeCell ref="A141:P141"/>
    <mergeCell ref="A133:D134"/>
    <mergeCell ref="E133:H133"/>
    <mergeCell ref="I133:I134"/>
    <mergeCell ref="J133:J134"/>
    <mergeCell ref="K133:K134"/>
    <mergeCell ref="M133:M134"/>
  </mergeCells>
  <pageMargins left="0.70866141732283472" right="0.70866141732283472" top="0.74803149606299213" bottom="0.74803149606299213" header="0.31496062992125984" footer="0.31496062992125984"/>
  <pageSetup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50"/>
  <sheetViews>
    <sheetView topLeftCell="A29" zoomScale="90" zoomScaleNormal="90" workbookViewId="0">
      <selection activeCell="D69" sqref="D69:P69"/>
    </sheetView>
  </sheetViews>
  <sheetFormatPr defaultColWidth="8.85546875" defaultRowHeight="15.75" x14ac:dyDescent="0.25"/>
  <cols>
    <col min="1" max="1" width="10.140625" style="69" customWidth="1"/>
    <col min="2" max="2" width="12.28515625" style="69" customWidth="1"/>
    <col min="3" max="3" width="8.28515625" style="69" customWidth="1"/>
    <col min="4" max="4" width="8.7109375" style="69" customWidth="1"/>
    <col min="5" max="5" width="8.28515625" style="69" customWidth="1"/>
    <col min="6" max="6" width="10.140625" style="69" customWidth="1"/>
    <col min="7" max="7" width="7.140625" style="69" customWidth="1"/>
    <col min="8" max="8" width="9.5703125" style="69" customWidth="1"/>
    <col min="9" max="9" width="10" style="69" customWidth="1"/>
    <col min="10" max="10" width="9.42578125" style="451" customWidth="1"/>
    <col min="11" max="11" width="9.5703125" style="69" customWidth="1"/>
    <col min="12" max="12" width="7" style="69" customWidth="1"/>
    <col min="13" max="13" width="9.7109375" style="69" customWidth="1"/>
    <col min="14" max="14" width="8.5703125" style="69" customWidth="1"/>
    <col min="15" max="16" width="8.85546875" style="69" customWidth="1"/>
    <col min="17" max="16384" width="8.85546875" style="69"/>
  </cols>
  <sheetData>
    <row r="1" spans="1:16" x14ac:dyDescent="0.25">
      <c r="A1" s="450"/>
      <c r="N1" s="1666" t="s">
        <v>701</v>
      </c>
      <c r="O1" s="1666"/>
      <c r="P1" s="1666"/>
    </row>
    <row r="2" spans="1:16" x14ac:dyDescent="0.25">
      <c r="A2" s="450"/>
      <c r="N2" s="447"/>
      <c r="O2" s="447"/>
      <c r="P2" s="447"/>
    </row>
    <row r="3" spans="1:16" x14ac:dyDescent="0.25">
      <c r="A3" s="450"/>
      <c r="N3" s="447"/>
      <c r="O3" s="447"/>
      <c r="P3" s="447"/>
    </row>
    <row r="4" spans="1:16" x14ac:dyDescent="0.25">
      <c r="A4" s="450"/>
      <c r="N4" s="447"/>
      <c r="O4" s="447"/>
      <c r="P4" s="447"/>
    </row>
    <row r="5" spans="1:16" ht="18.75" x14ac:dyDescent="0.25">
      <c r="A5" s="450"/>
      <c r="E5" s="1231" t="s">
        <v>1</v>
      </c>
      <c r="F5" s="1231"/>
      <c r="G5" s="1231"/>
      <c r="H5" s="1231"/>
      <c r="I5" s="1231"/>
      <c r="J5" s="1231"/>
    </row>
    <row r="6" spans="1:16" ht="18.75" x14ac:dyDescent="0.25">
      <c r="A6" s="450"/>
      <c r="D6" s="1231" t="s">
        <v>702</v>
      </c>
      <c r="E6" s="1231"/>
      <c r="F6" s="1231"/>
      <c r="G6" s="1231"/>
      <c r="H6" s="1231"/>
      <c r="I6" s="1231"/>
      <c r="J6" s="1231"/>
      <c r="K6" s="1231"/>
      <c r="L6" s="1231"/>
    </row>
    <row r="7" spans="1:16" ht="18.75" x14ac:dyDescent="0.25">
      <c r="A7" s="450"/>
      <c r="D7" s="448"/>
      <c r="E7" s="448"/>
      <c r="F7" s="448"/>
      <c r="G7" s="448"/>
      <c r="H7" s="448"/>
      <c r="I7" s="448"/>
      <c r="J7" s="452"/>
      <c r="K7" s="448"/>
      <c r="L7" s="448"/>
    </row>
    <row r="8" spans="1:16" x14ac:dyDescent="0.25">
      <c r="A8" s="450"/>
      <c r="P8" s="447" t="s">
        <v>2</v>
      </c>
    </row>
    <row r="9" spans="1:16" ht="23.45" customHeight="1" x14ac:dyDescent="0.25">
      <c r="A9" s="1207" t="s">
        <v>3</v>
      </c>
      <c r="B9" s="1207"/>
      <c r="C9" s="1207"/>
      <c r="D9" s="1207" t="s">
        <v>178</v>
      </c>
      <c r="E9" s="1207"/>
      <c r="F9" s="1207"/>
      <c r="G9" s="1207"/>
      <c r="H9" s="1207"/>
      <c r="I9" s="1207"/>
      <c r="J9" s="1207"/>
      <c r="K9" s="1207"/>
      <c r="L9" s="1207"/>
      <c r="M9" s="1207"/>
      <c r="N9" s="1207"/>
      <c r="O9" s="1207"/>
      <c r="P9" s="439">
        <v>1</v>
      </c>
    </row>
    <row r="10" spans="1:16" ht="23.45" customHeight="1" x14ac:dyDescent="0.25">
      <c r="A10" s="1207" t="s">
        <v>4</v>
      </c>
      <c r="B10" s="1207"/>
      <c r="C10" s="1207"/>
      <c r="D10" s="2049" t="s">
        <v>508</v>
      </c>
      <c r="E10" s="2049"/>
      <c r="F10" s="2049"/>
      <c r="G10" s="2049"/>
      <c r="H10" s="2049"/>
      <c r="I10" s="2049"/>
      <c r="J10" s="2049"/>
      <c r="K10" s="2049"/>
      <c r="L10" s="2049"/>
      <c r="M10" s="2049"/>
      <c r="N10" s="2049"/>
      <c r="O10" s="2049"/>
      <c r="P10" s="439">
        <v>218</v>
      </c>
    </row>
    <row r="11" spans="1:16" ht="23.45" customHeight="1" x14ac:dyDescent="0.25">
      <c r="A11" s="1207" t="s">
        <v>5</v>
      </c>
      <c r="B11" s="1207"/>
      <c r="C11" s="1207"/>
      <c r="D11" s="1145"/>
      <c r="E11" s="1145"/>
      <c r="F11" s="1145"/>
      <c r="G11" s="1145"/>
      <c r="H11" s="1145"/>
      <c r="I11" s="1145"/>
      <c r="J11" s="1145"/>
      <c r="K11" s="1145"/>
      <c r="L11" s="1145"/>
      <c r="M11" s="1145"/>
      <c r="N11" s="1145"/>
      <c r="O11" s="1145"/>
      <c r="P11" s="439"/>
    </row>
    <row r="12" spans="1:16" ht="23.45" customHeight="1" x14ac:dyDescent="0.25">
      <c r="A12" s="438"/>
      <c r="B12" s="438"/>
      <c r="C12" s="438"/>
      <c r="D12" s="443"/>
      <c r="E12" s="443"/>
      <c r="F12" s="443"/>
      <c r="G12" s="443"/>
      <c r="H12" s="443"/>
      <c r="I12" s="443"/>
      <c r="J12" s="453"/>
      <c r="K12" s="443"/>
      <c r="L12" s="443"/>
      <c r="M12" s="443"/>
      <c r="N12" s="443"/>
      <c r="O12" s="443"/>
      <c r="P12" s="443"/>
    </row>
    <row r="13" spans="1:16" x14ac:dyDescent="0.25">
      <c r="A13" s="1208" t="s">
        <v>6</v>
      </c>
      <c r="B13" s="1209"/>
      <c r="C13" s="1209"/>
      <c r="D13" s="1209"/>
      <c r="E13" s="1209"/>
      <c r="F13" s="1209"/>
      <c r="G13" s="1209"/>
      <c r="H13" s="1209"/>
      <c r="I13" s="1209"/>
      <c r="J13" s="1209"/>
      <c r="K13" s="1209"/>
      <c r="L13" s="1209"/>
      <c r="M13" s="1209"/>
      <c r="N13" s="1209"/>
      <c r="O13" s="1209"/>
      <c r="P13" s="1210"/>
    </row>
    <row r="14" spans="1:16" x14ac:dyDescent="0.25">
      <c r="A14" s="438"/>
      <c r="B14" s="438"/>
      <c r="C14" s="438"/>
      <c r="D14" s="438"/>
      <c r="E14" s="438"/>
      <c r="F14" s="438"/>
      <c r="G14" s="438"/>
      <c r="H14" s="438"/>
      <c r="I14" s="438"/>
      <c r="J14" s="454"/>
      <c r="K14" s="438"/>
      <c r="L14" s="438"/>
      <c r="M14" s="438"/>
      <c r="N14" s="438"/>
      <c r="O14" s="438"/>
      <c r="P14" s="438"/>
    </row>
    <row r="15" spans="1:16" ht="21.6" customHeight="1" x14ac:dyDescent="0.25">
      <c r="A15" s="1173" t="s">
        <v>7</v>
      </c>
      <c r="B15" s="1174"/>
      <c r="C15" s="1174"/>
      <c r="D15" s="1175"/>
      <c r="E15" s="1133" t="s">
        <v>2</v>
      </c>
      <c r="F15" s="1135"/>
      <c r="G15" s="1145">
        <v>2017</v>
      </c>
      <c r="H15" s="1145"/>
      <c r="I15" s="439">
        <v>2018</v>
      </c>
      <c r="J15" s="449">
        <v>2019</v>
      </c>
      <c r="K15" s="1179">
        <v>2020</v>
      </c>
      <c r="L15" s="1179"/>
      <c r="M15" s="1179">
        <v>2021</v>
      </c>
      <c r="N15" s="1179"/>
      <c r="O15" s="1179">
        <v>2022</v>
      </c>
      <c r="P15" s="1179"/>
    </row>
    <row r="16" spans="1:16" x14ac:dyDescent="0.25">
      <c r="A16" s="1176"/>
      <c r="B16" s="1177"/>
      <c r="C16" s="1177"/>
      <c r="D16" s="1178"/>
      <c r="E16" s="439" t="s">
        <v>8</v>
      </c>
      <c r="F16" s="444" t="s">
        <v>9</v>
      </c>
      <c r="G16" s="1133" t="s">
        <v>10</v>
      </c>
      <c r="H16" s="1135"/>
      <c r="I16" s="439" t="s">
        <v>10</v>
      </c>
      <c r="J16" s="449" t="s">
        <v>11</v>
      </c>
      <c r="K16" s="1133" t="s">
        <v>12</v>
      </c>
      <c r="L16" s="1135"/>
      <c r="M16" s="1133" t="s">
        <v>13</v>
      </c>
      <c r="N16" s="1135"/>
      <c r="O16" s="1133" t="s">
        <v>13</v>
      </c>
      <c r="P16" s="1135"/>
    </row>
    <row r="17" spans="1:16" ht="23.45" customHeight="1" x14ac:dyDescent="0.25">
      <c r="A17" s="1128" t="s">
        <v>14</v>
      </c>
      <c r="B17" s="1128"/>
      <c r="C17" s="1128"/>
      <c r="D17" s="1128"/>
      <c r="E17" s="439"/>
      <c r="F17" s="439"/>
      <c r="G17" s="1689" t="s">
        <v>15</v>
      </c>
      <c r="H17" s="1690"/>
      <c r="I17" s="441" t="s">
        <v>15</v>
      </c>
      <c r="J17" s="271">
        <v>61672.800000000003</v>
      </c>
      <c r="K17" s="1689">
        <f>SUM(K18:L23)</f>
        <v>61747.8</v>
      </c>
      <c r="L17" s="1690"/>
      <c r="M17" s="1689">
        <f t="shared" ref="M17" si="0">SUM(M18:N23)</f>
        <v>61672.800000000003</v>
      </c>
      <c r="N17" s="1690"/>
      <c r="O17" s="1689">
        <f t="shared" ref="O17" si="1">SUM(O18:P23)</f>
        <v>61672.800000000003</v>
      </c>
      <c r="P17" s="1690"/>
    </row>
    <row r="18" spans="1:16" ht="23.45" customHeight="1" x14ac:dyDescent="0.25">
      <c r="A18" s="1831" t="s">
        <v>79</v>
      </c>
      <c r="B18" s="1832"/>
      <c r="C18" s="1832"/>
      <c r="D18" s="1833"/>
      <c r="E18" s="439"/>
      <c r="F18" s="439">
        <v>21</v>
      </c>
      <c r="G18" s="1689" t="s">
        <v>15</v>
      </c>
      <c r="H18" s="1690"/>
      <c r="I18" s="439" t="s">
        <v>15</v>
      </c>
      <c r="J18" s="449">
        <v>49530.8</v>
      </c>
      <c r="K18" s="1145">
        <f>SUM(K88)</f>
        <v>49096</v>
      </c>
      <c r="L18" s="1145"/>
      <c r="M18" s="1145">
        <f t="shared" ref="M18" si="2">SUM(M88)</f>
        <v>49096</v>
      </c>
      <c r="N18" s="1145"/>
      <c r="O18" s="1145">
        <f t="shared" ref="O18" si="3">SUM(O88)</f>
        <v>49096</v>
      </c>
      <c r="P18" s="1145"/>
    </row>
    <row r="19" spans="1:16" ht="23.45" customHeight="1" x14ac:dyDescent="0.25">
      <c r="A19" s="1831" t="s">
        <v>83</v>
      </c>
      <c r="B19" s="1832"/>
      <c r="C19" s="1832"/>
      <c r="D19" s="1833"/>
      <c r="E19" s="439"/>
      <c r="F19" s="439">
        <v>22</v>
      </c>
      <c r="G19" s="1133" t="s">
        <v>15</v>
      </c>
      <c r="H19" s="1135"/>
      <c r="I19" s="439" t="s">
        <v>15</v>
      </c>
      <c r="J19" s="449">
        <v>9509.2000000000007</v>
      </c>
      <c r="K19" s="1150">
        <f>K95+K132</f>
        <v>8463.7999999999993</v>
      </c>
      <c r="L19" s="1145"/>
      <c r="M19" s="1150">
        <f>M95</f>
        <v>8418.7999999999993</v>
      </c>
      <c r="N19" s="1145"/>
      <c r="O19" s="1150">
        <f>O95</f>
        <v>8418.7999999999993</v>
      </c>
      <c r="P19" s="1145"/>
    </row>
    <row r="20" spans="1:16" ht="23.45" customHeight="1" x14ac:dyDescent="0.25">
      <c r="A20" s="1831" t="s">
        <v>180</v>
      </c>
      <c r="B20" s="1832"/>
      <c r="C20" s="1832"/>
      <c r="D20" s="1833"/>
      <c r="E20" s="439"/>
      <c r="F20" s="439">
        <v>27</v>
      </c>
      <c r="G20" s="1145" t="s">
        <v>15</v>
      </c>
      <c r="H20" s="1145"/>
      <c r="I20" s="439" t="s">
        <v>15</v>
      </c>
      <c r="J20" s="449">
        <v>150</v>
      </c>
      <c r="K20" s="1145">
        <f>SUM(K114)</f>
        <v>150</v>
      </c>
      <c r="L20" s="1145"/>
      <c r="M20" s="1145">
        <f t="shared" ref="M20" si="4">SUM(M114)</f>
        <v>150</v>
      </c>
      <c r="N20" s="1145"/>
      <c r="O20" s="1145">
        <f t="shared" ref="O20" si="5">SUM(O114)</f>
        <v>150</v>
      </c>
      <c r="P20" s="1145"/>
    </row>
    <row r="21" spans="1:16" ht="23.45" customHeight="1" x14ac:dyDescent="0.25">
      <c r="A21" s="1831" t="s">
        <v>163</v>
      </c>
      <c r="B21" s="1832"/>
      <c r="C21" s="1832"/>
      <c r="D21" s="1833"/>
      <c r="E21" s="439"/>
      <c r="F21" s="439">
        <v>28</v>
      </c>
      <c r="G21" s="1145" t="s">
        <v>15</v>
      </c>
      <c r="H21" s="1145"/>
      <c r="I21" s="439" t="s">
        <v>15</v>
      </c>
      <c r="J21" s="449">
        <v>690</v>
      </c>
      <c r="K21" s="1150">
        <f>SUM(K116+K135)</f>
        <v>1656</v>
      </c>
      <c r="L21" s="1145"/>
      <c r="M21" s="1145">
        <f t="shared" ref="M21" si="6">SUM(M116)</f>
        <v>1626</v>
      </c>
      <c r="N21" s="1145"/>
      <c r="O21" s="1145">
        <f t="shared" ref="O21" si="7">SUM(O116)</f>
        <v>1626</v>
      </c>
      <c r="P21" s="1145"/>
    </row>
    <row r="22" spans="1:16" ht="23.45" customHeight="1" x14ac:dyDescent="0.25">
      <c r="A22" s="1831" t="s">
        <v>98</v>
      </c>
      <c r="B22" s="1832"/>
      <c r="C22" s="1832"/>
      <c r="D22" s="1833"/>
      <c r="E22" s="439"/>
      <c r="F22" s="439">
        <v>31</v>
      </c>
      <c r="G22" s="1145" t="s">
        <v>15</v>
      </c>
      <c r="H22" s="1145"/>
      <c r="I22" s="439" t="s">
        <v>15</v>
      </c>
      <c r="J22" s="449">
        <v>1000</v>
      </c>
      <c r="K22" s="1145">
        <f>SUM(K121)</f>
        <v>1712</v>
      </c>
      <c r="L22" s="1145"/>
      <c r="M22" s="1145">
        <f t="shared" ref="M22" si="8">SUM(M121)</f>
        <v>1712</v>
      </c>
      <c r="N22" s="1145"/>
      <c r="O22" s="1145">
        <f t="shared" ref="O22" si="9">SUM(O121)</f>
        <v>1712</v>
      </c>
      <c r="P22" s="1145"/>
    </row>
    <row r="23" spans="1:16" ht="23.45" customHeight="1" x14ac:dyDescent="0.25">
      <c r="A23" s="1229" t="s">
        <v>101</v>
      </c>
      <c r="B23" s="1229"/>
      <c r="C23" s="1229"/>
      <c r="D23" s="1229"/>
      <c r="E23" s="439"/>
      <c r="F23" s="439">
        <v>33</v>
      </c>
      <c r="G23" s="1145" t="s">
        <v>15</v>
      </c>
      <c r="H23" s="1145"/>
      <c r="I23" s="439" t="s">
        <v>15</v>
      </c>
      <c r="J23" s="449">
        <v>792.8</v>
      </c>
      <c r="K23" s="1145">
        <f>SUM(K126)</f>
        <v>670</v>
      </c>
      <c r="L23" s="1145"/>
      <c r="M23" s="1145">
        <f t="shared" ref="M23" si="10">SUM(M126)</f>
        <v>670</v>
      </c>
      <c r="N23" s="1145"/>
      <c r="O23" s="1145">
        <f t="shared" ref="O23" si="11">SUM(O126)</f>
        <v>670</v>
      </c>
      <c r="P23" s="1145"/>
    </row>
    <row r="24" spans="1:16" ht="23.45" customHeight="1" x14ac:dyDescent="0.25">
      <c r="A24" s="1136"/>
      <c r="B24" s="1137"/>
      <c r="C24" s="1137"/>
      <c r="D24" s="1138"/>
      <c r="E24" s="439"/>
      <c r="F24" s="66"/>
      <c r="G24" s="1133"/>
      <c r="H24" s="1135"/>
      <c r="I24" s="443"/>
      <c r="J24" s="453"/>
      <c r="K24" s="443"/>
      <c r="L24" s="443"/>
      <c r="M24" s="443"/>
      <c r="N24" s="443"/>
      <c r="O24" s="443"/>
      <c r="P24" s="443"/>
    </row>
    <row r="25" spans="1:16" ht="18.600000000000001" customHeight="1" x14ac:dyDescent="0.25">
      <c r="A25" s="1173" t="s">
        <v>7</v>
      </c>
      <c r="B25" s="1175"/>
      <c r="C25" s="1179" t="s">
        <v>2</v>
      </c>
      <c r="D25" s="1179"/>
      <c r="E25" s="1179"/>
      <c r="F25" s="1179"/>
      <c r="G25" s="1145">
        <v>2017</v>
      </c>
      <c r="H25" s="1145"/>
      <c r="I25" s="439">
        <v>2018</v>
      </c>
      <c r="J25" s="449">
        <v>2019</v>
      </c>
      <c r="K25" s="1179">
        <v>2020</v>
      </c>
      <c r="L25" s="1179"/>
      <c r="M25" s="1179">
        <v>2021</v>
      </c>
      <c r="N25" s="1179"/>
      <c r="O25" s="1179">
        <v>2022</v>
      </c>
      <c r="P25" s="1179"/>
    </row>
    <row r="26" spans="1:16" ht="35.450000000000003" customHeight="1" x14ac:dyDescent="0.25">
      <c r="A26" s="1176"/>
      <c r="B26" s="1178"/>
      <c r="C26" s="439" t="s">
        <v>16</v>
      </c>
      <c r="D26" s="439" t="s">
        <v>17</v>
      </c>
      <c r="E26" s="439" t="s">
        <v>8</v>
      </c>
      <c r="F26" s="444" t="s">
        <v>9</v>
      </c>
      <c r="G26" s="1133" t="s">
        <v>10</v>
      </c>
      <c r="H26" s="1135"/>
      <c r="I26" s="439" t="s">
        <v>10</v>
      </c>
      <c r="J26" s="449" t="s">
        <v>11</v>
      </c>
      <c r="K26" s="1133" t="s">
        <v>12</v>
      </c>
      <c r="L26" s="1135"/>
      <c r="M26" s="1133" t="s">
        <v>13</v>
      </c>
      <c r="N26" s="1135"/>
      <c r="O26" s="1133" t="s">
        <v>13</v>
      </c>
      <c r="P26" s="1135"/>
    </row>
    <row r="27" spans="1:16" ht="43.5" customHeight="1" x14ac:dyDescent="0.25">
      <c r="A27" s="1226" t="s">
        <v>18</v>
      </c>
      <c r="B27" s="1227"/>
      <c r="C27" s="66"/>
      <c r="D27" s="66"/>
      <c r="E27" s="66"/>
      <c r="F27" s="66"/>
      <c r="G27" s="1228" t="s">
        <v>15</v>
      </c>
      <c r="H27" s="1228"/>
      <c r="I27" s="816" t="s">
        <v>15</v>
      </c>
      <c r="J27" s="57">
        <v>61672.800000000003</v>
      </c>
      <c r="K27" s="1228">
        <v>61747.8</v>
      </c>
      <c r="L27" s="1228"/>
      <c r="M27" s="1228">
        <v>61672.800000000003</v>
      </c>
      <c r="N27" s="1228"/>
      <c r="O27" s="1228">
        <v>61672.800000000003</v>
      </c>
      <c r="P27" s="1228"/>
    </row>
    <row r="28" spans="1:16" ht="32.450000000000003" customHeight="1" x14ac:dyDescent="0.25">
      <c r="A28" s="1224" t="s">
        <v>19</v>
      </c>
      <c r="B28" s="1225"/>
      <c r="C28" s="734">
        <v>297</v>
      </c>
      <c r="D28" s="66">
        <v>1</v>
      </c>
      <c r="E28" s="66">
        <v>4</v>
      </c>
      <c r="F28" s="66">
        <v>14</v>
      </c>
      <c r="G28" s="1179" t="s">
        <v>15</v>
      </c>
      <c r="H28" s="1179"/>
      <c r="I28" s="814" t="s">
        <v>15</v>
      </c>
      <c r="J28" s="22">
        <v>61672.800000000003</v>
      </c>
      <c r="K28" s="1179">
        <v>61672.800000000003</v>
      </c>
      <c r="L28" s="1179"/>
      <c r="M28" s="1179">
        <v>61672.800000000003</v>
      </c>
      <c r="N28" s="1179"/>
      <c r="O28" s="1179">
        <v>61672.800000000003</v>
      </c>
      <c r="P28" s="1179"/>
    </row>
    <row r="29" spans="1:16" ht="18.600000000000001" customHeight="1" x14ac:dyDescent="0.25">
      <c r="A29" s="1179"/>
      <c r="B29" s="1179"/>
      <c r="C29" s="734"/>
      <c r="D29" s="66"/>
      <c r="E29" s="66"/>
      <c r="F29" s="66"/>
      <c r="G29" s="1179" t="s">
        <v>15</v>
      </c>
      <c r="H29" s="1179"/>
      <c r="I29" s="814" t="s">
        <v>15</v>
      </c>
      <c r="J29" s="449"/>
      <c r="K29" s="1179"/>
      <c r="L29" s="1179"/>
      <c r="M29" s="1179"/>
      <c r="N29" s="1179"/>
      <c r="O29" s="1179"/>
      <c r="P29" s="1179"/>
    </row>
    <row r="30" spans="1:16" ht="18.600000000000001" customHeight="1" x14ac:dyDescent="0.25">
      <c r="A30" s="1179"/>
      <c r="B30" s="1179"/>
      <c r="C30" s="734"/>
      <c r="D30" s="66"/>
      <c r="E30" s="66"/>
      <c r="F30" s="66"/>
      <c r="G30" s="1179" t="s">
        <v>15</v>
      </c>
      <c r="H30" s="1179"/>
      <c r="I30" s="814" t="s">
        <v>15</v>
      </c>
      <c r="J30" s="449"/>
      <c r="K30" s="1179"/>
      <c r="L30" s="1179"/>
      <c r="M30" s="1179"/>
      <c r="N30" s="1179"/>
      <c r="O30" s="1179"/>
      <c r="P30" s="1179"/>
    </row>
    <row r="31" spans="1:16" ht="18.600000000000001" customHeight="1" x14ac:dyDescent="0.25">
      <c r="A31" s="1179"/>
      <c r="B31" s="1179"/>
      <c r="C31" s="734"/>
      <c r="D31" s="66"/>
      <c r="E31" s="66"/>
      <c r="F31" s="66"/>
      <c r="G31" s="1179" t="s">
        <v>15</v>
      </c>
      <c r="H31" s="1179"/>
      <c r="I31" s="814" t="s">
        <v>15</v>
      </c>
      <c r="J31" s="449"/>
      <c r="K31" s="1179"/>
      <c r="L31" s="1179"/>
      <c r="M31" s="1179"/>
      <c r="N31" s="1179"/>
      <c r="O31" s="1179"/>
      <c r="P31" s="1179"/>
    </row>
    <row r="32" spans="1:16" ht="32.450000000000003" customHeight="1" x14ac:dyDescent="0.25">
      <c r="A32" s="1224" t="s">
        <v>20</v>
      </c>
      <c r="B32" s="1225"/>
      <c r="C32" s="734">
        <v>298</v>
      </c>
      <c r="D32" s="66"/>
      <c r="E32" s="66"/>
      <c r="F32" s="66"/>
      <c r="G32" s="1179" t="s">
        <v>15</v>
      </c>
      <c r="H32" s="1179"/>
      <c r="I32" s="814" t="s">
        <v>15</v>
      </c>
      <c r="J32" s="449"/>
      <c r="K32" s="1228">
        <v>75</v>
      </c>
      <c r="L32" s="1228"/>
      <c r="M32" s="1179"/>
      <c r="N32" s="1179"/>
      <c r="O32" s="1179"/>
      <c r="P32" s="1179"/>
    </row>
    <row r="33" spans="1:16" ht="30.75" customHeight="1" x14ac:dyDescent="0.25">
      <c r="A33" s="2110" t="s">
        <v>745</v>
      </c>
      <c r="B33" s="2110"/>
      <c r="C33" s="734"/>
      <c r="D33" s="66"/>
      <c r="E33" s="66"/>
      <c r="F33" s="66"/>
      <c r="G33" s="1179" t="s">
        <v>15</v>
      </c>
      <c r="H33" s="1179"/>
      <c r="I33" s="814" t="s">
        <v>15</v>
      </c>
      <c r="J33" s="449"/>
      <c r="K33" s="1179">
        <v>75</v>
      </c>
      <c r="L33" s="1179"/>
      <c r="M33" s="1179"/>
      <c r="N33" s="1179"/>
      <c r="O33" s="1179"/>
      <c r="P33" s="1179"/>
    </row>
    <row r="34" spans="1:16" ht="19.149999999999999" customHeight="1" x14ac:dyDescent="0.25">
      <c r="A34" s="1136"/>
      <c r="B34" s="1138"/>
      <c r="C34" s="734"/>
      <c r="D34" s="66"/>
      <c r="E34" s="66"/>
      <c r="F34" s="66"/>
      <c r="G34" s="1136" t="s">
        <v>15</v>
      </c>
      <c r="H34" s="1138"/>
      <c r="I34" s="814" t="s">
        <v>15</v>
      </c>
      <c r="J34" s="449"/>
      <c r="K34" s="1136"/>
      <c r="L34" s="1138"/>
      <c r="M34" s="1136"/>
      <c r="N34" s="1138"/>
      <c r="O34" s="1136"/>
      <c r="P34" s="1138"/>
    </row>
    <row r="35" spans="1:16" ht="19.149999999999999" customHeight="1" x14ac:dyDescent="0.25">
      <c r="A35" s="1136"/>
      <c r="B35" s="1138"/>
      <c r="C35" s="734"/>
      <c r="D35" s="66"/>
      <c r="E35" s="66"/>
      <c r="F35" s="66"/>
      <c r="G35" s="1136" t="s">
        <v>15</v>
      </c>
      <c r="H35" s="1138"/>
      <c r="I35" s="814" t="s">
        <v>15</v>
      </c>
      <c r="J35" s="449"/>
      <c r="K35" s="1136"/>
      <c r="L35" s="1138"/>
      <c r="M35" s="1136"/>
      <c r="N35" s="1138"/>
      <c r="O35" s="1136"/>
      <c r="P35" s="1138"/>
    </row>
    <row r="36" spans="1:16" ht="63.75" customHeight="1" x14ac:dyDescent="0.25">
      <c r="A36" s="1224" t="s">
        <v>21</v>
      </c>
      <c r="B36" s="1225"/>
      <c r="C36" s="734">
        <v>1</v>
      </c>
      <c r="D36" s="66"/>
      <c r="E36" s="66"/>
      <c r="F36" s="66"/>
      <c r="G36" s="1136" t="s">
        <v>15</v>
      </c>
      <c r="H36" s="1138"/>
      <c r="I36" s="814" t="s">
        <v>15</v>
      </c>
      <c r="J36" s="449"/>
      <c r="K36" s="1136"/>
      <c r="L36" s="1138"/>
      <c r="M36" s="1136"/>
      <c r="N36" s="1138"/>
      <c r="O36" s="1136"/>
      <c r="P36" s="1138"/>
    </row>
    <row r="37" spans="1:16" ht="20.45" customHeight="1" x14ac:dyDescent="0.25">
      <c r="A37" s="1136"/>
      <c r="B37" s="1138"/>
      <c r="C37" s="66"/>
      <c r="D37" s="66"/>
      <c r="E37" s="66"/>
      <c r="F37" s="66"/>
      <c r="G37" s="1136" t="s">
        <v>15</v>
      </c>
      <c r="H37" s="1138"/>
      <c r="I37" s="814" t="s">
        <v>15</v>
      </c>
      <c r="J37" s="449"/>
      <c r="K37" s="1136"/>
      <c r="L37" s="1138"/>
      <c r="M37" s="1136"/>
      <c r="N37" s="1138"/>
      <c r="O37" s="1136"/>
      <c r="P37" s="1138"/>
    </row>
    <row r="38" spans="1:16" ht="20.45" customHeight="1" x14ac:dyDescent="0.25">
      <c r="A38" s="455"/>
      <c r="B38" s="455"/>
      <c r="C38" s="450"/>
      <c r="D38" s="450"/>
      <c r="E38" s="450"/>
      <c r="F38" s="450"/>
      <c r="G38" s="443"/>
      <c r="H38" s="443"/>
      <c r="I38" s="443"/>
      <c r="J38" s="456"/>
      <c r="K38" s="455"/>
      <c r="L38" s="455"/>
      <c r="M38" s="455"/>
      <c r="N38" s="455"/>
      <c r="O38" s="455"/>
      <c r="P38" s="455"/>
    </row>
    <row r="39" spans="1:16" ht="17.25" customHeight="1" x14ac:dyDescent="0.25">
      <c r="A39" s="1221" t="s">
        <v>22</v>
      </c>
      <c r="B39" s="1222"/>
      <c r="C39" s="1222"/>
      <c r="D39" s="1222"/>
      <c r="E39" s="1222"/>
      <c r="F39" s="1222"/>
      <c r="G39" s="1222"/>
      <c r="H39" s="1222"/>
      <c r="I39" s="1222"/>
      <c r="J39" s="1222"/>
      <c r="K39" s="1222"/>
      <c r="L39" s="1222"/>
      <c r="M39" s="1222"/>
      <c r="N39" s="1222"/>
      <c r="O39" s="1222"/>
      <c r="P39" s="1223"/>
    </row>
    <row r="40" spans="1:16" ht="25.15" customHeight="1" x14ac:dyDescent="0.25">
      <c r="A40" s="1145" t="s">
        <v>7</v>
      </c>
      <c r="B40" s="1145"/>
      <c r="C40" s="1145"/>
      <c r="D40" s="1145" t="s">
        <v>2</v>
      </c>
      <c r="E40" s="1145"/>
      <c r="F40" s="1145"/>
      <c r="G40" s="1145" t="s">
        <v>551</v>
      </c>
      <c r="H40" s="1145"/>
      <c r="I40" s="1145"/>
      <c r="J40" s="1145"/>
      <c r="K40" s="1145" t="s">
        <v>462</v>
      </c>
      <c r="L40" s="1145"/>
      <c r="M40" s="1145"/>
      <c r="N40" s="1145" t="s">
        <v>703</v>
      </c>
      <c r="O40" s="1145"/>
      <c r="P40" s="1145"/>
    </row>
    <row r="41" spans="1:16" ht="64.150000000000006" customHeight="1" x14ac:dyDescent="0.25">
      <c r="A41" s="1145"/>
      <c r="B41" s="1145"/>
      <c r="C41" s="1145"/>
      <c r="D41" s="439" t="s">
        <v>8</v>
      </c>
      <c r="E41" s="1219" t="s">
        <v>23</v>
      </c>
      <c r="F41" s="1219"/>
      <c r="G41" s="1220" t="s">
        <v>24</v>
      </c>
      <c r="H41" s="1220"/>
      <c r="I41" s="446" t="s">
        <v>25</v>
      </c>
      <c r="J41" s="457" t="s">
        <v>26</v>
      </c>
      <c r="K41" s="446" t="s">
        <v>24</v>
      </c>
      <c r="L41" s="446" t="s">
        <v>25</v>
      </c>
      <c r="M41" s="446" t="s">
        <v>26</v>
      </c>
      <c r="N41" s="446" t="s">
        <v>24</v>
      </c>
      <c r="O41" s="446" t="s">
        <v>25</v>
      </c>
      <c r="P41" s="446" t="s">
        <v>26</v>
      </c>
    </row>
    <row r="42" spans="1:16" ht="20.45" customHeight="1" x14ac:dyDescent="0.25">
      <c r="A42" s="1207" t="s">
        <v>27</v>
      </c>
      <c r="B42" s="1207"/>
      <c r="C42" s="1207"/>
      <c r="D42" s="66"/>
      <c r="E42" s="1145"/>
      <c r="F42" s="1145"/>
      <c r="G42" s="1145">
        <v>61672.800000000003</v>
      </c>
      <c r="H42" s="1145"/>
      <c r="I42" s="439"/>
      <c r="J42" s="449"/>
      <c r="K42" s="439">
        <v>61747.8</v>
      </c>
      <c r="L42" s="439"/>
      <c r="M42" s="439"/>
      <c r="N42" s="439">
        <v>61672.800000000003</v>
      </c>
      <c r="O42" s="439"/>
      <c r="P42" s="439"/>
    </row>
    <row r="43" spans="1:16" s="89" customFormat="1" ht="20.45" customHeight="1" x14ac:dyDescent="0.25">
      <c r="A43" s="1216" t="s">
        <v>129</v>
      </c>
      <c r="B43" s="1216"/>
      <c r="C43" s="1216"/>
      <c r="D43" s="442" t="s">
        <v>28</v>
      </c>
      <c r="E43" s="1217"/>
      <c r="F43" s="1217"/>
      <c r="G43" s="1217">
        <v>61672.800000000003</v>
      </c>
      <c r="H43" s="1217"/>
      <c r="I43" s="442"/>
      <c r="J43" s="458"/>
      <c r="K43" s="442">
        <v>61747.8</v>
      </c>
      <c r="L43" s="442"/>
      <c r="M43" s="442"/>
      <c r="N43" s="748">
        <v>61672.800000000003</v>
      </c>
      <c r="O43" s="442"/>
      <c r="P43" s="442"/>
    </row>
    <row r="44" spans="1:16" s="89" customFormat="1" ht="20.45" customHeight="1" x14ac:dyDescent="0.25">
      <c r="A44" s="1216" t="s">
        <v>29</v>
      </c>
      <c r="B44" s="1216"/>
      <c r="C44" s="1216"/>
      <c r="D44" s="442" t="s">
        <v>30</v>
      </c>
      <c r="E44" s="1217"/>
      <c r="F44" s="1217"/>
      <c r="G44" s="1217"/>
      <c r="H44" s="1217"/>
      <c r="I44" s="442"/>
      <c r="J44" s="458"/>
      <c r="K44" s="442"/>
      <c r="L44" s="442"/>
      <c r="M44" s="442"/>
      <c r="N44" s="748"/>
      <c r="O44" s="442"/>
      <c r="P44" s="442"/>
    </row>
    <row r="45" spans="1:16" ht="20.45" customHeight="1" x14ac:dyDescent="0.25">
      <c r="A45" s="1207"/>
      <c r="B45" s="1207"/>
      <c r="C45" s="1207"/>
      <c r="D45" s="66"/>
      <c r="E45" s="1145"/>
      <c r="F45" s="1145"/>
      <c r="G45" s="1145"/>
      <c r="H45" s="1145"/>
      <c r="I45" s="439"/>
      <c r="J45" s="449"/>
      <c r="K45" s="439"/>
      <c r="L45" s="439"/>
      <c r="M45" s="439"/>
      <c r="N45" s="737"/>
      <c r="O45" s="439"/>
      <c r="P45" s="439"/>
    </row>
    <row r="46" spans="1:16" ht="20.45" customHeight="1" x14ac:dyDescent="0.25">
      <c r="A46" s="1207" t="s">
        <v>27</v>
      </c>
      <c r="B46" s="1207"/>
      <c r="C46" s="1207"/>
      <c r="D46" s="66"/>
      <c r="E46" s="1145">
        <v>2</v>
      </c>
      <c r="F46" s="1145"/>
      <c r="G46" s="1145">
        <v>61672.800000000003</v>
      </c>
      <c r="H46" s="1145"/>
      <c r="I46" s="439"/>
      <c r="J46" s="449"/>
      <c r="K46" s="439">
        <v>61747.8</v>
      </c>
      <c r="L46" s="439"/>
      <c r="M46" s="439"/>
      <c r="N46" s="737">
        <v>61672.800000000003</v>
      </c>
      <c r="O46" s="439"/>
      <c r="P46" s="439"/>
    </row>
    <row r="47" spans="1:16" s="89" customFormat="1" ht="20.45" customHeight="1" x14ac:dyDescent="0.25">
      <c r="A47" s="1216" t="s">
        <v>31</v>
      </c>
      <c r="B47" s="1216"/>
      <c r="C47" s="1216"/>
      <c r="D47" s="90"/>
      <c r="E47" s="1217"/>
      <c r="F47" s="1217"/>
      <c r="G47" s="1217">
        <v>61672.800000000003</v>
      </c>
      <c r="H47" s="1217"/>
      <c r="I47" s="442"/>
      <c r="J47" s="458"/>
      <c r="K47" s="442">
        <v>61747.8</v>
      </c>
      <c r="L47" s="442"/>
      <c r="M47" s="442"/>
      <c r="N47" s="748">
        <v>61672.800000000003</v>
      </c>
      <c r="O47" s="442"/>
      <c r="P47" s="442"/>
    </row>
    <row r="48" spans="1:16" s="89" customFormat="1" ht="20.45" customHeight="1" x14ac:dyDescent="0.25">
      <c r="A48" s="1216" t="s">
        <v>32</v>
      </c>
      <c r="B48" s="1216"/>
      <c r="C48" s="1216"/>
      <c r="D48" s="90"/>
      <c r="E48" s="1217"/>
      <c r="F48" s="1217"/>
      <c r="G48" s="1217"/>
      <c r="H48" s="1217"/>
      <c r="I48" s="442"/>
      <c r="J48" s="458"/>
      <c r="K48" s="442"/>
      <c r="L48" s="442"/>
      <c r="M48" s="442"/>
      <c r="N48" s="748"/>
      <c r="O48" s="442"/>
      <c r="P48" s="442"/>
    </row>
    <row r="49" spans="1:16" ht="20.45" customHeight="1" x14ac:dyDescent="0.25">
      <c r="A49" s="1207"/>
      <c r="B49" s="1207"/>
      <c r="C49" s="1207"/>
      <c r="D49" s="66"/>
      <c r="E49" s="1145"/>
      <c r="F49" s="1145"/>
      <c r="G49" s="1145"/>
      <c r="H49" s="1145"/>
      <c r="I49" s="439"/>
      <c r="J49" s="449"/>
      <c r="K49" s="439"/>
      <c r="L49" s="439"/>
      <c r="M49" s="439"/>
      <c r="N49" s="439"/>
      <c r="O49" s="439"/>
      <c r="P49" s="439"/>
    </row>
    <row r="50" spans="1:16" ht="19.149999999999999" customHeight="1" x14ac:dyDescent="0.25"/>
    <row r="51" spans="1:16" x14ac:dyDescent="0.25">
      <c r="A51" s="1128" t="s">
        <v>33</v>
      </c>
      <c r="B51" s="1128"/>
      <c r="C51" s="1128"/>
      <c r="D51" s="1128"/>
      <c r="E51" s="1128"/>
      <c r="F51" s="1128"/>
      <c r="G51" s="1128"/>
      <c r="H51" s="1128"/>
      <c r="I51" s="1128"/>
      <c r="J51" s="1128"/>
      <c r="K51" s="1128"/>
      <c r="L51" s="1128"/>
      <c r="M51" s="1128"/>
      <c r="N51" s="1128"/>
      <c r="O51" s="1128"/>
      <c r="P51" s="1128"/>
    </row>
    <row r="52" spans="1:16" x14ac:dyDescent="0.25">
      <c r="A52" s="1145" t="s">
        <v>7</v>
      </c>
      <c r="B52" s="1145"/>
      <c r="C52" s="1145" t="s">
        <v>2</v>
      </c>
      <c r="D52" s="1145"/>
      <c r="E52" s="1145"/>
      <c r="F52" s="1145"/>
      <c r="G52" s="1145"/>
      <c r="H52" s="1145"/>
      <c r="I52" s="1173" t="s">
        <v>34</v>
      </c>
      <c r="J52" s="1175"/>
      <c r="K52" s="439">
        <v>2017</v>
      </c>
      <c r="L52" s="439">
        <v>2018</v>
      </c>
      <c r="M52" s="439">
        <v>2019</v>
      </c>
      <c r="N52" s="439">
        <v>2020</v>
      </c>
      <c r="O52" s="439">
        <v>2021</v>
      </c>
      <c r="P52" s="439">
        <v>2022</v>
      </c>
    </row>
    <row r="53" spans="1:16" ht="51.6" customHeight="1" x14ac:dyDescent="0.25">
      <c r="A53" s="1145"/>
      <c r="B53" s="1145"/>
      <c r="C53" s="444" t="s">
        <v>35</v>
      </c>
      <c r="D53" s="444" t="s">
        <v>36</v>
      </c>
      <c r="E53" s="444" t="s">
        <v>37</v>
      </c>
      <c r="F53" s="444" t="s">
        <v>38</v>
      </c>
      <c r="G53" s="444" t="s">
        <v>39</v>
      </c>
      <c r="H53" s="444" t="s">
        <v>40</v>
      </c>
      <c r="I53" s="1176"/>
      <c r="J53" s="1178"/>
      <c r="K53" s="446" t="s">
        <v>10</v>
      </c>
      <c r="L53" s="446" t="s">
        <v>10</v>
      </c>
      <c r="M53" s="446" t="s">
        <v>11</v>
      </c>
      <c r="N53" s="446" t="s">
        <v>12</v>
      </c>
      <c r="O53" s="446" t="s">
        <v>13</v>
      </c>
      <c r="P53" s="446" t="s">
        <v>13</v>
      </c>
    </row>
    <row r="54" spans="1:16" x14ac:dyDescent="0.25">
      <c r="A54" s="1170" t="s">
        <v>510</v>
      </c>
      <c r="B54" s="1172"/>
      <c r="C54" s="146" t="s">
        <v>396</v>
      </c>
      <c r="D54" s="65">
        <v>1</v>
      </c>
      <c r="E54" s="65"/>
      <c r="F54" s="65">
        <v>1</v>
      </c>
      <c r="G54" s="146" t="s">
        <v>509</v>
      </c>
      <c r="H54" s="66"/>
      <c r="I54" s="1214"/>
      <c r="J54" s="1215"/>
      <c r="K54" s="441" t="s">
        <v>15</v>
      </c>
      <c r="L54" s="441" t="s">
        <v>15</v>
      </c>
      <c r="M54" s="441">
        <v>61672.800000000003</v>
      </c>
      <c r="N54" s="65">
        <v>61747.8</v>
      </c>
      <c r="O54" s="65">
        <v>61672.800000000003</v>
      </c>
      <c r="P54" s="65">
        <v>61672.800000000003</v>
      </c>
    </row>
    <row r="55" spans="1:16" ht="33.75" customHeight="1" x14ac:dyDescent="0.25">
      <c r="A55" s="1710" t="s">
        <v>683</v>
      </c>
      <c r="B55" s="1711"/>
      <c r="C55" s="445"/>
      <c r="D55" s="445"/>
      <c r="E55" s="66"/>
      <c r="F55" s="66"/>
      <c r="G55" s="66"/>
      <c r="H55" s="66">
        <v>142310</v>
      </c>
      <c r="I55" s="1136"/>
      <c r="J55" s="1138"/>
      <c r="K55" s="956" t="s">
        <v>15</v>
      </c>
      <c r="L55" s="956" t="s">
        <v>15</v>
      </c>
      <c r="M55" s="66">
        <v>61672.800000000003</v>
      </c>
      <c r="N55" s="66">
        <v>61672.800000000003</v>
      </c>
      <c r="O55" s="66">
        <v>61672.800000000003</v>
      </c>
      <c r="P55" s="66">
        <v>61672.800000000003</v>
      </c>
    </row>
    <row r="56" spans="1:16" ht="48.75" customHeight="1" x14ac:dyDescent="0.25">
      <c r="A56" s="2109" t="s">
        <v>745</v>
      </c>
      <c r="B56" s="2109"/>
      <c r="C56" s="65">
        <v>298</v>
      </c>
      <c r="D56" s="65"/>
      <c r="E56" s="65"/>
      <c r="F56" s="65"/>
      <c r="G56" s="65">
        <v>70252</v>
      </c>
      <c r="H56" s="65"/>
      <c r="I56" s="1214"/>
      <c r="J56" s="1215"/>
      <c r="K56" s="957" t="s">
        <v>15</v>
      </c>
      <c r="L56" s="957" t="s">
        <v>15</v>
      </c>
      <c r="M56" s="65"/>
      <c r="N56" s="65">
        <f>N57</f>
        <v>75</v>
      </c>
      <c r="O56" s="65"/>
      <c r="P56" s="65"/>
    </row>
    <row r="57" spans="1:16" ht="75" customHeight="1" x14ac:dyDescent="0.25">
      <c r="A57" s="1810" t="s">
        <v>350</v>
      </c>
      <c r="B57" s="1811"/>
      <c r="C57" s="66"/>
      <c r="D57" s="66"/>
      <c r="E57" s="66">
        <v>2055</v>
      </c>
      <c r="F57" s="66"/>
      <c r="G57" s="66"/>
      <c r="H57" s="66">
        <v>132121</v>
      </c>
      <c r="I57" s="1136"/>
      <c r="J57" s="1138"/>
      <c r="K57" s="956" t="s">
        <v>15</v>
      </c>
      <c r="L57" s="956" t="s">
        <v>15</v>
      </c>
      <c r="M57" s="66"/>
      <c r="N57" s="66">
        <v>75</v>
      </c>
      <c r="O57" s="66"/>
      <c r="P57" s="66"/>
    </row>
    <row r="58" spans="1:16" ht="23.45" customHeight="1" x14ac:dyDescent="0.25">
      <c r="A58" s="1136"/>
      <c r="B58" s="1138"/>
      <c r="C58" s="66"/>
      <c r="D58" s="66"/>
      <c r="E58" s="66"/>
      <c r="F58" s="66"/>
      <c r="G58" s="66"/>
      <c r="H58" s="66"/>
      <c r="I58" s="1136"/>
      <c r="J58" s="1138"/>
      <c r="K58" s="956" t="s">
        <v>15</v>
      </c>
      <c r="L58" s="956" t="s">
        <v>15</v>
      </c>
      <c r="M58" s="66"/>
      <c r="N58" s="66"/>
      <c r="O58" s="66"/>
      <c r="P58" s="66"/>
    </row>
    <row r="59" spans="1:16" ht="23.45" customHeight="1" x14ac:dyDescent="0.25">
      <c r="A59" s="1136"/>
      <c r="B59" s="1138"/>
      <c r="C59" s="66"/>
      <c r="D59" s="66"/>
      <c r="E59" s="66"/>
      <c r="F59" s="66"/>
      <c r="G59" s="66"/>
      <c r="H59" s="66"/>
      <c r="I59" s="1136"/>
      <c r="J59" s="1138"/>
      <c r="K59" s="956" t="s">
        <v>15</v>
      </c>
      <c r="L59" s="956" t="s">
        <v>15</v>
      </c>
      <c r="M59" s="66"/>
      <c r="N59" s="66"/>
      <c r="O59" s="66"/>
      <c r="P59" s="66"/>
    </row>
    <row r="60" spans="1:16" x14ac:dyDescent="0.25">
      <c r="A60" s="1136"/>
      <c r="B60" s="1137"/>
    </row>
    <row r="61" spans="1:16" x14ac:dyDescent="0.25">
      <c r="A61" s="1212" t="s">
        <v>41</v>
      </c>
      <c r="B61" s="1212"/>
      <c r="C61" s="1212"/>
      <c r="D61" s="1212"/>
      <c r="E61" s="1212"/>
      <c r="F61" s="1212"/>
      <c r="G61" s="1212"/>
      <c r="H61" s="1212"/>
      <c r="I61" s="1212"/>
      <c r="J61" s="1212"/>
      <c r="K61" s="1212"/>
      <c r="L61" s="1212"/>
      <c r="M61" s="1212"/>
      <c r="N61" s="1212"/>
      <c r="O61" s="1212"/>
      <c r="P61" s="1213"/>
    </row>
    <row r="62" spans="1:16" ht="21.6" customHeight="1" x14ac:dyDescent="0.25">
      <c r="A62" s="1208"/>
      <c r="B62" s="1210"/>
      <c r="C62" s="1208"/>
      <c r="D62" s="1209"/>
      <c r="E62" s="1209"/>
      <c r="F62" s="1209"/>
      <c r="G62" s="1209"/>
      <c r="H62" s="1209"/>
      <c r="I62" s="1209"/>
      <c r="J62" s="1209"/>
      <c r="K62" s="1209"/>
      <c r="L62" s="1209"/>
      <c r="M62" s="1209"/>
      <c r="N62" s="1210"/>
      <c r="O62" s="1179" t="s">
        <v>2</v>
      </c>
      <c r="P62" s="1179"/>
    </row>
    <row r="63" spans="1:16" ht="21.6" customHeight="1" x14ac:dyDescent="0.25">
      <c r="A63" s="1207" t="s">
        <v>42</v>
      </c>
      <c r="B63" s="1207"/>
      <c r="C63" s="1208" t="s">
        <v>510</v>
      </c>
      <c r="D63" s="1209"/>
      <c r="E63" s="1209"/>
      <c r="F63" s="1209"/>
      <c r="G63" s="1209"/>
      <c r="H63" s="1209"/>
      <c r="I63" s="1209"/>
      <c r="J63" s="1209"/>
      <c r="K63" s="1209"/>
      <c r="L63" s="1209"/>
      <c r="M63" s="1209"/>
      <c r="N63" s="1210"/>
      <c r="O63" s="1179">
        <v>454</v>
      </c>
      <c r="P63" s="1179"/>
    </row>
    <row r="64" spans="1:16" ht="21.6" customHeight="1" x14ac:dyDescent="0.25">
      <c r="A64" s="1207" t="s">
        <v>43</v>
      </c>
      <c r="B64" s="1207"/>
      <c r="C64" s="1208" t="s">
        <v>511</v>
      </c>
      <c r="D64" s="1209"/>
      <c r="E64" s="1209"/>
      <c r="F64" s="1209"/>
      <c r="G64" s="1209"/>
      <c r="H64" s="1209"/>
      <c r="I64" s="1209"/>
      <c r="J64" s="1209"/>
      <c r="K64" s="1209"/>
      <c r="L64" s="1209"/>
      <c r="M64" s="1209"/>
      <c r="N64" s="1210"/>
      <c r="O64" s="1179">
        <v>64</v>
      </c>
      <c r="P64" s="1179"/>
    </row>
    <row r="65" spans="1:16" ht="21.6" customHeight="1" x14ac:dyDescent="0.25">
      <c r="A65" s="1207" t="s">
        <v>45</v>
      </c>
      <c r="B65" s="1207"/>
      <c r="C65" s="1208" t="s">
        <v>512</v>
      </c>
      <c r="D65" s="1209"/>
      <c r="E65" s="1209"/>
      <c r="F65" s="1209"/>
      <c r="G65" s="1209"/>
      <c r="H65" s="1209"/>
      <c r="I65" s="1209"/>
      <c r="J65" s="1209"/>
      <c r="K65" s="1209"/>
      <c r="L65" s="1209"/>
      <c r="M65" s="1209"/>
      <c r="N65" s="1210"/>
      <c r="O65" s="1179">
        <v>6</v>
      </c>
      <c r="P65" s="1179"/>
    </row>
    <row r="67" spans="1:16" ht="27" customHeight="1" x14ac:dyDescent="0.25">
      <c r="A67" s="1153" t="s">
        <v>46</v>
      </c>
      <c r="B67" s="1153"/>
      <c r="C67" s="1153"/>
      <c r="D67" s="1153"/>
      <c r="E67" s="1153"/>
      <c r="F67" s="1153"/>
      <c r="G67" s="1153"/>
      <c r="H67" s="1153"/>
      <c r="I67" s="1153"/>
      <c r="J67" s="1153"/>
      <c r="K67" s="1153"/>
      <c r="L67" s="1153"/>
      <c r="M67" s="1153"/>
      <c r="N67" s="1153"/>
      <c r="O67" s="1153"/>
      <c r="P67" s="1153"/>
    </row>
    <row r="68" spans="1:16" ht="48.75" customHeight="1" x14ac:dyDescent="0.25">
      <c r="A68" s="1579" t="s">
        <v>47</v>
      </c>
      <c r="B68" s="1576"/>
      <c r="C68" s="1577"/>
      <c r="D68" s="2107" t="s">
        <v>695</v>
      </c>
      <c r="E68" s="2107"/>
      <c r="F68" s="2107"/>
      <c r="G68" s="2107"/>
      <c r="H68" s="2107"/>
      <c r="I68" s="2107"/>
      <c r="J68" s="2107"/>
      <c r="K68" s="2107"/>
      <c r="L68" s="2107"/>
      <c r="M68" s="2107"/>
      <c r="N68" s="2107"/>
      <c r="O68" s="2107"/>
      <c r="P68" s="2108"/>
    </row>
    <row r="69" spans="1:16" ht="83.25" customHeight="1" x14ac:dyDescent="0.25">
      <c r="A69" s="1609" t="s">
        <v>672</v>
      </c>
      <c r="B69" s="1610"/>
      <c r="C69" s="1611"/>
      <c r="D69" s="2107" t="s">
        <v>1005</v>
      </c>
      <c r="E69" s="2107"/>
      <c r="F69" s="2107"/>
      <c r="G69" s="2107"/>
      <c r="H69" s="2107"/>
      <c r="I69" s="2107"/>
      <c r="J69" s="2107"/>
      <c r="K69" s="2107"/>
      <c r="L69" s="2107"/>
      <c r="M69" s="2107"/>
      <c r="N69" s="2107"/>
      <c r="O69" s="2107"/>
      <c r="P69" s="2108"/>
    </row>
    <row r="70" spans="1:16" ht="115.5" customHeight="1" x14ac:dyDescent="0.25">
      <c r="A70" s="1628" t="s">
        <v>49</v>
      </c>
      <c r="B70" s="1629"/>
      <c r="C70" s="1630"/>
      <c r="D70" s="2107" t="s">
        <v>648</v>
      </c>
      <c r="E70" s="2107"/>
      <c r="F70" s="2107"/>
      <c r="G70" s="2107"/>
      <c r="H70" s="2107"/>
      <c r="I70" s="2107"/>
      <c r="J70" s="2107"/>
      <c r="K70" s="2107"/>
      <c r="L70" s="2107"/>
      <c r="M70" s="2107"/>
      <c r="N70" s="2107"/>
      <c r="O70" s="2107"/>
      <c r="P70" s="2108"/>
    </row>
    <row r="71" spans="1:16" x14ac:dyDescent="0.25">
      <c r="A71" s="611"/>
      <c r="B71" s="611"/>
      <c r="C71" s="611"/>
      <c r="D71" s="611"/>
      <c r="E71" s="611"/>
      <c r="F71" s="611"/>
      <c r="G71" s="611"/>
      <c r="H71" s="611"/>
      <c r="I71" s="611"/>
      <c r="J71" s="626"/>
      <c r="K71" s="611"/>
      <c r="L71" s="611"/>
      <c r="M71" s="611"/>
      <c r="N71" s="611"/>
      <c r="O71" s="611"/>
      <c r="P71" s="611"/>
    </row>
    <row r="72" spans="1:16" x14ac:dyDescent="0.25">
      <c r="A72" s="1575" t="s">
        <v>50</v>
      </c>
      <c r="B72" s="1575"/>
      <c r="C72" s="1575"/>
      <c r="D72" s="1575"/>
      <c r="E72" s="1575"/>
      <c r="F72" s="1575"/>
      <c r="G72" s="1575"/>
      <c r="H72" s="1575"/>
      <c r="I72" s="1575"/>
      <c r="J72" s="1575"/>
      <c r="K72" s="1575"/>
      <c r="L72" s="1575"/>
      <c r="M72" s="1575"/>
      <c r="N72" s="1575"/>
      <c r="O72" s="1575"/>
      <c r="P72" s="1575"/>
    </row>
    <row r="73" spans="1:16" ht="24" customHeight="1" x14ac:dyDescent="0.25">
      <c r="A73" s="1623" t="s">
        <v>51</v>
      </c>
      <c r="B73" s="1623" t="s">
        <v>2</v>
      </c>
      <c r="C73" s="1624" t="s">
        <v>7</v>
      </c>
      <c r="D73" s="1625"/>
      <c r="E73" s="1625"/>
      <c r="F73" s="1625"/>
      <c r="G73" s="1625"/>
      <c r="H73" s="1625"/>
      <c r="I73" s="1625"/>
      <c r="J73" s="2041" t="s">
        <v>52</v>
      </c>
      <c r="K73" s="587">
        <v>2017</v>
      </c>
      <c r="L73" s="587">
        <v>2018</v>
      </c>
      <c r="M73" s="587">
        <v>2019</v>
      </c>
      <c r="N73" s="587">
        <v>2020</v>
      </c>
      <c r="O73" s="587">
        <v>2021</v>
      </c>
      <c r="P73" s="587">
        <v>2022</v>
      </c>
    </row>
    <row r="74" spans="1:16" ht="55.15" customHeight="1" x14ac:dyDescent="0.25">
      <c r="A74" s="1623"/>
      <c r="B74" s="1623"/>
      <c r="C74" s="1626"/>
      <c r="D74" s="1627"/>
      <c r="E74" s="1627"/>
      <c r="F74" s="1627"/>
      <c r="G74" s="1627"/>
      <c r="H74" s="1627"/>
      <c r="I74" s="1627"/>
      <c r="J74" s="2041"/>
      <c r="K74" s="613" t="s">
        <v>10</v>
      </c>
      <c r="L74" s="613" t="s">
        <v>10</v>
      </c>
      <c r="M74" s="613" t="s">
        <v>11</v>
      </c>
      <c r="N74" s="613" t="s">
        <v>12</v>
      </c>
      <c r="O74" s="613" t="s">
        <v>13</v>
      </c>
      <c r="P74" s="613" t="s">
        <v>13</v>
      </c>
    </row>
    <row r="75" spans="1:16" ht="98.25" customHeight="1" x14ac:dyDescent="0.25">
      <c r="A75" s="1583" t="s">
        <v>53</v>
      </c>
      <c r="B75" s="1075" t="s">
        <v>138</v>
      </c>
      <c r="C75" s="1491" t="s">
        <v>985</v>
      </c>
      <c r="D75" s="1586"/>
      <c r="E75" s="1586"/>
      <c r="F75" s="1586"/>
      <c r="G75" s="1586"/>
      <c r="H75" s="1586"/>
      <c r="I75" s="1587"/>
      <c r="J75" s="1079" t="s">
        <v>111</v>
      </c>
      <c r="K75" s="1070" t="s">
        <v>15</v>
      </c>
      <c r="L75" s="1070" t="s">
        <v>15</v>
      </c>
      <c r="M75" s="1070" t="s">
        <v>15</v>
      </c>
      <c r="N75" s="1096">
        <v>90</v>
      </c>
      <c r="O75" s="1096">
        <v>90</v>
      </c>
      <c r="P75" s="1096">
        <v>90</v>
      </c>
    </row>
    <row r="76" spans="1:16" ht="55.15" customHeight="1" x14ac:dyDescent="0.25">
      <c r="A76" s="2104"/>
      <c r="B76" s="1075" t="s">
        <v>168</v>
      </c>
      <c r="C76" s="1491" t="s">
        <v>986</v>
      </c>
      <c r="D76" s="1586"/>
      <c r="E76" s="1586"/>
      <c r="F76" s="1586"/>
      <c r="G76" s="1586"/>
      <c r="H76" s="1586"/>
      <c r="I76" s="1587"/>
      <c r="J76" s="1079" t="s">
        <v>111</v>
      </c>
      <c r="K76" s="1070" t="s">
        <v>15</v>
      </c>
      <c r="L76" s="1070" t="s">
        <v>15</v>
      </c>
      <c r="M76" s="1070" t="s">
        <v>15</v>
      </c>
      <c r="N76" s="1096">
        <v>90</v>
      </c>
      <c r="O76" s="1096">
        <v>90</v>
      </c>
      <c r="P76" s="1096">
        <v>90</v>
      </c>
    </row>
    <row r="77" spans="1:16" ht="24" customHeight="1" x14ac:dyDescent="0.25">
      <c r="A77" s="2106" t="s">
        <v>990</v>
      </c>
      <c r="B77" s="1070" t="s">
        <v>140</v>
      </c>
      <c r="C77" s="1224" t="s">
        <v>987</v>
      </c>
      <c r="D77" s="1259"/>
      <c r="E77" s="1259"/>
      <c r="F77" s="1259"/>
      <c r="G77" s="1259"/>
      <c r="H77" s="1259"/>
      <c r="I77" s="1225"/>
      <c r="J77" s="597" t="s">
        <v>694</v>
      </c>
      <c r="K77" s="1070" t="s">
        <v>15</v>
      </c>
      <c r="L77" s="1070" t="s">
        <v>15</v>
      </c>
      <c r="M77" s="1070" t="s">
        <v>15</v>
      </c>
      <c r="N77" s="1070">
        <v>3380</v>
      </c>
      <c r="O77" s="1070">
        <v>3380</v>
      </c>
      <c r="P77" s="1070">
        <v>3380</v>
      </c>
    </row>
    <row r="78" spans="1:16" ht="24" customHeight="1" x14ac:dyDescent="0.25">
      <c r="A78" s="2106"/>
      <c r="B78" s="1070" t="s">
        <v>141</v>
      </c>
      <c r="C78" s="1806" t="s">
        <v>988</v>
      </c>
      <c r="D78" s="2105"/>
      <c r="E78" s="2105"/>
      <c r="F78" s="2105"/>
      <c r="G78" s="2105"/>
      <c r="H78" s="2105"/>
      <c r="I78" s="1807"/>
      <c r="J78" s="597" t="s">
        <v>694</v>
      </c>
      <c r="K78" s="1070" t="s">
        <v>15</v>
      </c>
      <c r="L78" s="1070" t="s">
        <v>15</v>
      </c>
      <c r="M78" s="1070" t="s">
        <v>15</v>
      </c>
      <c r="N78" s="1070">
        <v>1000</v>
      </c>
      <c r="O78" s="1070">
        <v>1000</v>
      </c>
      <c r="P78" s="1070">
        <v>1000</v>
      </c>
    </row>
    <row r="79" spans="1:16" ht="24" customHeight="1" x14ac:dyDescent="0.25">
      <c r="A79" s="2106"/>
      <c r="B79" s="1070" t="s">
        <v>142</v>
      </c>
      <c r="C79" s="1224" t="s">
        <v>989</v>
      </c>
      <c r="D79" s="1259"/>
      <c r="E79" s="1259"/>
      <c r="F79" s="1259"/>
      <c r="G79" s="1259"/>
      <c r="H79" s="1259"/>
      <c r="I79" s="1225"/>
      <c r="J79" s="597" t="s">
        <v>694</v>
      </c>
      <c r="K79" s="1070" t="s">
        <v>15</v>
      </c>
      <c r="L79" s="1070" t="s">
        <v>15</v>
      </c>
      <c r="M79" s="1070" t="s">
        <v>15</v>
      </c>
      <c r="N79" s="1070">
        <v>60</v>
      </c>
      <c r="O79" s="1070">
        <v>60</v>
      </c>
      <c r="P79" s="1070">
        <v>60</v>
      </c>
    </row>
    <row r="80" spans="1:16" ht="24" customHeight="1" x14ac:dyDescent="0.25">
      <c r="A80" s="2106"/>
      <c r="B80" s="1070" t="s">
        <v>161</v>
      </c>
      <c r="C80" s="1224" t="s">
        <v>1004</v>
      </c>
      <c r="D80" s="1259"/>
      <c r="E80" s="1259"/>
      <c r="F80" s="1259"/>
      <c r="G80" s="1259"/>
      <c r="H80" s="1259"/>
      <c r="I80" s="1225"/>
      <c r="J80" s="597" t="s">
        <v>694</v>
      </c>
      <c r="K80" s="1070" t="s">
        <v>15</v>
      </c>
      <c r="L80" s="1070" t="s">
        <v>15</v>
      </c>
      <c r="M80" s="1070" t="s">
        <v>15</v>
      </c>
      <c r="N80" s="1070">
        <v>58</v>
      </c>
      <c r="O80" s="1070">
        <v>58</v>
      </c>
      <c r="P80" s="1070">
        <v>58</v>
      </c>
    </row>
    <row r="81" spans="1:16" ht="44.25" customHeight="1" x14ac:dyDescent="0.25">
      <c r="A81" s="1080" t="s">
        <v>59</v>
      </c>
      <c r="B81" s="1070" t="s">
        <v>143</v>
      </c>
      <c r="C81" s="1224" t="s">
        <v>991</v>
      </c>
      <c r="D81" s="1259"/>
      <c r="E81" s="1259"/>
      <c r="F81" s="1259"/>
      <c r="G81" s="1259"/>
      <c r="H81" s="1259"/>
      <c r="I81" s="1225"/>
      <c r="J81" s="1078" t="s">
        <v>992</v>
      </c>
      <c r="K81" s="1070" t="s">
        <v>15</v>
      </c>
      <c r="L81" s="1070" t="s">
        <v>15</v>
      </c>
      <c r="M81" s="1070" t="s">
        <v>15</v>
      </c>
      <c r="N81" s="133" t="s">
        <v>993</v>
      </c>
      <c r="O81" s="133" t="s">
        <v>993</v>
      </c>
      <c r="P81" s="133" t="s">
        <v>993</v>
      </c>
    </row>
    <row r="82" spans="1:16" ht="19.899999999999999" customHeight="1" x14ac:dyDescent="0.25"/>
    <row r="83" spans="1:16" x14ac:dyDescent="0.25">
      <c r="A83" s="1170" t="s">
        <v>60</v>
      </c>
      <c r="B83" s="1171"/>
      <c r="C83" s="1171"/>
      <c r="D83" s="1171"/>
      <c r="E83" s="1171"/>
      <c r="F83" s="1171"/>
      <c r="G83" s="1171"/>
      <c r="H83" s="1171"/>
      <c r="I83" s="1171"/>
      <c r="J83" s="1171"/>
      <c r="K83" s="1171"/>
      <c r="L83" s="1171"/>
      <c r="M83" s="1171"/>
      <c r="N83" s="1171"/>
      <c r="O83" s="1171"/>
      <c r="P83" s="1172"/>
    </row>
    <row r="84" spans="1:16" x14ac:dyDescent="0.25">
      <c r="A84" s="1173" t="s">
        <v>7</v>
      </c>
      <c r="B84" s="1174"/>
      <c r="C84" s="1174"/>
      <c r="D84" s="1175"/>
      <c r="E84" s="1133" t="s">
        <v>2</v>
      </c>
      <c r="F84" s="1135"/>
      <c r="G84" s="1133">
        <v>2017</v>
      </c>
      <c r="H84" s="1135"/>
      <c r="I84" s="439">
        <v>2018</v>
      </c>
      <c r="J84" s="449">
        <v>2019</v>
      </c>
      <c r="K84" s="1136">
        <v>2020</v>
      </c>
      <c r="L84" s="1138"/>
      <c r="M84" s="1136">
        <v>2021</v>
      </c>
      <c r="N84" s="1138"/>
      <c r="O84" s="1179">
        <v>2022</v>
      </c>
      <c r="P84" s="1179"/>
    </row>
    <row r="85" spans="1:16" x14ac:dyDescent="0.25">
      <c r="A85" s="1176"/>
      <c r="B85" s="1177"/>
      <c r="C85" s="1177"/>
      <c r="D85" s="1178"/>
      <c r="E85" s="439" t="s">
        <v>61</v>
      </c>
      <c r="F85" s="444" t="s">
        <v>62</v>
      </c>
      <c r="G85" s="1133" t="s">
        <v>10</v>
      </c>
      <c r="H85" s="1135"/>
      <c r="I85" s="439" t="s">
        <v>10</v>
      </c>
      <c r="J85" s="449" t="s">
        <v>11</v>
      </c>
      <c r="K85" s="1133" t="s">
        <v>12</v>
      </c>
      <c r="L85" s="1135"/>
      <c r="M85" s="1133" t="s">
        <v>13</v>
      </c>
      <c r="N85" s="1135"/>
      <c r="O85" s="1133" t="s">
        <v>13</v>
      </c>
      <c r="P85" s="1135"/>
    </row>
    <row r="86" spans="1:16" x14ac:dyDescent="0.25">
      <c r="A86" s="1774" t="s">
        <v>747</v>
      </c>
      <c r="B86" s="1775"/>
      <c r="C86" s="1775"/>
      <c r="D86" s="1776"/>
      <c r="E86" s="736"/>
      <c r="F86" s="739"/>
      <c r="G86" s="2027" t="s">
        <v>15</v>
      </c>
      <c r="H86" s="2028"/>
      <c r="I86" s="738" t="s">
        <v>15</v>
      </c>
      <c r="J86" s="745">
        <v>61672.800000000003</v>
      </c>
      <c r="K86" s="1891">
        <f>K87+K131</f>
        <v>61747.8</v>
      </c>
      <c r="L86" s="1892"/>
      <c r="M86" s="1891">
        <f>M87+M131</f>
        <v>61672.800000000003</v>
      </c>
      <c r="N86" s="1892"/>
      <c r="O86" s="1891">
        <f>O87+O131</f>
        <v>61672.800000000003</v>
      </c>
      <c r="P86" s="1892"/>
    </row>
    <row r="87" spans="1:16" s="459" customFormat="1" ht="23.45" customHeight="1" x14ac:dyDescent="0.25">
      <c r="A87" s="1826" t="s">
        <v>510</v>
      </c>
      <c r="B87" s="1826"/>
      <c r="C87" s="1826"/>
      <c r="D87" s="1826"/>
      <c r="E87" s="106" t="s">
        <v>509</v>
      </c>
      <c r="F87" s="271"/>
      <c r="G87" s="2027" t="s">
        <v>15</v>
      </c>
      <c r="H87" s="2028"/>
      <c r="I87" s="271" t="s">
        <v>15</v>
      </c>
      <c r="J87" s="745">
        <v>61672.800000000003</v>
      </c>
      <c r="K87" s="1891">
        <f>SUM(K88+K95+K114+K116+K121+K126)</f>
        <v>61672.800000000003</v>
      </c>
      <c r="L87" s="1892"/>
      <c r="M87" s="1891">
        <f>SUM(M88+M95+M114+M116+M121+M126)</f>
        <v>61672.800000000003</v>
      </c>
      <c r="N87" s="1892"/>
      <c r="O87" s="1891">
        <f>SUM(O88+O95+O114+O116+O121+O126)</f>
        <v>61672.800000000003</v>
      </c>
      <c r="P87" s="1892"/>
    </row>
    <row r="88" spans="1:16" s="459" customFormat="1" ht="23.45" customHeight="1" x14ac:dyDescent="0.25">
      <c r="A88" s="1774" t="s">
        <v>79</v>
      </c>
      <c r="B88" s="1775"/>
      <c r="C88" s="1775"/>
      <c r="D88" s="1776"/>
      <c r="E88" s="271"/>
      <c r="F88" s="271">
        <v>210000</v>
      </c>
      <c r="G88" s="2027" t="s">
        <v>15</v>
      </c>
      <c r="H88" s="2028"/>
      <c r="I88" s="271" t="s">
        <v>15</v>
      </c>
      <c r="J88" s="745">
        <v>49530.8</v>
      </c>
      <c r="K88" s="1886">
        <f>K89+K92</f>
        <v>49096</v>
      </c>
      <c r="L88" s="1886"/>
      <c r="M88" s="1886">
        <f>M89+M92</f>
        <v>49096</v>
      </c>
      <c r="N88" s="1886"/>
      <c r="O88" s="1886">
        <f>O89+O92</f>
        <v>49096</v>
      </c>
      <c r="P88" s="1886"/>
    </row>
    <row r="89" spans="1:16" ht="21" customHeight="1" x14ac:dyDescent="0.25">
      <c r="A89" s="2024" t="s">
        <v>356</v>
      </c>
      <c r="B89" s="2024"/>
      <c r="C89" s="2024"/>
      <c r="D89" s="2024"/>
      <c r="E89" s="271"/>
      <c r="F89" s="751">
        <v>211000</v>
      </c>
      <c r="G89" s="2027" t="s">
        <v>15</v>
      </c>
      <c r="H89" s="2028"/>
      <c r="I89" s="271" t="s">
        <v>15</v>
      </c>
      <c r="J89" s="745">
        <v>39120.800000000003</v>
      </c>
      <c r="K89" s="1886">
        <v>37621</v>
      </c>
      <c r="L89" s="1886"/>
      <c r="M89" s="1886">
        <v>37621</v>
      </c>
      <c r="N89" s="1886"/>
      <c r="O89" s="1886">
        <v>37621</v>
      </c>
      <c r="P89" s="1886"/>
    </row>
    <row r="90" spans="1:16" ht="24.75" customHeight="1" x14ac:dyDescent="0.25">
      <c r="A90" s="2103" t="s">
        <v>334</v>
      </c>
      <c r="B90" s="2103"/>
      <c r="C90" s="2103"/>
      <c r="D90" s="2103"/>
      <c r="E90" s="449"/>
      <c r="F90" s="460">
        <v>211180</v>
      </c>
      <c r="G90" s="2025" t="s">
        <v>15</v>
      </c>
      <c r="H90" s="2026"/>
      <c r="I90" s="449" t="s">
        <v>15</v>
      </c>
      <c r="J90" s="746">
        <v>38070.800000000003</v>
      </c>
      <c r="K90" s="1890">
        <v>37621</v>
      </c>
      <c r="L90" s="1890"/>
      <c r="M90" s="1890">
        <v>37621</v>
      </c>
      <c r="N90" s="1890"/>
      <c r="O90" s="1890">
        <v>37621</v>
      </c>
      <c r="P90" s="1890"/>
    </row>
    <row r="91" spans="1:16" ht="22.9" customHeight="1" x14ac:dyDescent="0.25">
      <c r="A91" s="2100" t="s">
        <v>479</v>
      </c>
      <c r="B91" s="2101"/>
      <c r="C91" s="2101"/>
      <c r="D91" s="2102"/>
      <c r="E91" s="461"/>
      <c r="F91" s="462">
        <v>211310</v>
      </c>
      <c r="G91" s="2022" t="s">
        <v>15</v>
      </c>
      <c r="H91" s="2022"/>
      <c r="I91" s="449" t="s">
        <v>15</v>
      </c>
      <c r="J91" s="746">
        <v>1050</v>
      </c>
      <c r="K91" s="1890"/>
      <c r="L91" s="1890"/>
      <c r="M91" s="1890"/>
      <c r="N91" s="1890"/>
      <c r="O91" s="1890"/>
      <c r="P91" s="1890"/>
    </row>
    <row r="92" spans="1:16" ht="30" customHeight="1" x14ac:dyDescent="0.25">
      <c r="A92" s="1780" t="s">
        <v>80</v>
      </c>
      <c r="B92" s="1781"/>
      <c r="C92" s="1781"/>
      <c r="D92" s="1782"/>
      <c r="E92" s="271"/>
      <c r="F92" s="751">
        <v>212000</v>
      </c>
      <c r="G92" s="2021" t="s">
        <v>15</v>
      </c>
      <c r="H92" s="2021"/>
      <c r="I92" s="271" t="s">
        <v>15</v>
      </c>
      <c r="J92" s="745">
        <v>10410</v>
      </c>
      <c r="K92" s="1886">
        <f>K93+K94</f>
        <v>11475</v>
      </c>
      <c r="L92" s="1886"/>
      <c r="M92" s="1886">
        <f>M93+M94</f>
        <v>11475</v>
      </c>
      <c r="N92" s="1886"/>
      <c r="O92" s="1886">
        <f>O93+O94</f>
        <v>11475</v>
      </c>
      <c r="P92" s="1886"/>
    </row>
    <row r="93" spans="1:16" ht="30" customHeight="1" x14ac:dyDescent="0.25">
      <c r="A93" s="1828" t="s">
        <v>194</v>
      </c>
      <c r="B93" s="1829"/>
      <c r="C93" s="1829"/>
      <c r="D93" s="1830"/>
      <c r="E93" s="449"/>
      <c r="F93" s="460">
        <v>212100</v>
      </c>
      <c r="G93" s="2022" t="s">
        <v>15</v>
      </c>
      <c r="H93" s="2022"/>
      <c r="I93" s="449" t="s">
        <v>15</v>
      </c>
      <c r="J93" s="746">
        <v>8630</v>
      </c>
      <c r="K93" s="1890">
        <v>9782</v>
      </c>
      <c r="L93" s="1890"/>
      <c r="M93" s="1890">
        <v>9782</v>
      </c>
      <c r="N93" s="1890"/>
      <c r="O93" s="1890">
        <v>9782</v>
      </c>
      <c r="P93" s="1890"/>
    </row>
    <row r="94" spans="1:16" ht="49.5" customHeight="1" x14ac:dyDescent="0.25">
      <c r="A94" s="1843" t="s">
        <v>195</v>
      </c>
      <c r="B94" s="1843"/>
      <c r="C94" s="1843"/>
      <c r="D94" s="1843"/>
      <c r="E94" s="449"/>
      <c r="F94" s="460">
        <v>212210</v>
      </c>
      <c r="G94" s="2022" t="s">
        <v>15</v>
      </c>
      <c r="H94" s="2022"/>
      <c r="I94" s="449" t="s">
        <v>15</v>
      </c>
      <c r="J94" s="746">
        <v>1780</v>
      </c>
      <c r="K94" s="1890">
        <v>1693</v>
      </c>
      <c r="L94" s="1890"/>
      <c r="M94" s="1890">
        <v>1693</v>
      </c>
      <c r="N94" s="1890"/>
      <c r="O94" s="1890">
        <v>1693</v>
      </c>
      <c r="P94" s="1890"/>
    </row>
    <row r="95" spans="1:16" s="459" customFormat="1" ht="22.9" customHeight="1" x14ac:dyDescent="0.25">
      <c r="A95" s="2024" t="s">
        <v>83</v>
      </c>
      <c r="B95" s="2024"/>
      <c r="C95" s="2024"/>
      <c r="D95" s="2024"/>
      <c r="E95" s="271"/>
      <c r="F95" s="271">
        <v>222000</v>
      </c>
      <c r="G95" s="2027" t="s">
        <v>15</v>
      </c>
      <c r="H95" s="2028"/>
      <c r="I95" s="271" t="s">
        <v>15</v>
      </c>
      <c r="J95" s="745">
        <v>9509.2000000000007</v>
      </c>
      <c r="K95" s="1891">
        <f>SUM(K96+K97+K98+K99+K100+K101+K102+K103+K104+K105+K106+K107+K108+K109+K110+K111+K112+K113)</f>
        <v>8418.7999999999993</v>
      </c>
      <c r="L95" s="1892"/>
      <c r="M95" s="1891">
        <f>SUM(M96+M97+M98+M99+M100+M101+M102+M103+M104+M105+M106+M107+M108+M109+M110+M111+M112+M113)</f>
        <v>8418.7999999999993</v>
      </c>
      <c r="N95" s="1892"/>
      <c r="O95" s="1891">
        <f>SUM(O96+O97+O98+O99+O100+O101+O102+O103+O104+O105+O106+O107+O108+O109+O110+O111+O112+O113)</f>
        <v>8418.7999999999993</v>
      </c>
      <c r="P95" s="1892"/>
    </row>
    <row r="96" spans="1:16" ht="22.9" customHeight="1" x14ac:dyDescent="0.25">
      <c r="A96" s="1229" t="s">
        <v>480</v>
      </c>
      <c r="B96" s="1229"/>
      <c r="C96" s="1229"/>
      <c r="D96" s="1229"/>
      <c r="E96" s="449"/>
      <c r="F96" s="707">
        <v>222110</v>
      </c>
      <c r="G96" s="2022" t="s">
        <v>15</v>
      </c>
      <c r="H96" s="2022"/>
      <c r="I96" s="449" t="s">
        <v>15</v>
      </c>
      <c r="J96" s="746">
        <v>250</v>
      </c>
      <c r="K96" s="1890"/>
      <c r="L96" s="1890"/>
      <c r="M96" s="1890"/>
      <c r="N96" s="1890"/>
      <c r="O96" s="1890"/>
      <c r="P96" s="1890"/>
    </row>
    <row r="97" spans="1:16" ht="22.9" customHeight="1" x14ac:dyDescent="0.25">
      <c r="A97" s="1229" t="s">
        <v>481</v>
      </c>
      <c r="B97" s="1229"/>
      <c r="C97" s="1229"/>
      <c r="D97" s="1229"/>
      <c r="E97" s="449"/>
      <c r="F97" s="707">
        <v>222130</v>
      </c>
      <c r="G97" s="2022" t="s">
        <v>15</v>
      </c>
      <c r="H97" s="2022"/>
      <c r="I97" s="449" t="s">
        <v>15</v>
      </c>
      <c r="J97" s="746">
        <v>55</v>
      </c>
      <c r="K97" s="1890"/>
      <c r="L97" s="1890"/>
      <c r="M97" s="1890"/>
      <c r="N97" s="1890"/>
      <c r="O97" s="1890"/>
      <c r="P97" s="1890"/>
    </row>
    <row r="98" spans="1:16" ht="22.9" customHeight="1" x14ac:dyDescent="0.25">
      <c r="A98" s="1229" t="s">
        <v>482</v>
      </c>
      <c r="B98" s="1229"/>
      <c r="C98" s="1229"/>
      <c r="D98" s="1229"/>
      <c r="E98" s="449"/>
      <c r="F98" s="707">
        <v>222140</v>
      </c>
      <c r="G98" s="2022" t="s">
        <v>15</v>
      </c>
      <c r="H98" s="2022"/>
      <c r="I98" s="449" t="s">
        <v>15</v>
      </c>
      <c r="J98" s="746">
        <v>35</v>
      </c>
      <c r="K98" s="1890"/>
      <c r="L98" s="1890"/>
      <c r="M98" s="1890"/>
      <c r="N98" s="1890"/>
      <c r="O98" s="1890"/>
      <c r="P98" s="1890"/>
    </row>
    <row r="99" spans="1:16" s="459" customFormat="1" ht="22.9" customHeight="1" x14ac:dyDescent="0.25">
      <c r="A99" s="1229" t="s">
        <v>483</v>
      </c>
      <c r="B99" s="1229"/>
      <c r="C99" s="1229"/>
      <c r="D99" s="1229"/>
      <c r="E99" s="449"/>
      <c r="F99" s="707" t="s">
        <v>484</v>
      </c>
      <c r="G99" s="2022" t="s">
        <v>15</v>
      </c>
      <c r="H99" s="2022"/>
      <c r="I99" s="449" t="s">
        <v>15</v>
      </c>
      <c r="J99" s="746">
        <v>10</v>
      </c>
      <c r="K99" s="1890"/>
      <c r="L99" s="1890"/>
      <c r="M99" s="1890"/>
      <c r="N99" s="1890"/>
      <c r="O99" s="1890"/>
      <c r="P99" s="1890"/>
    </row>
    <row r="100" spans="1:16" ht="22.9" customHeight="1" x14ac:dyDescent="0.25">
      <c r="A100" s="1229" t="s">
        <v>485</v>
      </c>
      <c r="B100" s="1229"/>
      <c r="C100" s="1229"/>
      <c r="D100" s="1229"/>
      <c r="E100" s="449"/>
      <c r="F100" s="707" t="s">
        <v>486</v>
      </c>
      <c r="G100" s="2025" t="s">
        <v>15</v>
      </c>
      <c r="H100" s="2026"/>
      <c r="I100" s="449" t="s">
        <v>15</v>
      </c>
      <c r="J100" s="746">
        <v>50</v>
      </c>
      <c r="K100" s="1890">
        <v>150</v>
      </c>
      <c r="L100" s="1890"/>
      <c r="M100" s="1890">
        <v>150</v>
      </c>
      <c r="N100" s="1890"/>
      <c r="O100" s="1890">
        <v>150</v>
      </c>
      <c r="P100" s="1890"/>
    </row>
    <row r="101" spans="1:16" ht="22.9" customHeight="1" x14ac:dyDescent="0.25">
      <c r="A101" s="1229" t="s">
        <v>487</v>
      </c>
      <c r="B101" s="1229"/>
      <c r="C101" s="1229"/>
      <c r="D101" s="1229"/>
      <c r="E101" s="449"/>
      <c r="F101" s="707">
        <v>222220</v>
      </c>
      <c r="G101" s="2022" t="s">
        <v>15</v>
      </c>
      <c r="H101" s="2022"/>
      <c r="I101" s="449" t="s">
        <v>15</v>
      </c>
      <c r="J101" s="746">
        <v>100</v>
      </c>
      <c r="K101" s="1890">
        <v>200</v>
      </c>
      <c r="L101" s="1890"/>
      <c r="M101" s="1890">
        <v>200</v>
      </c>
      <c r="N101" s="1890"/>
      <c r="O101" s="1890">
        <v>200</v>
      </c>
      <c r="P101" s="1890"/>
    </row>
    <row r="102" spans="1:16" ht="22.9" customHeight="1" x14ac:dyDescent="0.25">
      <c r="A102" s="1837" t="s">
        <v>488</v>
      </c>
      <c r="B102" s="1838"/>
      <c r="C102" s="1838"/>
      <c r="D102" s="1839"/>
      <c r="E102" s="449"/>
      <c r="F102" s="707" t="s">
        <v>489</v>
      </c>
      <c r="G102" s="2022" t="s">
        <v>15</v>
      </c>
      <c r="H102" s="2022"/>
      <c r="I102" s="449" t="s">
        <v>15</v>
      </c>
      <c r="J102" s="746">
        <v>1180</v>
      </c>
      <c r="K102" s="1890">
        <v>1500</v>
      </c>
      <c r="L102" s="1890"/>
      <c r="M102" s="1890">
        <v>1500</v>
      </c>
      <c r="N102" s="1890"/>
      <c r="O102" s="1890">
        <v>1500</v>
      </c>
      <c r="P102" s="1890"/>
    </row>
    <row r="103" spans="1:16" ht="22.9" customHeight="1" x14ac:dyDescent="0.25">
      <c r="A103" s="1840" t="s">
        <v>87</v>
      </c>
      <c r="B103" s="1841"/>
      <c r="C103" s="1841"/>
      <c r="D103" s="1842"/>
      <c r="E103" s="449"/>
      <c r="F103" s="707" t="s">
        <v>490</v>
      </c>
      <c r="G103" s="2022" t="s">
        <v>15</v>
      </c>
      <c r="H103" s="2022"/>
      <c r="I103" s="449" t="s">
        <v>15</v>
      </c>
      <c r="J103" s="746">
        <v>468</v>
      </c>
      <c r="K103" s="1890">
        <v>468</v>
      </c>
      <c r="L103" s="1890"/>
      <c r="M103" s="1890">
        <v>468</v>
      </c>
      <c r="N103" s="1890"/>
      <c r="O103" s="1890">
        <v>468</v>
      </c>
      <c r="P103" s="1890"/>
    </row>
    <row r="104" spans="1:16" ht="22.9" customHeight="1" x14ac:dyDescent="0.25">
      <c r="A104" s="1229" t="s">
        <v>491</v>
      </c>
      <c r="B104" s="1229"/>
      <c r="C104" s="1229"/>
      <c r="D104" s="1229"/>
      <c r="E104" s="449"/>
      <c r="F104" s="707" t="s">
        <v>492</v>
      </c>
      <c r="G104" s="2025" t="s">
        <v>15</v>
      </c>
      <c r="H104" s="2026"/>
      <c r="I104" s="449" t="s">
        <v>15</v>
      </c>
      <c r="J104" s="746">
        <v>50</v>
      </c>
      <c r="K104" s="1890">
        <v>50</v>
      </c>
      <c r="L104" s="1890"/>
      <c r="M104" s="1890">
        <v>50</v>
      </c>
      <c r="N104" s="1890"/>
      <c r="O104" s="1890">
        <v>50</v>
      </c>
      <c r="P104" s="1890"/>
    </row>
    <row r="105" spans="1:16" ht="22.9" customHeight="1" x14ac:dyDescent="0.25">
      <c r="A105" s="1229" t="s">
        <v>493</v>
      </c>
      <c r="B105" s="1229"/>
      <c r="C105" s="1229"/>
      <c r="D105" s="1229"/>
      <c r="E105" s="449"/>
      <c r="F105" s="707" t="s">
        <v>494</v>
      </c>
      <c r="G105" s="2022" t="s">
        <v>15</v>
      </c>
      <c r="H105" s="2022"/>
      <c r="I105" s="449" t="s">
        <v>15</v>
      </c>
      <c r="J105" s="746">
        <v>3999.2</v>
      </c>
      <c r="K105" s="1890">
        <v>2500</v>
      </c>
      <c r="L105" s="1890"/>
      <c r="M105" s="1890">
        <v>2500</v>
      </c>
      <c r="N105" s="1890"/>
      <c r="O105" s="1890">
        <v>2500</v>
      </c>
      <c r="P105" s="1890"/>
    </row>
    <row r="106" spans="1:16" ht="22.9" customHeight="1" x14ac:dyDescent="0.25">
      <c r="A106" s="1229" t="s">
        <v>213</v>
      </c>
      <c r="B106" s="1229"/>
      <c r="C106" s="1229"/>
      <c r="D106" s="1229"/>
      <c r="E106" s="449"/>
      <c r="F106" s="707" t="s">
        <v>495</v>
      </c>
      <c r="G106" s="2022" t="s">
        <v>15</v>
      </c>
      <c r="H106" s="2022"/>
      <c r="I106" s="449" t="s">
        <v>15</v>
      </c>
      <c r="J106" s="746">
        <v>2500</v>
      </c>
      <c r="K106" s="1890">
        <v>2500</v>
      </c>
      <c r="L106" s="1890"/>
      <c r="M106" s="1890">
        <v>2500</v>
      </c>
      <c r="N106" s="1890"/>
      <c r="O106" s="1890">
        <v>2500</v>
      </c>
      <c r="P106" s="1890"/>
    </row>
    <row r="107" spans="1:16" ht="22.9" customHeight="1" x14ac:dyDescent="0.25">
      <c r="A107" s="1831" t="s">
        <v>752</v>
      </c>
      <c r="B107" s="1832"/>
      <c r="C107" s="1832"/>
      <c r="D107" s="1833"/>
      <c r="E107" s="747"/>
      <c r="F107" s="707">
        <v>222810</v>
      </c>
      <c r="G107" s="2022" t="s">
        <v>15</v>
      </c>
      <c r="H107" s="2022"/>
      <c r="I107" s="747" t="s">
        <v>15</v>
      </c>
      <c r="J107" s="746"/>
      <c r="K107" s="1890">
        <v>24</v>
      </c>
      <c r="L107" s="1890"/>
      <c r="M107" s="1890">
        <v>24</v>
      </c>
      <c r="N107" s="1890"/>
      <c r="O107" s="1890">
        <v>24</v>
      </c>
      <c r="P107" s="1890"/>
    </row>
    <row r="108" spans="1:16" s="463" customFormat="1" ht="22.9" customHeight="1" x14ac:dyDescent="0.25">
      <c r="A108" s="1229" t="s">
        <v>173</v>
      </c>
      <c r="B108" s="1229"/>
      <c r="C108" s="1229"/>
      <c r="D108" s="1229"/>
      <c r="E108" s="449"/>
      <c r="F108" s="707">
        <v>222910</v>
      </c>
      <c r="G108" s="2022" t="s">
        <v>15</v>
      </c>
      <c r="H108" s="2022"/>
      <c r="I108" s="449" t="s">
        <v>15</v>
      </c>
      <c r="J108" s="746">
        <v>70</v>
      </c>
      <c r="K108" s="1890">
        <v>70</v>
      </c>
      <c r="L108" s="1890"/>
      <c r="M108" s="1890">
        <v>70</v>
      </c>
      <c r="N108" s="1890"/>
      <c r="O108" s="1890">
        <v>70</v>
      </c>
      <c r="P108" s="1890"/>
    </row>
    <row r="109" spans="1:16" ht="22.9" customHeight="1" x14ac:dyDescent="0.25">
      <c r="A109" s="1229" t="s">
        <v>199</v>
      </c>
      <c r="B109" s="1229"/>
      <c r="C109" s="1229"/>
      <c r="D109" s="1229"/>
      <c r="E109" s="449"/>
      <c r="F109" s="707" t="s">
        <v>496</v>
      </c>
      <c r="G109" s="2022" t="s">
        <v>15</v>
      </c>
      <c r="H109" s="2022"/>
      <c r="I109" s="449" t="s">
        <v>15</v>
      </c>
      <c r="J109" s="746">
        <v>650</v>
      </c>
      <c r="K109" s="1890">
        <v>20</v>
      </c>
      <c r="L109" s="1890"/>
      <c r="M109" s="1890">
        <v>20</v>
      </c>
      <c r="N109" s="1890"/>
      <c r="O109" s="1890">
        <v>20</v>
      </c>
      <c r="P109" s="1890"/>
    </row>
    <row r="110" spans="1:16" ht="22.9" customHeight="1" x14ac:dyDescent="0.25">
      <c r="A110" s="1229" t="s">
        <v>92</v>
      </c>
      <c r="B110" s="1229"/>
      <c r="C110" s="1229"/>
      <c r="D110" s="1229"/>
      <c r="E110" s="449"/>
      <c r="F110" s="707" t="s">
        <v>497</v>
      </c>
      <c r="G110" s="2022" t="s">
        <v>15</v>
      </c>
      <c r="H110" s="2022"/>
      <c r="I110" s="449" t="s">
        <v>15</v>
      </c>
      <c r="J110" s="746">
        <v>7</v>
      </c>
      <c r="K110" s="1890">
        <v>6.8</v>
      </c>
      <c r="L110" s="1890"/>
      <c r="M110" s="1890">
        <v>6.8</v>
      </c>
      <c r="N110" s="1890"/>
      <c r="O110" s="1890">
        <v>6.8</v>
      </c>
      <c r="P110" s="1890"/>
    </row>
    <row r="111" spans="1:16" ht="22.9" customHeight="1" x14ac:dyDescent="0.25">
      <c r="A111" s="1229" t="s">
        <v>258</v>
      </c>
      <c r="B111" s="1229"/>
      <c r="C111" s="1229"/>
      <c r="D111" s="1229"/>
      <c r="E111" s="449"/>
      <c r="F111" s="707" t="s">
        <v>498</v>
      </c>
      <c r="G111" s="2022" t="s">
        <v>15</v>
      </c>
      <c r="H111" s="2022"/>
      <c r="I111" s="449" t="s">
        <v>15</v>
      </c>
      <c r="J111" s="746">
        <v>30</v>
      </c>
      <c r="K111" s="1890">
        <v>10</v>
      </c>
      <c r="L111" s="1890"/>
      <c r="M111" s="1890">
        <v>10</v>
      </c>
      <c r="N111" s="1890"/>
      <c r="O111" s="1890">
        <v>10</v>
      </c>
      <c r="P111" s="1890"/>
    </row>
    <row r="112" spans="1:16" ht="22.9" customHeight="1" x14ac:dyDescent="0.25">
      <c r="A112" s="1229" t="s">
        <v>93</v>
      </c>
      <c r="B112" s="1229"/>
      <c r="C112" s="1229"/>
      <c r="D112" s="1229"/>
      <c r="E112" s="449"/>
      <c r="F112" s="707">
        <v>222980</v>
      </c>
      <c r="G112" s="2022" t="s">
        <v>15</v>
      </c>
      <c r="H112" s="2022"/>
      <c r="I112" s="449" t="s">
        <v>15</v>
      </c>
      <c r="J112" s="746">
        <v>5</v>
      </c>
      <c r="K112" s="1890">
        <v>20</v>
      </c>
      <c r="L112" s="1890"/>
      <c r="M112" s="1890">
        <v>20</v>
      </c>
      <c r="N112" s="1890"/>
      <c r="O112" s="1890">
        <v>20</v>
      </c>
      <c r="P112" s="1890"/>
    </row>
    <row r="113" spans="1:16" ht="22.9" customHeight="1" x14ac:dyDescent="0.25">
      <c r="A113" s="1229" t="s">
        <v>145</v>
      </c>
      <c r="B113" s="1229"/>
      <c r="C113" s="1229"/>
      <c r="D113" s="1229"/>
      <c r="E113" s="449"/>
      <c r="F113" s="707" t="s">
        <v>499</v>
      </c>
      <c r="G113" s="2022" t="s">
        <v>15</v>
      </c>
      <c r="H113" s="2022"/>
      <c r="I113" s="449" t="s">
        <v>15</v>
      </c>
      <c r="J113" s="746">
        <v>50</v>
      </c>
      <c r="K113" s="1890">
        <v>900</v>
      </c>
      <c r="L113" s="1890"/>
      <c r="M113" s="1890">
        <v>900</v>
      </c>
      <c r="N113" s="1890"/>
      <c r="O113" s="1890">
        <v>900</v>
      </c>
      <c r="P113" s="1890"/>
    </row>
    <row r="114" spans="1:16" s="459" customFormat="1" ht="24" customHeight="1" x14ac:dyDescent="0.25">
      <c r="A114" s="1774" t="s">
        <v>180</v>
      </c>
      <c r="B114" s="1775"/>
      <c r="C114" s="1775"/>
      <c r="D114" s="1776"/>
      <c r="E114" s="271"/>
      <c r="F114" s="271">
        <v>270000</v>
      </c>
      <c r="G114" s="2021" t="s">
        <v>15</v>
      </c>
      <c r="H114" s="2021"/>
      <c r="I114" s="271" t="s">
        <v>15</v>
      </c>
      <c r="J114" s="745">
        <v>150</v>
      </c>
      <c r="K114" s="1886">
        <v>150</v>
      </c>
      <c r="L114" s="1886"/>
      <c r="M114" s="1886">
        <v>150</v>
      </c>
      <c r="N114" s="1886"/>
      <c r="O114" s="1886">
        <v>150</v>
      </c>
      <c r="P114" s="1886"/>
    </row>
    <row r="115" spans="1:16" ht="46.5" customHeight="1" x14ac:dyDescent="0.25">
      <c r="A115" s="1843" t="s">
        <v>202</v>
      </c>
      <c r="B115" s="1843"/>
      <c r="C115" s="1843"/>
      <c r="D115" s="1843"/>
      <c r="E115" s="449"/>
      <c r="F115" s="460">
        <v>273500</v>
      </c>
      <c r="G115" s="2022" t="s">
        <v>15</v>
      </c>
      <c r="H115" s="2022"/>
      <c r="I115" s="449" t="s">
        <v>15</v>
      </c>
      <c r="J115" s="746">
        <v>150</v>
      </c>
      <c r="K115" s="1890">
        <v>150</v>
      </c>
      <c r="L115" s="1890"/>
      <c r="M115" s="1890">
        <v>150</v>
      </c>
      <c r="N115" s="1890"/>
      <c r="O115" s="1890">
        <v>150</v>
      </c>
      <c r="P115" s="1890"/>
    </row>
    <row r="116" spans="1:16" s="753" customFormat="1" ht="22.9" customHeight="1" x14ac:dyDescent="0.25">
      <c r="A116" s="1774" t="s">
        <v>163</v>
      </c>
      <c r="B116" s="1775"/>
      <c r="C116" s="1775"/>
      <c r="D116" s="1776"/>
      <c r="E116" s="271"/>
      <c r="F116" s="752">
        <v>280000</v>
      </c>
      <c r="G116" s="2021" t="s">
        <v>15</v>
      </c>
      <c r="H116" s="2021"/>
      <c r="I116" s="271" t="s">
        <v>15</v>
      </c>
      <c r="J116" s="745">
        <v>690</v>
      </c>
      <c r="K116" s="1886">
        <f>K117+K118+K119+K120</f>
        <v>1626</v>
      </c>
      <c r="L116" s="1886"/>
      <c r="M116" s="1886">
        <f>M117+M118+M119+M120</f>
        <v>1626</v>
      </c>
      <c r="N116" s="1886"/>
      <c r="O116" s="1886">
        <f>O117+O118+O119+O120</f>
        <v>1626</v>
      </c>
      <c r="P116" s="1886"/>
    </row>
    <row r="117" spans="1:16" s="753" customFormat="1" ht="22.9" customHeight="1" x14ac:dyDescent="0.25">
      <c r="A117" s="1229" t="s">
        <v>500</v>
      </c>
      <c r="B117" s="1229"/>
      <c r="C117" s="1229"/>
      <c r="D117" s="1229"/>
      <c r="E117" s="271"/>
      <c r="F117" s="758">
        <v>281110</v>
      </c>
      <c r="G117" s="2021" t="s">
        <v>15</v>
      </c>
      <c r="H117" s="2021"/>
      <c r="I117" s="747" t="s">
        <v>15</v>
      </c>
      <c r="J117" s="745">
        <v>690</v>
      </c>
      <c r="K117" s="1890">
        <v>700</v>
      </c>
      <c r="L117" s="1890"/>
      <c r="M117" s="1890">
        <v>700</v>
      </c>
      <c r="N117" s="1890"/>
      <c r="O117" s="1890">
        <v>700</v>
      </c>
      <c r="P117" s="1890"/>
    </row>
    <row r="118" spans="1:16" s="753" customFormat="1" ht="30" customHeight="1" x14ac:dyDescent="0.25">
      <c r="A118" s="1513" t="s">
        <v>748</v>
      </c>
      <c r="B118" s="1514"/>
      <c r="C118" s="1514"/>
      <c r="D118" s="1515"/>
      <c r="E118" s="271"/>
      <c r="F118" s="758">
        <v>281362</v>
      </c>
      <c r="G118" s="2021" t="s">
        <v>15</v>
      </c>
      <c r="H118" s="2021"/>
      <c r="I118" s="747" t="s">
        <v>15</v>
      </c>
      <c r="J118" s="745"/>
      <c r="K118" s="1890">
        <v>20</v>
      </c>
      <c r="L118" s="1890"/>
      <c r="M118" s="1890">
        <v>20</v>
      </c>
      <c r="N118" s="1890"/>
      <c r="O118" s="1890">
        <v>20</v>
      </c>
      <c r="P118" s="1890"/>
    </row>
    <row r="119" spans="1:16" ht="22.9" customHeight="1" x14ac:dyDescent="0.25">
      <c r="A119" s="1229" t="s">
        <v>756</v>
      </c>
      <c r="B119" s="1229"/>
      <c r="C119" s="1229"/>
      <c r="D119" s="1229"/>
      <c r="E119" s="449"/>
      <c r="F119" s="707">
        <v>281400</v>
      </c>
      <c r="G119" s="2022" t="s">
        <v>15</v>
      </c>
      <c r="H119" s="2022"/>
      <c r="I119" s="747" t="s">
        <v>15</v>
      </c>
      <c r="J119" s="746"/>
      <c r="K119" s="1890">
        <v>26</v>
      </c>
      <c r="L119" s="1890"/>
      <c r="M119" s="1890">
        <v>26</v>
      </c>
      <c r="N119" s="1890"/>
      <c r="O119" s="1890">
        <v>26</v>
      </c>
      <c r="P119" s="1890"/>
    </row>
    <row r="120" spans="1:16" ht="32.25" customHeight="1" x14ac:dyDescent="0.25">
      <c r="A120" s="1843" t="s">
        <v>746</v>
      </c>
      <c r="B120" s="1843"/>
      <c r="C120" s="1843"/>
      <c r="D120" s="1843"/>
      <c r="E120" s="747"/>
      <c r="F120" s="754">
        <v>218600</v>
      </c>
      <c r="G120" s="2022" t="s">
        <v>15</v>
      </c>
      <c r="H120" s="2022"/>
      <c r="I120" s="747" t="s">
        <v>15</v>
      </c>
      <c r="J120" s="746"/>
      <c r="K120" s="1890">
        <v>880</v>
      </c>
      <c r="L120" s="1890"/>
      <c r="M120" s="1890">
        <v>880</v>
      </c>
      <c r="N120" s="1890"/>
      <c r="O120" s="1890">
        <v>880</v>
      </c>
      <c r="P120" s="1890"/>
    </row>
    <row r="121" spans="1:16" s="459" customFormat="1" ht="25.5" customHeight="1" x14ac:dyDescent="0.25">
      <c r="A121" s="1774" t="s">
        <v>98</v>
      </c>
      <c r="B121" s="1775"/>
      <c r="C121" s="1775"/>
      <c r="D121" s="1776"/>
      <c r="E121" s="271"/>
      <c r="F121" s="271">
        <v>310000</v>
      </c>
      <c r="G121" s="2021" t="s">
        <v>15</v>
      </c>
      <c r="H121" s="2021"/>
      <c r="I121" s="271" t="s">
        <v>15</v>
      </c>
      <c r="J121" s="745">
        <v>1000</v>
      </c>
      <c r="K121" s="1886">
        <f>K122+K123+K124+K125</f>
        <v>1712</v>
      </c>
      <c r="L121" s="1886"/>
      <c r="M121" s="1886">
        <f>M122+M123+M124+M125</f>
        <v>1712</v>
      </c>
      <c r="N121" s="1886"/>
      <c r="O121" s="1886">
        <f>O122+O123+O124+O125</f>
        <v>1712</v>
      </c>
      <c r="P121" s="1886"/>
    </row>
    <row r="122" spans="1:16" s="459" customFormat="1" ht="21" customHeight="1" x14ac:dyDescent="0.25">
      <c r="A122" s="1153" t="s">
        <v>203</v>
      </c>
      <c r="B122" s="1153"/>
      <c r="C122" s="1153"/>
      <c r="D122" s="1153"/>
      <c r="E122" s="736"/>
      <c r="F122" s="736">
        <v>314110</v>
      </c>
      <c r="G122" s="2022" t="s">
        <v>15</v>
      </c>
      <c r="H122" s="2022"/>
      <c r="I122" s="747" t="s">
        <v>15</v>
      </c>
      <c r="J122" s="745"/>
      <c r="K122" s="1890">
        <v>400</v>
      </c>
      <c r="L122" s="1890"/>
      <c r="M122" s="1890">
        <v>400</v>
      </c>
      <c r="N122" s="1890"/>
      <c r="O122" s="1890">
        <v>400</v>
      </c>
      <c r="P122" s="1890"/>
    </row>
    <row r="123" spans="1:16" s="459" customFormat="1" ht="30.75" customHeight="1" x14ac:dyDescent="0.25">
      <c r="A123" s="1153" t="s">
        <v>204</v>
      </c>
      <c r="B123" s="1153"/>
      <c r="C123" s="1153"/>
      <c r="D123" s="1153"/>
      <c r="E123" s="736"/>
      <c r="F123" s="736">
        <v>316110</v>
      </c>
      <c r="G123" s="2022" t="s">
        <v>15</v>
      </c>
      <c r="H123" s="2022"/>
      <c r="I123" s="747" t="s">
        <v>15</v>
      </c>
      <c r="J123" s="745"/>
      <c r="K123" s="1890">
        <v>50</v>
      </c>
      <c r="L123" s="1890"/>
      <c r="M123" s="1890">
        <v>50</v>
      </c>
      <c r="N123" s="1890"/>
      <c r="O123" s="1890">
        <v>50</v>
      </c>
      <c r="P123" s="1890"/>
    </row>
    <row r="124" spans="1:16" ht="23.25" customHeight="1" x14ac:dyDescent="0.25">
      <c r="A124" s="1843" t="s">
        <v>214</v>
      </c>
      <c r="B124" s="1843"/>
      <c r="C124" s="1843"/>
      <c r="D124" s="1843"/>
      <c r="E124" s="449"/>
      <c r="F124" s="707" t="s">
        <v>357</v>
      </c>
      <c r="G124" s="2022" t="s">
        <v>15</v>
      </c>
      <c r="H124" s="2022"/>
      <c r="I124" s="449" t="s">
        <v>15</v>
      </c>
      <c r="J124" s="746">
        <v>1000</v>
      </c>
      <c r="K124" s="1890">
        <v>1212</v>
      </c>
      <c r="L124" s="1890"/>
      <c r="M124" s="1890">
        <v>1212</v>
      </c>
      <c r="N124" s="1890"/>
      <c r="O124" s="1890">
        <v>1212</v>
      </c>
      <c r="P124" s="1890"/>
    </row>
    <row r="125" spans="1:16" ht="20.25" customHeight="1" x14ac:dyDescent="0.25">
      <c r="A125" s="1843" t="s">
        <v>749</v>
      </c>
      <c r="B125" s="1843"/>
      <c r="C125" s="1843"/>
      <c r="D125" s="1843"/>
      <c r="E125" s="747"/>
      <c r="F125" s="754">
        <v>318110</v>
      </c>
      <c r="G125" s="2022" t="s">
        <v>15</v>
      </c>
      <c r="H125" s="2022"/>
      <c r="I125" s="747" t="s">
        <v>15</v>
      </c>
      <c r="J125" s="746"/>
      <c r="K125" s="1890">
        <v>50</v>
      </c>
      <c r="L125" s="1890"/>
      <c r="M125" s="1890">
        <v>50</v>
      </c>
      <c r="N125" s="1890"/>
      <c r="O125" s="1890">
        <v>50</v>
      </c>
      <c r="P125" s="1890"/>
    </row>
    <row r="126" spans="1:16" s="459" customFormat="1" ht="25.5" customHeight="1" x14ac:dyDescent="0.25">
      <c r="A126" s="1826" t="s">
        <v>391</v>
      </c>
      <c r="B126" s="1826"/>
      <c r="C126" s="1826"/>
      <c r="D126" s="1826"/>
      <c r="E126" s="271"/>
      <c r="F126" s="271">
        <v>330000</v>
      </c>
      <c r="G126" s="2021" t="s">
        <v>15</v>
      </c>
      <c r="H126" s="2021"/>
      <c r="I126" s="271" t="s">
        <v>15</v>
      </c>
      <c r="J126" s="745">
        <v>792.8</v>
      </c>
      <c r="K126" s="1886">
        <f>SUM(K127:L130)</f>
        <v>670</v>
      </c>
      <c r="L126" s="1886"/>
      <c r="M126" s="1886">
        <f t="shared" ref="M126" si="12">SUM(M127:N130)</f>
        <v>670</v>
      </c>
      <c r="N126" s="1886"/>
      <c r="O126" s="1886">
        <f t="shared" ref="O126" si="13">SUM(O127:P130)</f>
        <v>670</v>
      </c>
      <c r="P126" s="1886"/>
    </row>
    <row r="127" spans="1:16" ht="34.5" customHeight="1" x14ac:dyDescent="0.25">
      <c r="A127" s="1843" t="s">
        <v>501</v>
      </c>
      <c r="B127" s="1843"/>
      <c r="C127" s="1843"/>
      <c r="D127" s="1843"/>
      <c r="E127" s="449"/>
      <c r="F127" s="707" t="s">
        <v>502</v>
      </c>
      <c r="G127" s="2022" t="s">
        <v>15</v>
      </c>
      <c r="H127" s="2022"/>
      <c r="I127" s="449" t="s">
        <v>15</v>
      </c>
      <c r="J127" s="746">
        <v>380</v>
      </c>
      <c r="K127" s="1890">
        <v>250</v>
      </c>
      <c r="L127" s="1890"/>
      <c r="M127" s="1890">
        <v>250</v>
      </c>
      <c r="N127" s="1890"/>
      <c r="O127" s="1890">
        <v>250</v>
      </c>
      <c r="P127" s="1890"/>
    </row>
    <row r="128" spans="1:16" ht="22.9" customHeight="1" x14ac:dyDescent="0.25">
      <c r="A128" s="1229" t="s">
        <v>205</v>
      </c>
      <c r="B128" s="1229"/>
      <c r="C128" s="1229"/>
      <c r="D128" s="1229"/>
      <c r="E128" s="449"/>
      <c r="F128" s="707" t="s">
        <v>503</v>
      </c>
      <c r="G128" s="2022" t="s">
        <v>15</v>
      </c>
      <c r="H128" s="2022"/>
      <c r="I128" s="449" t="s">
        <v>15</v>
      </c>
      <c r="J128" s="746">
        <v>50</v>
      </c>
      <c r="K128" s="1890">
        <v>70</v>
      </c>
      <c r="L128" s="1890"/>
      <c r="M128" s="1890">
        <v>70</v>
      </c>
      <c r="N128" s="1890"/>
      <c r="O128" s="1890">
        <v>70</v>
      </c>
      <c r="P128" s="1890"/>
    </row>
    <row r="129" spans="1:16" ht="35.25" customHeight="1" x14ac:dyDescent="0.25">
      <c r="A129" s="1828" t="s">
        <v>504</v>
      </c>
      <c r="B129" s="1829"/>
      <c r="C129" s="1829"/>
      <c r="D129" s="1830"/>
      <c r="E129" s="449"/>
      <c r="F129" s="707" t="s">
        <v>505</v>
      </c>
      <c r="G129" s="2022" t="s">
        <v>15</v>
      </c>
      <c r="H129" s="2022"/>
      <c r="I129" s="449" t="s">
        <v>15</v>
      </c>
      <c r="J129" s="746">
        <v>350</v>
      </c>
      <c r="K129" s="1890">
        <v>250</v>
      </c>
      <c r="L129" s="1890"/>
      <c r="M129" s="1890">
        <v>250</v>
      </c>
      <c r="N129" s="1890"/>
      <c r="O129" s="1890">
        <v>250</v>
      </c>
      <c r="P129" s="1890"/>
    </row>
    <row r="130" spans="1:16" ht="19.5" customHeight="1" x14ac:dyDescent="0.25">
      <c r="A130" s="1229" t="s">
        <v>506</v>
      </c>
      <c r="B130" s="1229"/>
      <c r="C130" s="1229"/>
      <c r="D130" s="1229"/>
      <c r="E130" s="449"/>
      <c r="F130" s="755" t="s">
        <v>507</v>
      </c>
      <c r="G130" s="2022" t="s">
        <v>15</v>
      </c>
      <c r="H130" s="2022"/>
      <c r="I130" s="449" t="s">
        <v>15</v>
      </c>
      <c r="J130" s="746">
        <v>12.8</v>
      </c>
      <c r="K130" s="1890">
        <v>100</v>
      </c>
      <c r="L130" s="1890"/>
      <c r="M130" s="1890">
        <v>100</v>
      </c>
      <c r="N130" s="1890"/>
      <c r="O130" s="1890">
        <v>100</v>
      </c>
      <c r="P130" s="1890"/>
    </row>
    <row r="131" spans="1:16" ht="30" customHeight="1" x14ac:dyDescent="0.25">
      <c r="A131" s="2024" t="s">
        <v>745</v>
      </c>
      <c r="B131" s="2024"/>
      <c r="C131" s="2024"/>
      <c r="D131" s="2024"/>
      <c r="E131" s="271">
        <v>70252</v>
      </c>
      <c r="F131" s="757"/>
      <c r="G131" s="2021" t="s">
        <v>15</v>
      </c>
      <c r="H131" s="2021"/>
      <c r="I131" s="271" t="s">
        <v>15</v>
      </c>
      <c r="J131" s="745" t="s">
        <v>15</v>
      </c>
      <c r="K131" s="1886">
        <v>75</v>
      </c>
      <c r="L131" s="1886"/>
      <c r="M131" s="1886"/>
      <c r="N131" s="1886"/>
      <c r="O131" s="1886"/>
      <c r="P131" s="1886"/>
    </row>
    <row r="132" spans="1:16" ht="22.9" customHeight="1" x14ac:dyDescent="0.25">
      <c r="A132" s="2024" t="s">
        <v>83</v>
      </c>
      <c r="B132" s="2024"/>
      <c r="C132" s="2024"/>
      <c r="D132" s="2024"/>
      <c r="E132" s="271"/>
      <c r="F132" s="271">
        <v>222000</v>
      </c>
      <c r="G132" s="2021" t="s">
        <v>15</v>
      </c>
      <c r="H132" s="2021"/>
      <c r="I132" s="271" t="s">
        <v>15</v>
      </c>
      <c r="J132" s="745" t="s">
        <v>15</v>
      </c>
      <c r="K132" s="1886">
        <v>45</v>
      </c>
      <c r="L132" s="1886"/>
      <c r="M132" s="1886"/>
      <c r="N132" s="1886"/>
      <c r="O132" s="1886"/>
      <c r="P132" s="1886"/>
    </row>
    <row r="133" spans="1:16" ht="22.9" customHeight="1" x14ac:dyDescent="0.25">
      <c r="A133" s="1229" t="s">
        <v>213</v>
      </c>
      <c r="B133" s="1229"/>
      <c r="C133" s="1229"/>
      <c r="D133" s="1229"/>
      <c r="E133" s="747"/>
      <c r="F133" s="707" t="s">
        <v>495</v>
      </c>
      <c r="G133" s="2022" t="s">
        <v>15</v>
      </c>
      <c r="H133" s="2022"/>
      <c r="I133" s="747" t="s">
        <v>15</v>
      </c>
      <c r="J133" s="746" t="s">
        <v>15</v>
      </c>
      <c r="K133" s="1890">
        <v>36</v>
      </c>
      <c r="L133" s="1890"/>
      <c r="M133" s="1890"/>
      <c r="N133" s="1890"/>
      <c r="O133" s="1890"/>
      <c r="P133" s="1890"/>
    </row>
    <row r="134" spans="1:16" ht="22.9" customHeight="1" x14ac:dyDescent="0.25">
      <c r="A134" s="1229" t="s">
        <v>145</v>
      </c>
      <c r="B134" s="1229"/>
      <c r="C134" s="1229"/>
      <c r="D134" s="1229"/>
      <c r="E134" s="747"/>
      <c r="F134" s="707" t="s">
        <v>499</v>
      </c>
      <c r="G134" s="2022" t="s">
        <v>15</v>
      </c>
      <c r="H134" s="2022"/>
      <c r="I134" s="747" t="s">
        <v>15</v>
      </c>
      <c r="J134" s="746" t="s">
        <v>15</v>
      </c>
      <c r="K134" s="1890">
        <v>9</v>
      </c>
      <c r="L134" s="1890"/>
      <c r="M134" s="1890"/>
      <c r="N134" s="1890"/>
      <c r="O134" s="1890"/>
      <c r="P134" s="1890"/>
    </row>
    <row r="135" spans="1:16" ht="22.9" customHeight="1" x14ac:dyDescent="0.25">
      <c r="A135" s="1774" t="s">
        <v>163</v>
      </c>
      <c r="B135" s="1775"/>
      <c r="C135" s="1775"/>
      <c r="D135" s="1776"/>
      <c r="E135" s="271"/>
      <c r="F135" s="752">
        <v>280000</v>
      </c>
      <c r="G135" s="2021" t="s">
        <v>15</v>
      </c>
      <c r="H135" s="2021"/>
      <c r="I135" s="271" t="s">
        <v>15</v>
      </c>
      <c r="J135" s="745" t="s">
        <v>15</v>
      </c>
      <c r="K135" s="1886">
        <v>30</v>
      </c>
      <c r="L135" s="1886"/>
      <c r="M135" s="1886"/>
      <c r="N135" s="1886"/>
      <c r="O135" s="1886"/>
      <c r="P135" s="1886"/>
    </row>
    <row r="136" spans="1:16" ht="34.5" customHeight="1" x14ac:dyDescent="0.25">
      <c r="A136" s="1843" t="s">
        <v>746</v>
      </c>
      <c r="B136" s="1843"/>
      <c r="C136" s="1843"/>
      <c r="D136" s="1843"/>
      <c r="E136" s="747"/>
      <c r="F136" s="707">
        <v>281600</v>
      </c>
      <c r="G136" s="2022" t="s">
        <v>15</v>
      </c>
      <c r="H136" s="2022"/>
      <c r="I136" s="747" t="s">
        <v>15</v>
      </c>
      <c r="J136" s="746" t="s">
        <v>15</v>
      </c>
      <c r="K136" s="1890">
        <v>30</v>
      </c>
      <c r="L136" s="1890"/>
      <c r="M136" s="1890"/>
      <c r="N136" s="1890"/>
      <c r="O136" s="1890"/>
      <c r="P136" s="1890"/>
    </row>
    <row r="137" spans="1:16" ht="22.9" customHeight="1" x14ac:dyDescent="0.25">
      <c r="A137" s="1843"/>
      <c r="B137" s="1843"/>
      <c r="C137" s="1843"/>
      <c r="D137" s="1843"/>
      <c r="E137" s="747"/>
      <c r="F137" s="756"/>
      <c r="G137" s="2022"/>
      <c r="H137" s="2022"/>
      <c r="I137" s="747"/>
      <c r="J137" s="747"/>
      <c r="K137" s="2022"/>
      <c r="L137" s="2022"/>
      <c r="M137" s="2022"/>
      <c r="N137" s="2022"/>
      <c r="O137" s="2022"/>
      <c r="P137" s="2022"/>
    </row>
    <row r="138" spans="1:16" ht="22.15" customHeight="1" x14ac:dyDescent="0.25">
      <c r="A138" s="1128" t="s">
        <v>63</v>
      </c>
      <c r="B138" s="1128"/>
      <c r="C138" s="1128"/>
      <c r="D138" s="1128"/>
      <c r="E138" s="1128"/>
      <c r="F138" s="1128"/>
      <c r="G138" s="1128"/>
      <c r="H138" s="1128"/>
      <c r="I138" s="1128"/>
      <c r="J138" s="1128"/>
      <c r="K138" s="1128"/>
      <c r="L138" s="1128"/>
      <c r="M138" s="1128"/>
      <c r="N138" s="1128"/>
      <c r="O138" s="1128"/>
      <c r="P138" s="1128"/>
    </row>
    <row r="139" spans="1:16" ht="19.899999999999999" customHeight="1" x14ac:dyDescent="0.25">
      <c r="A139" s="1145" t="s">
        <v>7</v>
      </c>
      <c r="B139" s="1145"/>
      <c r="C139" s="1145"/>
      <c r="D139" s="1145"/>
      <c r="E139" s="1145" t="s">
        <v>2</v>
      </c>
      <c r="F139" s="1145"/>
      <c r="G139" s="1145"/>
      <c r="H139" s="1145"/>
      <c r="I139" s="1146" t="s">
        <v>64</v>
      </c>
      <c r="J139" s="2023" t="s">
        <v>65</v>
      </c>
      <c r="K139" s="1146" t="s">
        <v>477</v>
      </c>
      <c r="L139" s="440">
        <v>2019</v>
      </c>
      <c r="M139" s="1146" t="s">
        <v>345</v>
      </c>
      <c r="N139" s="439">
        <v>2020</v>
      </c>
      <c r="O139" s="439">
        <v>2021</v>
      </c>
      <c r="P139" s="439">
        <v>2022</v>
      </c>
    </row>
    <row r="140" spans="1:16" ht="63" customHeight="1" x14ac:dyDescent="0.25">
      <c r="A140" s="1145"/>
      <c r="B140" s="1145"/>
      <c r="C140" s="1145"/>
      <c r="D140" s="1145"/>
      <c r="E140" s="439" t="s">
        <v>66</v>
      </c>
      <c r="F140" s="439" t="s">
        <v>61</v>
      </c>
      <c r="G140" s="446" t="s">
        <v>12</v>
      </c>
      <c r="H140" s="444" t="s">
        <v>62</v>
      </c>
      <c r="I140" s="1146"/>
      <c r="J140" s="2023"/>
      <c r="K140" s="1146"/>
      <c r="L140" s="94" t="s">
        <v>67</v>
      </c>
      <c r="M140" s="1146"/>
      <c r="N140" s="95" t="s">
        <v>12</v>
      </c>
      <c r="O140" s="446" t="s">
        <v>13</v>
      </c>
      <c r="P140" s="446" t="s">
        <v>13</v>
      </c>
    </row>
    <row r="141" spans="1:16" x14ac:dyDescent="0.25">
      <c r="A141" s="1133">
        <v>1</v>
      </c>
      <c r="B141" s="1134"/>
      <c r="C141" s="1134"/>
      <c r="D141" s="1135"/>
      <c r="E141" s="439">
        <v>2</v>
      </c>
      <c r="F141" s="439">
        <v>3</v>
      </c>
      <c r="G141" s="439">
        <v>4</v>
      </c>
      <c r="H141" s="439">
        <v>5</v>
      </c>
      <c r="I141" s="439">
        <v>6</v>
      </c>
      <c r="J141" s="449">
        <v>7</v>
      </c>
      <c r="K141" s="439">
        <v>8</v>
      </c>
      <c r="L141" s="439">
        <v>9</v>
      </c>
      <c r="M141" s="439" t="s">
        <v>68</v>
      </c>
      <c r="N141" s="439">
        <v>11</v>
      </c>
      <c r="O141" s="439">
        <v>12</v>
      </c>
      <c r="P141" s="439">
        <v>13</v>
      </c>
    </row>
    <row r="142" spans="1:16" ht="22.9" customHeight="1" x14ac:dyDescent="0.25">
      <c r="A142" s="1136"/>
      <c r="B142" s="1137"/>
      <c r="C142" s="1137"/>
      <c r="D142" s="1138"/>
      <c r="E142" s="66"/>
      <c r="F142" s="66"/>
      <c r="G142" s="66"/>
      <c r="H142" s="66"/>
      <c r="I142" s="66"/>
      <c r="J142" s="74"/>
      <c r="K142" s="66"/>
      <c r="L142" s="66"/>
      <c r="M142" s="66"/>
      <c r="N142" s="66"/>
      <c r="O142" s="66"/>
      <c r="P142" s="66"/>
    </row>
    <row r="143" spans="1:16" ht="22.9" customHeight="1" x14ac:dyDescent="0.25">
      <c r="A143" s="1136"/>
      <c r="B143" s="1137"/>
      <c r="C143" s="1137"/>
      <c r="D143" s="1138"/>
      <c r="E143" s="66"/>
      <c r="F143" s="66"/>
      <c r="G143" s="66"/>
      <c r="H143" s="66"/>
      <c r="I143" s="66"/>
      <c r="J143" s="74"/>
      <c r="K143" s="66"/>
      <c r="L143" s="66"/>
      <c r="M143" s="66"/>
      <c r="N143" s="66"/>
      <c r="O143" s="66"/>
      <c r="P143" s="66"/>
    </row>
    <row r="144" spans="1:16" ht="23.45" customHeight="1" x14ac:dyDescent="0.25"/>
    <row r="145" spans="1:16" s="96" customFormat="1" ht="24.6" customHeight="1" x14ac:dyDescent="0.25">
      <c r="A145" s="1139" t="s">
        <v>69</v>
      </c>
      <c r="B145" s="1140"/>
      <c r="C145" s="1140"/>
      <c r="D145" s="1140"/>
      <c r="E145" s="1140"/>
      <c r="F145" s="1140"/>
      <c r="G145" s="1140"/>
      <c r="H145" s="1140"/>
      <c r="I145" s="1140"/>
      <c r="J145" s="1140"/>
      <c r="K145" s="1140"/>
      <c r="L145" s="1140"/>
      <c r="M145" s="1140"/>
      <c r="N145" s="1140"/>
      <c r="O145" s="1140"/>
      <c r="P145" s="1141"/>
    </row>
    <row r="146" spans="1:16" s="96" customFormat="1" ht="24.6" customHeight="1" x14ac:dyDescent="0.25">
      <c r="A146" s="1142" t="s">
        <v>70</v>
      </c>
      <c r="B146" s="1143"/>
      <c r="C146" s="1143"/>
      <c r="D146" s="1143"/>
      <c r="E146" s="1143"/>
      <c r="F146" s="1143"/>
      <c r="G146" s="1143"/>
      <c r="H146" s="1143"/>
      <c r="I146" s="1143"/>
      <c r="J146" s="1143"/>
      <c r="K146" s="1143"/>
      <c r="L146" s="1143"/>
      <c r="M146" s="1143"/>
      <c r="N146" s="1143"/>
      <c r="O146" s="1143"/>
      <c r="P146" s="1144"/>
    </row>
    <row r="147" spans="1:16" s="96" customFormat="1" ht="24.6" customHeight="1" x14ac:dyDescent="0.25">
      <c r="A147" s="1142" t="s">
        <v>71</v>
      </c>
      <c r="B147" s="1143"/>
      <c r="C147" s="1143"/>
      <c r="D147" s="1143"/>
      <c r="E147" s="1143"/>
      <c r="F147" s="1143"/>
      <c r="G147" s="1143"/>
      <c r="H147" s="1143"/>
      <c r="I147" s="1143"/>
      <c r="J147" s="1143"/>
      <c r="K147" s="1143"/>
      <c r="L147" s="1143"/>
      <c r="M147" s="1143"/>
      <c r="N147" s="1143"/>
      <c r="O147" s="1143"/>
      <c r="P147" s="1144"/>
    </row>
    <row r="148" spans="1:16" s="96" customFormat="1" ht="24.6" customHeight="1" x14ac:dyDescent="0.25">
      <c r="A148" s="1129" t="s">
        <v>72</v>
      </c>
      <c r="B148" s="1130"/>
      <c r="C148" s="1130"/>
      <c r="D148" s="1130"/>
      <c r="E148" s="1130"/>
      <c r="F148" s="1130"/>
      <c r="G148" s="1130"/>
      <c r="H148" s="1130"/>
      <c r="I148" s="1130"/>
      <c r="J148" s="1130"/>
      <c r="K148" s="1130"/>
      <c r="L148" s="1130"/>
      <c r="M148" s="1130"/>
      <c r="N148" s="1130"/>
      <c r="O148" s="1130"/>
      <c r="P148" s="1131"/>
    </row>
    <row r="150" spans="1:16" ht="38.450000000000003" customHeight="1" x14ac:dyDescent="0.25">
      <c r="A150" s="1132" t="s">
        <v>73</v>
      </c>
      <c r="B150" s="1132"/>
      <c r="C150" s="1132"/>
      <c r="D150" s="1132"/>
      <c r="E150" s="1132"/>
      <c r="F150" s="1132"/>
      <c r="G150" s="1132"/>
      <c r="H150" s="1132"/>
      <c r="I150" s="1132"/>
      <c r="J150" s="1132"/>
      <c r="K150" s="1132"/>
      <c r="L150" s="1132"/>
      <c r="M150" s="1132"/>
      <c r="N150" s="1132"/>
      <c r="O150" s="1132"/>
      <c r="P150" s="1132"/>
    </row>
  </sheetData>
  <mergeCells count="491">
    <mergeCell ref="N1:P1"/>
    <mergeCell ref="E5:J5"/>
    <mergeCell ref="D6:L6"/>
    <mergeCell ref="A9:C9"/>
    <mergeCell ref="D9:O9"/>
    <mergeCell ref="A10:C10"/>
    <mergeCell ref="D10:O10"/>
    <mergeCell ref="K16:L16"/>
    <mergeCell ref="M16:N16"/>
    <mergeCell ref="O16:P16"/>
    <mergeCell ref="A11:C11"/>
    <mergeCell ref="D11:O11"/>
    <mergeCell ref="A13:P13"/>
    <mergeCell ref="A15:D16"/>
    <mergeCell ref="E15:F15"/>
    <mergeCell ref="G15:H15"/>
    <mergeCell ref="K15:L15"/>
    <mergeCell ref="M15:N15"/>
    <mergeCell ref="O15:P15"/>
    <mergeCell ref="G16:H16"/>
    <mergeCell ref="A18:D18"/>
    <mergeCell ref="G18:H18"/>
    <mergeCell ref="K18:L18"/>
    <mergeCell ref="M18:N18"/>
    <mergeCell ref="O18:P18"/>
    <mergeCell ref="A17:D17"/>
    <mergeCell ref="G17:H17"/>
    <mergeCell ref="K17:L17"/>
    <mergeCell ref="M17:N17"/>
    <mergeCell ref="O17:P17"/>
    <mergeCell ref="A19:D19"/>
    <mergeCell ref="G19:H19"/>
    <mergeCell ref="K19:L19"/>
    <mergeCell ref="M19:N19"/>
    <mergeCell ref="O19:P19"/>
    <mergeCell ref="A20:D20"/>
    <mergeCell ref="G20:H20"/>
    <mergeCell ref="K20:L20"/>
    <mergeCell ref="M20:N20"/>
    <mergeCell ref="O20:P20"/>
    <mergeCell ref="A21:D21"/>
    <mergeCell ref="G21:H21"/>
    <mergeCell ref="K21:L21"/>
    <mergeCell ref="M21:N21"/>
    <mergeCell ref="O21:P21"/>
    <mergeCell ref="A24:D24"/>
    <mergeCell ref="G24:H24"/>
    <mergeCell ref="A22:D22"/>
    <mergeCell ref="G22:H22"/>
    <mergeCell ref="K22:L22"/>
    <mergeCell ref="M22:N22"/>
    <mergeCell ref="O22:P22"/>
    <mergeCell ref="A23:D23"/>
    <mergeCell ref="G23:H23"/>
    <mergeCell ref="K23:L23"/>
    <mergeCell ref="M23:N23"/>
    <mergeCell ref="O23:P23"/>
    <mergeCell ref="A25:B26"/>
    <mergeCell ref="C25:F25"/>
    <mergeCell ref="G25:H25"/>
    <mergeCell ref="K25:L25"/>
    <mergeCell ref="M25:N25"/>
    <mergeCell ref="O25:P25"/>
    <mergeCell ref="G26:H26"/>
    <mergeCell ref="K26:L26"/>
    <mergeCell ref="M26:N26"/>
    <mergeCell ref="O26:P26"/>
    <mergeCell ref="A27:B27"/>
    <mergeCell ref="G27:H27"/>
    <mergeCell ref="K27:L27"/>
    <mergeCell ref="M27:N27"/>
    <mergeCell ref="O27:P27"/>
    <mergeCell ref="A28:B28"/>
    <mergeCell ref="G28:H28"/>
    <mergeCell ref="K28:L28"/>
    <mergeCell ref="M28:N28"/>
    <mergeCell ref="O28:P28"/>
    <mergeCell ref="A29:B29"/>
    <mergeCell ref="G29:H29"/>
    <mergeCell ref="K29:L29"/>
    <mergeCell ref="M29:N29"/>
    <mergeCell ref="O29:P29"/>
    <mergeCell ref="A30:B30"/>
    <mergeCell ref="G30:H30"/>
    <mergeCell ref="K30:L30"/>
    <mergeCell ref="M30:N30"/>
    <mergeCell ref="O30:P30"/>
    <mergeCell ref="A31:B31"/>
    <mergeCell ref="G31:H31"/>
    <mergeCell ref="K31:L31"/>
    <mergeCell ref="M31:N31"/>
    <mergeCell ref="O31:P31"/>
    <mergeCell ref="A32:B32"/>
    <mergeCell ref="G32:H32"/>
    <mergeCell ref="K32:L32"/>
    <mergeCell ref="M32:N32"/>
    <mergeCell ref="O32:P32"/>
    <mergeCell ref="A33:B33"/>
    <mergeCell ref="G33:H33"/>
    <mergeCell ref="K33:L33"/>
    <mergeCell ref="M33:N33"/>
    <mergeCell ref="O33:P33"/>
    <mergeCell ref="A34:B34"/>
    <mergeCell ref="G34:H34"/>
    <mergeCell ref="K34:L34"/>
    <mergeCell ref="M34:N34"/>
    <mergeCell ref="O34:P34"/>
    <mergeCell ref="A35:B35"/>
    <mergeCell ref="G35:H35"/>
    <mergeCell ref="K35:L35"/>
    <mergeCell ref="M35:N35"/>
    <mergeCell ref="O35:P35"/>
    <mergeCell ref="A36:B36"/>
    <mergeCell ref="G36:H36"/>
    <mergeCell ref="K36:L36"/>
    <mergeCell ref="M36:N36"/>
    <mergeCell ref="O36:P36"/>
    <mergeCell ref="A40:C41"/>
    <mergeCell ref="D40:F40"/>
    <mergeCell ref="G40:J40"/>
    <mergeCell ref="K40:M40"/>
    <mergeCell ref="N40:P40"/>
    <mergeCell ref="E41:F41"/>
    <mergeCell ref="G41:H41"/>
    <mergeCell ref="A37:B37"/>
    <mergeCell ref="G37:H37"/>
    <mergeCell ref="K37:L37"/>
    <mergeCell ref="M37:N37"/>
    <mergeCell ref="O37:P37"/>
    <mergeCell ref="A39:P39"/>
    <mergeCell ref="A44:C44"/>
    <mergeCell ref="E44:F44"/>
    <mergeCell ref="G44:H44"/>
    <mergeCell ref="A45:C45"/>
    <mergeCell ref="E45:F45"/>
    <mergeCell ref="G45:H45"/>
    <mergeCell ref="A42:C42"/>
    <mergeCell ref="E42:F42"/>
    <mergeCell ref="G42:H42"/>
    <mergeCell ref="A43:C43"/>
    <mergeCell ref="E43:F43"/>
    <mergeCell ref="G43:H43"/>
    <mergeCell ref="A48:C48"/>
    <mergeCell ref="E48:F48"/>
    <mergeCell ref="G48:H48"/>
    <mergeCell ref="A49:C49"/>
    <mergeCell ref="E49:F49"/>
    <mergeCell ref="G49:H49"/>
    <mergeCell ref="A46:C46"/>
    <mergeCell ref="E46:F46"/>
    <mergeCell ref="G46:H46"/>
    <mergeCell ref="A47:C47"/>
    <mergeCell ref="E47:F47"/>
    <mergeCell ref="G47:H47"/>
    <mergeCell ref="A55:B55"/>
    <mergeCell ref="I55:J55"/>
    <mergeCell ref="A56:B56"/>
    <mergeCell ref="I56:J56"/>
    <mergeCell ref="A57:B57"/>
    <mergeCell ref="I57:J57"/>
    <mergeCell ref="A51:P51"/>
    <mergeCell ref="A52:B53"/>
    <mergeCell ref="C52:H52"/>
    <mergeCell ref="I52:J53"/>
    <mergeCell ref="A54:B54"/>
    <mergeCell ref="I54:J54"/>
    <mergeCell ref="A62:B62"/>
    <mergeCell ref="C62:N62"/>
    <mergeCell ref="O62:P62"/>
    <mergeCell ref="A63:B63"/>
    <mergeCell ref="C63:N63"/>
    <mergeCell ref="O63:P63"/>
    <mergeCell ref="A58:B58"/>
    <mergeCell ref="I58:J58"/>
    <mergeCell ref="A59:B59"/>
    <mergeCell ref="I59:J59"/>
    <mergeCell ref="A60:B60"/>
    <mergeCell ref="A61:P61"/>
    <mergeCell ref="A67:P67"/>
    <mergeCell ref="A68:C68"/>
    <mergeCell ref="D68:P68"/>
    <mergeCell ref="A69:C69"/>
    <mergeCell ref="D69:P69"/>
    <mergeCell ref="A70:C70"/>
    <mergeCell ref="D70:P70"/>
    <mergeCell ref="A64:B64"/>
    <mergeCell ref="C64:N64"/>
    <mergeCell ref="O64:P64"/>
    <mergeCell ref="A65:B65"/>
    <mergeCell ref="C65:N65"/>
    <mergeCell ref="O65:P65"/>
    <mergeCell ref="A72:P72"/>
    <mergeCell ref="A73:A74"/>
    <mergeCell ref="B73:B74"/>
    <mergeCell ref="C73:I74"/>
    <mergeCell ref="J73:J74"/>
    <mergeCell ref="A75:A76"/>
    <mergeCell ref="C75:I75"/>
    <mergeCell ref="C76:I76"/>
    <mergeCell ref="A83:P83"/>
    <mergeCell ref="C77:I77"/>
    <mergeCell ref="C78:I78"/>
    <mergeCell ref="C79:I79"/>
    <mergeCell ref="C80:I80"/>
    <mergeCell ref="A77:A80"/>
    <mergeCell ref="C81:I81"/>
    <mergeCell ref="A84:D85"/>
    <mergeCell ref="E84:F84"/>
    <mergeCell ref="G84:H84"/>
    <mergeCell ref="K84:L84"/>
    <mergeCell ref="M84:N84"/>
    <mergeCell ref="O84:P84"/>
    <mergeCell ref="G85:H85"/>
    <mergeCell ref="K85:L85"/>
    <mergeCell ref="M85:N85"/>
    <mergeCell ref="O85:P85"/>
    <mergeCell ref="A87:D87"/>
    <mergeCell ref="G87:H87"/>
    <mergeCell ref="K87:L87"/>
    <mergeCell ref="M87:N87"/>
    <mergeCell ref="O87:P87"/>
    <mergeCell ref="A88:D88"/>
    <mergeCell ref="G88:H88"/>
    <mergeCell ref="K88:L88"/>
    <mergeCell ref="M88:N88"/>
    <mergeCell ref="O88:P88"/>
    <mergeCell ref="O90:P90"/>
    <mergeCell ref="A91:D91"/>
    <mergeCell ref="G91:H91"/>
    <mergeCell ref="K91:L91"/>
    <mergeCell ref="M91:N91"/>
    <mergeCell ref="O91:P91"/>
    <mergeCell ref="A89:D89"/>
    <mergeCell ref="G89:H89"/>
    <mergeCell ref="K89:L89"/>
    <mergeCell ref="M89:N89"/>
    <mergeCell ref="O89:P89"/>
    <mergeCell ref="A90:D90"/>
    <mergeCell ref="G90:H90"/>
    <mergeCell ref="K90:L90"/>
    <mergeCell ref="M90:N90"/>
    <mergeCell ref="A92:D92"/>
    <mergeCell ref="G92:H92"/>
    <mergeCell ref="K92:L92"/>
    <mergeCell ref="M92:N92"/>
    <mergeCell ref="O92:P92"/>
    <mergeCell ref="A93:D93"/>
    <mergeCell ref="G93:H93"/>
    <mergeCell ref="K93:L93"/>
    <mergeCell ref="M93:N93"/>
    <mergeCell ref="O93:P93"/>
    <mergeCell ref="A95:D95"/>
    <mergeCell ref="G95:H95"/>
    <mergeCell ref="K95:L95"/>
    <mergeCell ref="M95:N95"/>
    <mergeCell ref="O95:P95"/>
    <mergeCell ref="A94:D94"/>
    <mergeCell ref="G94:H94"/>
    <mergeCell ref="K94:L94"/>
    <mergeCell ref="M94:N94"/>
    <mergeCell ref="O94:P94"/>
    <mergeCell ref="A96:D96"/>
    <mergeCell ref="G96:H96"/>
    <mergeCell ref="K96:L96"/>
    <mergeCell ref="M96:N96"/>
    <mergeCell ref="O96:P96"/>
    <mergeCell ref="A97:D97"/>
    <mergeCell ref="G97:H97"/>
    <mergeCell ref="K97:L97"/>
    <mergeCell ref="M97:N97"/>
    <mergeCell ref="O97:P97"/>
    <mergeCell ref="K100:L100"/>
    <mergeCell ref="O100:P100"/>
    <mergeCell ref="A100:D100"/>
    <mergeCell ref="G100:H100"/>
    <mergeCell ref="M100:N100"/>
    <mergeCell ref="A98:D98"/>
    <mergeCell ref="G98:H98"/>
    <mergeCell ref="K98:L98"/>
    <mergeCell ref="M98:N98"/>
    <mergeCell ref="O98:P98"/>
    <mergeCell ref="A99:D99"/>
    <mergeCell ref="G99:H99"/>
    <mergeCell ref="K99:L99"/>
    <mergeCell ref="M99:N99"/>
    <mergeCell ref="O99:P99"/>
    <mergeCell ref="A101:D101"/>
    <mergeCell ref="G101:H101"/>
    <mergeCell ref="K101:L101"/>
    <mergeCell ref="M101:N101"/>
    <mergeCell ref="O101:P101"/>
    <mergeCell ref="A102:D102"/>
    <mergeCell ref="G102:H102"/>
    <mergeCell ref="K102:L102"/>
    <mergeCell ref="M102:N102"/>
    <mergeCell ref="O102:P102"/>
    <mergeCell ref="A103:D103"/>
    <mergeCell ref="G103:H103"/>
    <mergeCell ref="K103:L103"/>
    <mergeCell ref="M103:N103"/>
    <mergeCell ref="O103:P103"/>
    <mergeCell ref="A104:D104"/>
    <mergeCell ref="G104:H104"/>
    <mergeCell ref="K104:L104"/>
    <mergeCell ref="M104:N104"/>
    <mergeCell ref="O104:P104"/>
    <mergeCell ref="A105:D105"/>
    <mergeCell ref="G105:H105"/>
    <mergeCell ref="K105:L105"/>
    <mergeCell ref="M105:N105"/>
    <mergeCell ref="O105:P105"/>
    <mergeCell ref="A106:D106"/>
    <mergeCell ref="G106:H106"/>
    <mergeCell ref="K106:L106"/>
    <mergeCell ref="M106:N106"/>
    <mergeCell ref="O106:P106"/>
    <mergeCell ref="G107:H107"/>
    <mergeCell ref="K107:L107"/>
    <mergeCell ref="M107:N107"/>
    <mergeCell ref="O107:P107"/>
    <mergeCell ref="A108:D108"/>
    <mergeCell ref="G108:H108"/>
    <mergeCell ref="K108:L108"/>
    <mergeCell ref="M108:N108"/>
    <mergeCell ref="O108:P108"/>
    <mergeCell ref="A109:D109"/>
    <mergeCell ref="G109:H109"/>
    <mergeCell ref="K109:L109"/>
    <mergeCell ref="M109:N109"/>
    <mergeCell ref="O109:P109"/>
    <mergeCell ref="A110:D110"/>
    <mergeCell ref="G110:H110"/>
    <mergeCell ref="K110:L110"/>
    <mergeCell ref="M110:N110"/>
    <mergeCell ref="O110:P110"/>
    <mergeCell ref="A111:D111"/>
    <mergeCell ref="G111:H111"/>
    <mergeCell ref="K111:L111"/>
    <mergeCell ref="M111:N111"/>
    <mergeCell ref="O111:P111"/>
    <mergeCell ref="A112:D112"/>
    <mergeCell ref="G112:H112"/>
    <mergeCell ref="K112:L112"/>
    <mergeCell ref="M112:N112"/>
    <mergeCell ref="O112:P112"/>
    <mergeCell ref="M116:N116"/>
    <mergeCell ref="O116:P116"/>
    <mergeCell ref="A113:D113"/>
    <mergeCell ref="G113:H113"/>
    <mergeCell ref="K113:L113"/>
    <mergeCell ref="M113:N113"/>
    <mergeCell ref="O113:P113"/>
    <mergeCell ref="A114:D114"/>
    <mergeCell ref="G114:H114"/>
    <mergeCell ref="K114:L114"/>
    <mergeCell ref="M114:N114"/>
    <mergeCell ref="O114:P114"/>
    <mergeCell ref="A126:D126"/>
    <mergeCell ref="G126:H126"/>
    <mergeCell ref="K126:L126"/>
    <mergeCell ref="M126:N126"/>
    <mergeCell ref="O126:P126"/>
    <mergeCell ref="A119:D119"/>
    <mergeCell ref="G119:H119"/>
    <mergeCell ref="K119:L119"/>
    <mergeCell ref="M119:N119"/>
    <mergeCell ref="O119:P119"/>
    <mergeCell ref="A121:D121"/>
    <mergeCell ref="G121:H121"/>
    <mergeCell ref="K121:L121"/>
    <mergeCell ref="M121:N121"/>
    <mergeCell ref="O121:P121"/>
    <mergeCell ref="A120:D120"/>
    <mergeCell ref="A122:D122"/>
    <mergeCell ref="A123:D123"/>
    <mergeCell ref="A125:D125"/>
    <mergeCell ref="A124:D124"/>
    <mergeCell ref="G120:H120"/>
    <mergeCell ref="K120:L120"/>
    <mergeCell ref="M120:N120"/>
    <mergeCell ref="O120:P120"/>
    <mergeCell ref="A127:D127"/>
    <mergeCell ref="G127:H127"/>
    <mergeCell ref="K127:L127"/>
    <mergeCell ref="M127:N127"/>
    <mergeCell ref="O127:P127"/>
    <mergeCell ref="O130:P130"/>
    <mergeCell ref="A138:P138"/>
    <mergeCell ref="A128:D128"/>
    <mergeCell ref="G128:H128"/>
    <mergeCell ref="K128:L128"/>
    <mergeCell ref="M128:N128"/>
    <mergeCell ref="O128:P128"/>
    <mergeCell ref="A129:D129"/>
    <mergeCell ref="G129:H129"/>
    <mergeCell ref="M129:N129"/>
    <mergeCell ref="O131:P131"/>
    <mergeCell ref="O132:P132"/>
    <mergeCell ref="K133:L133"/>
    <mergeCell ref="M133:N133"/>
    <mergeCell ref="O133:P133"/>
    <mergeCell ref="G134:H134"/>
    <mergeCell ref="K134:L134"/>
    <mergeCell ref="A130:D130"/>
    <mergeCell ref="G130:H130"/>
    <mergeCell ref="K131:L131"/>
    <mergeCell ref="M131:N131"/>
    <mergeCell ref="G132:H132"/>
    <mergeCell ref="K132:L132"/>
    <mergeCell ref="M132:N132"/>
    <mergeCell ref="G133:H133"/>
    <mergeCell ref="G135:H135"/>
    <mergeCell ref="K135:L135"/>
    <mergeCell ref="M135:N135"/>
    <mergeCell ref="A146:P146"/>
    <mergeCell ref="A147:P147"/>
    <mergeCell ref="A148:P148"/>
    <mergeCell ref="A150:P150"/>
    <mergeCell ref="A141:D141"/>
    <mergeCell ref="A142:D142"/>
    <mergeCell ref="A143:D143"/>
    <mergeCell ref="A139:D140"/>
    <mergeCell ref="E139:H139"/>
    <mergeCell ref="I139:I140"/>
    <mergeCell ref="J139:J140"/>
    <mergeCell ref="K139:K140"/>
    <mergeCell ref="M139:M140"/>
    <mergeCell ref="O135:P135"/>
    <mergeCell ref="G136:H136"/>
    <mergeCell ref="K136:L136"/>
    <mergeCell ref="M136:N136"/>
    <mergeCell ref="O136:P136"/>
    <mergeCell ref="A145:P145"/>
    <mergeCell ref="A136:D136"/>
    <mergeCell ref="A137:D137"/>
    <mergeCell ref="K129:L129"/>
    <mergeCell ref="O129:P129"/>
    <mergeCell ref="G137:H137"/>
    <mergeCell ref="K137:L137"/>
    <mergeCell ref="M137:N137"/>
    <mergeCell ref="O137:P137"/>
    <mergeCell ref="M134:N134"/>
    <mergeCell ref="O134:P134"/>
    <mergeCell ref="K130:L130"/>
    <mergeCell ref="M130:N130"/>
    <mergeCell ref="A131:D131"/>
    <mergeCell ref="A132:D132"/>
    <mergeCell ref="A133:D133"/>
    <mergeCell ref="A134:D134"/>
    <mergeCell ref="A135:D135"/>
    <mergeCell ref="G131:H131"/>
    <mergeCell ref="G122:H122"/>
    <mergeCell ref="G123:H123"/>
    <mergeCell ref="G125:H125"/>
    <mergeCell ref="K125:L125"/>
    <mergeCell ref="M125:N125"/>
    <mergeCell ref="O125:P125"/>
    <mergeCell ref="K122:L122"/>
    <mergeCell ref="M122:N122"/>
    <mergeCell ref="O122:P122"/>
    <mergeCell ref="K123:L123"/>
    <mergeCell ref="M123:N123"/>
    <mergeCell ref="O123:P123"/>
    <mergeCell ref="G124:H124"/>
    <mergeCell ref="K124:L124"/>
    <mergeCell ref="M124:N124"/>
    <mergeCell ref="O124:P124"/>
    <mergeCell ref="A86:D86"/>
    <mergeCell ref="K86:L86"/>
    <mergeCell ref="M86:N86"/>
    <mergeCell ref="O86:P86"/>
    <mergeCell ref="G117:H117"/>
    <mergeCell ref="G118:H118"/>
    <mergeCell ref="K117:L117"/>
    <mergeCell ref="M117:N117"/>
    <mergeCell ref="O117:P117"/>
    <mergeCell ref="K118:L118"/>
    <mergeCell ref="M118:N118"/>
    <mergeCell ref="O118:P118"/>
    <mergeCell ref="A117:D117"/>
    <mergeCell ref="A118:D118"/>
    <mergeCell ref="A115:D115"/>
    <mergeCell ref="A107:D107"/>
    <mergeCell ref="G86:H86"/>
    <mergeCell ref="G115:H115"/>
    <mergeCell ref="K115:L115"/>
    <mergeCell ref="M115:N115"/>
    <mergeCell ref="O115:P115"/>
    <mergeCell ref="A116:D116"/>
    <mergeCell ref="G116:H116"/>
    <mergeCell ref="K116:L116"/>
  </mergeCells>
  <pageMargins left="0.70866141732283472" right="0.70866141732283472" top="0.74803149606299213" bottom="0.74803149606299213" header="0.31496062992125984" footer="0.31496062992125984"/>
  <pageSetup paperSize="9" scale="8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101"/>
  <sheetViews>
    <sheetView showZeros="0" topLeftCell="C31" zoomScale="90" zoomScaleNormal="90" zoomScaleSheetLayoutView="90" workbookViewId="0">
      <selection activeCell="C63" sqref="C63:I63"/>
    </sheetView>
  </sheetViews>
  <sheetFormatPr defaultColWidth="8.85546875" defaultRowHeight="15.75" x14ac:dyDescent="0.25"/>
  <cols>
    <col min="1" max="1" width="9.42578125" style="1" customWidth="1"/>
    <col min="2" max="2" width="11.7109375" style="1" customWidth="1"/>
    <col min="3" max="3" width="8.28515625" style="1" customWidth="1"/>
    <col min="4" max="4" width="10.7109375" style="1" customWidth="1"/>
    <col min="5" max="5" width="8.28515625" style="1" customWidth="1"/>
    <col min="6" max="6" width="8" style="1" customWidth="1"/>
    <col min="7" max="7" width="7.140625" style="1" customWidth="1"/>
    <col min="8" max="8" width="7.5703125" style="1" customWidth="1"/>
    <col min="9" max="9" width="11.5703125" style="1" customWidth="1"/>
    <col min="10" max="10" width="10.28515625" style="1" customWidth="1"/>
    <col min="11" max="11" width="11.42578125" style="1" customWidth="1"/>
    <col min="12" max="12" width="7.28515625" style="1" customWidth="1"/>
    <col min="13" max="13" width="13.140625" style="1" customWidth="1"/>
    <col min="14" max="14" width="11" style="1" customWidth="1"/>
    <col min="15" max="15" width="9.42578125" style="1" customWidth="1"/>
    <col min="16" max="16" width="8" style="1" customWidth="1"/>
    <col min="17" max="16384" width="8.85546875" style="1"/>
  </cols>
  <sheetData>
    <row r="1" spans="1:16" x14ac:dyDescent="0.25">
      <c r="N1" s="1383" t="s">
        <v>740</v>
      </c>
      <c r="O1" s="1383"/>
      <c r="P1" s="1383"/>
    </row>
    <row r="2" spans="1:16" ht="18.75" x14ac:dyDescent="0.25">
      <c r="E2" s="1384" t="s">
        <v>1</v>
      </c>
      <c r="F2" s="1384"/>
      <c r="G2" s="1384"/>
      <c r="H2" s="1384"/>
      <c r="I2" s="1384"/>
      <c r="J2" s="1384"/>
    </row>
    <row r="3" spans="1:16" ht="18.75" x14ac:dyDescent="0.25">
      <c r="D3" s="1384" t="s">
        <v>702</v>
      </c>
      <c r="E3" s="1384"/>
      <c r="F3" s="1384"/>
      <c r="G3" s="1384"/>
      <c r="H3" s="1384"/>
      <c r="I3" s="1384"/>
      <c r="J3" s="1384"/>
      <c r="K3" s="1384"/>
      <c r="L3" s="1384"/>
    </row>
    <row r="4" spans="1:16" ht="18.75" x14ac:dyDescent="0.25">
      <c r="D4" s="80"/>
      <c r="E4" s="80"/>
      <c r="F4" s="80"/>
      <c r="G4" s="80"/>
      <c r="H4" s="80"/>
      <c r="I4" s="80"/>
      <c r="J4" s="80"/>
      <c r="K4" s="80"/>
      <c r="L4" s="80"/>
    </row>
    <row r="5" spans="1:16" x14ac:dyDescent="0.25">
      <c r="P5" s="79" t="s">
        <v>2</v>
      </c>
    </row>
    <row r="6" spans="1:16" ht="23.45" customHeight="1" x14ac:dyDescent="0.25">
      <c r="A6" s="1334" t="s">
        <v>3</v>
      </c>
      <c r="B6" s="1334"/>
      <c r="C6" s="1334"/>
      <c r="D6" s="1385" t="s">
        <v>217</v>
      </c>
      <c r="E6" s="1386"/>
      <c r="F6" s="1386"/>
      <c r="G6" s="1386"/>
      <c r="H6" s="1386"/>
      <c r="I6" s="1386"/>
      <c r="J6" s="1386"/>
      <c r="K6" s="1386"/>
      <c r="L6" s="1386"/>
      <c r="M6" s="1386"/>
      <c r="N6" s="1386"/>
      <c r="O6" s="1387"/>
      <c r="P6" s="77">
        <v>1</v>
      </c>
    </row>
    <row r="7" spans="1:16" ht="23.45" customHeight="1" x14ac:dyDescent="0.25">
      <c r="A7" s="1334" t="s">
        <v>4</v>
      </c>
      <c r="B7" s="1334"/>
      <c r="C7" s="1334"/>
      <c r="D7" s="1388" t="s">
        <v>339</v>
      </c>
      <c r="E7" s="1388"/>
      <c r="F7" s="1388"/>
      <c r="G7" s="1388"/>
      <c r="H7" s="1388"/>
      <c r="I7" s="1388"/>
      <c r="J7" s="1388"/>
      <c r="K7" s="1388"/>
      <c r="L7" s="1388"/>
      <c r="M7" s="1388"/>
      <c r="N7" s="1388"/>
      <c r="O7" s="1388"/>
      <c r="P7" s="37" t="s">
        <v>335</v>
      </c>
    </row>
    <row r="8" spans="1:16" ht="23.45" customHeight="1" x14ac:dyDescent="0.25">
      <c r="A8" s="1334" t="s">
        <v>5</v>
      </c>
      <c r="B8" s="1334"/>
      <c r="C8" s="1334"/>
      <c r="D8" s="1329"/>
      <c r="E8" s="1330"/>
      <c r="F8" s="1330"/>
      <c r="G8" s="1330"/>
      <c r="H8" s="1330"/>
      <c r="I8" s="1330"/>
      <c r="J8" s="1330"/>
      <c r="K8" s="1330"/>
      <c r="L8" s="1330"/>
      <c r="M8" s="1330"/>
      <c r="N8" s="1330"/>
      <c r="O8" s="1331"/>
      <c r="P8" s="37"/>
    </row>
    <row r="10" spans="1:16" x14ac:dyDescent="0.25">
      <c r="A10" s="1329" t="s">
        <v>6</v>
      </c>
      <c r="B10" s="1330"/>
      <c r="C10" s="1330"/>
      <c r="D10" s="1330"/>
      <c r="E10" s="1330"/>
      <c r="F10" s="1330"/>
      <c r="G10" s="1330"/>
      <c r="H10" s="1330"/>
      <c r="I10" s="1330"/>
      <c r="J10" s="1330"/>
      <c r="K10" s="1330"/>
      <c r="L10" s="1330"/>
      <c r="M10" s="1330"/>
      <c r="N10" s="1330"/>
      <c r="O10" s="1330"/>
      <c r="P10" s="1331"/>
    </row>
    <row r="11" spans="1:16" x14ac:dyDescent="0.25">
      <c r="A11" s="86"/>
      <c r="B11" s="86"/>
      <c r="C11" s="86"/>
      <c r="D11" s="86"/>
      <c r="E11" s="86"/>
      <c r="F11" s="86"/>
      <c r="G11" s="86"/>
      <c r="H11" s="86"/>
      <c r="I11" s="86"/>
      <c r="J11" s="86"/>
      <c r="K11" s="86"/>
      <c r="L11" s="86"/>
      <c r="M11" s="86"/>
      <c r="N11" s="86"/>
      <c r="O11" s="86"/>
      <c r="P11" s="86"/>
    </row>
    <row r="12" spans="1:16" ht="21.6" customHeight="1" x14ac:dyDescent="0.25">
      <c r="A12" s="1295" t="s">
        <v>7</v>
      </c>
      <c r="B12" s="1296"/>
      <c r="C12" s="1296"/>
      <c r="D12" s="1297"/>
      <c r="E12" s="1255" t="s">
        <v>2</v>
      </c>
      <c r="F12" s="1256"/>
      <c r="G12" s="1280">
        <v>2017</v>
      </c>
      <c r="H12" s="1280"/>
      <c r="I12" s="77">
        <v>2018</v>
      </c>
      <c r="J12" s="77">
        <v>2019</v>
      </c>
      <c r="K12" s="1301">
        <v>2020</v>
      </c>
      <c r="L12" s="1301"/>
      <c r="M12" s="1301">
        <v>2021</v>
      </c>
      <c r="N12" s="1301"/>
      <c r="O12" s="1301">
        <v>2022</v>
      </c>
      <c r="P12" s="1301"/>
    </row>
    <row r="13" spans="1:16" ht="31.5" x14ac:dyDescent="0.25">
      <c r="A13" s="1298"/>
      <c r="B13" s="1299"/>
      <c r="C13" s="1299"/>
      <c r="D13" s="1300"/>
      <c r="E13" s="77" t="s">
        <v>8</v>
      </c>
      <c r="F13" s="83" t="s">
        <v>9</v>
      </c>
      <c r="G13" s="1255" t="s">
        <v>10</v>
      </c>
      <c r="H13" s="1256"/>
      <c r="I13" s="77" t="s">
        <v>10</v>
      </c>
      <c r="J13" s="77" t="s">
        <v>11</v>
      </c>
      <c r="K13" s="1255" t="s">
        <v>12</v>
      </c>
      <c r="L13" s="1256"/>
      <c r="M13" s="1255" t="s">
        <v>13</v>
      </c>
      <c r="N13" s="1256"/>
      <c r="O13" s="1255" t="s">
        <v>13</v>
      </c>
      <c r="P13" s="1256"/>
    </row>
    <row r="14" spans="1:16" ht="23.45" customHeight="1" x14ac:dyDescent="0.25">
      <c r="A14" s="1278" t="s">
        <v>14</v>
      </c>
      <c r="B14" s="1278"/>
      <c r="C14" s="1278"/>
      <c r="D14" s="1278"/>
      <c r="E14" s="77">
        <v>4</v>
      </c>
      <c r="F14" s="77"/>
      <c r="G14" s="1236">
        <v>4900</v>
      </c>
      <c r="H14" s="1237"/>
      <c r="I14" s="81">
        <v>5200</v>
      </c>
      <c r="J14" s="112">
        <v>5200</v>
      </c>
      <c r="K14" s="1236">
        <v>5200</v>
      </c>
      <c r="L14" s="1237"/>
      <c r="M14" s="1236">
        <v>5200</v>
      </c>
      <c r="N14" s="1237"/>
      <c r="O14" s="1236">
        <v>5200</v>
      </c>
      <c r="P14" s="1237"/>
    </row>
    <row r="15" spans="1:16" ht="22.5" customHeight="1" x14ac:dyDescent="0.25">
      <c r="A15" s="1783" t="s">
        <v>106</v>
      </c>
      <c r="B15" s="1784"/>
      <c r="C15" s="1784"/>
      <c r="D15" s="1785"/>
      <c r="E15" s="77"/>
      <c r="F15" s="77">
        <v>25</v>
      </c>
      <c r="G15" s="1255">
        <v>4900</v>
      </c>
      <c r="H15" s="1256"/>
      <c r="I15" s="77">
        <v>5200</v>
      </c>
      <c r="J15" s="77">
        <v>5200</v>
      </c>
      <c r="K15" s="1280">
        <v>5200</v>
      </c>
      <c r="L15" s="1280"/>
      <c r="M15" s="1280">
        <v>5200</v>
      </c>
      <c r="N15" s="1280"/>
      <c r="O15" s="1280">
        <v>5200</v>
      </c>
      <c r="P15" s="1280"/>
    </row>
    <row r="16" spans="1:16" ht="23.45" customHeight="1" x14ac:dyDescent="0.25">
      <c r="A16" s="1334"/>
      <c r="B16" s="1334"/>
      <c r="C16" s="1334"/>
      <c r="D16" s="1334"/>
      <c r="E16" s="77"/>
      <c r="F16" s="77"/>
      <c r="G16" s="1280"/>
      <c r="H16" s="1280"/>
      <c r="I16" s="77"/>
      <c r="J16" s="77"/>
      <c r="K16" s="1280"/>
      <c r="L16" s="1280"/>
      <c r="M16" s="1280"/>
      <c r="N16" s="1280"/>
      <c r="O16" s="1280"/>
      <c r="P16" s="1280"/>
    </row>
    <row r="17" spans="1:16" ht="23.45" customHeight="1" x14ac:dyDescent="0.25">
      <c r="A17" s="1334"/>
      <c r="B17" s="1334"/>
      <c r="C17" s="1334"/>
      <c r="D17" s="1334"/>
      <c r="E17" s="77"/>
      <c r="F17" s="77"/>
      <c r="G17" s="1280"/>
      <c r="H17" s="1280"/>
      <c r="I17" s="77"/>
      <c r="J17" s="77"/>
      <c r="K17" s="1280"/>
      <c r="L17" s="1280"/>
      <c r="M17" s="1280"/>
      <c r="N17" s="1280"/>
      <c r="O17" s="1280"/>
      <c r="P17" s="1280"/>
    </row>
    <row r="18" spans="1:16" ht="14.45" customHeight="1" x14ac:dyDescent="0.25"/>
    <row r="19" spans="1:16" ht="22.5" customHeight="1" x14ac:dyDescent="0.25">
      <c r="A19" s="1295" t="s">
        <v>7</v>
      </c>
      <c r="B19" s="1297"/>
      <c r="C19" s="1301" t="s">
        <v>2</v>
      </c>
      <c r="D19" s="1301"/>
      <c r="E19" s="1301"/>
      <c r="F19" s="1301"/>
      <c r="G19" s="1280">
        <v>2017</v>
      </c>
      <c r="H19" s="1280"/>
      <c r="I19" s="77">
        <v>2018</v>
      </c>
      <c r="J19" s="77">
        <v>2019</v>
      </c>
      <c r="K19" s="1301">
        <v>2020</v>
      </c>
      <c r="L19" s="1301"/>
      <c r="M19" s="1301">
        <v>2021</v>
      </c>
      <c r="N19" s="1301"/>
      <c r="O19" s="1301">
        <v>2022</v>
      </c>
      <c r="P19" s="1301"/>
    </row>
    <row r="20" spans="1:16" ht="35.450000000000003" customHeight="1" x14ac:dyDescent="0.25">
      <c r="A20" s="1298"/>
      <c r="B20" s="1300"/>
      <c r="C20" s="77" t="s">
        <v>16</v>
      </c>
      <c r="D20" s="77" t="s">
        <v>17</v>
      </c>
      <c r="E20" s="77" t="s">
        <v>8</v>
      </c>
      <c r="F20" s="83" t="s">
        <v>9</v>
      </c>
      <c r="G20" s="1255" t="s">
        <v>10</v>
      </c>
      <c r="H20" s="1256"/>
      <c r="I20" s="77" t="s">
        <v>10</v>
      </c>
      <c r="J20" s="77" t="s">
        <v>11</v>
      </c>
      <c r="K20" s="1255" t="s">
        <v>12</v>
      </c>
      <c r="L20" s="1256"/>
      <c r="M20" s="1255" t="s">
        <v>13</v>
      </c>
      <c r="N20" s="1256"/>
      <c r="O20" s="1255" t="s">
        <v>13</v>
      </c>
      <c r="P20" s="1256"/>
    </row>
    <row r="21" spans="1:16" ht="53.45" customHeight="1" x14ac:dyDescent="0.25">
      <c r="A21" s="1268" t="s">
        <v>18</v>
      </c>
      <c r="B21" s="1270"/>
      <c r="C21" s="8"/>
      <c r="D21" s="8"/>
      <c r="E21" s="8"/>
      <c r="F21" s="8"/>
      <c r="G21" s="1747">
        <v>4900</v>
      </c>
      <c r="H21" s="1747"/>
      <c r="I21" s="159">
        <v>5200</v>
      </c>
      <c r="J21" s="13">
        <v>5200</v>
      </c>
      <c r="K21" s="1747">
        <v>5200</v>
      </c>
      <c r="L21" s="1747"/>
      <c r="M21" s="1747">
        <v>5200</v>
      </c>
      <c r="N21" s="1747"/>
      <c r="O21" s="1747">
        <v>5200</v>
      </c>
      <c r="P21" s="1747"/>
    </row>
    <row r="22" spans="1:16" ht="32.450000000000003" customHeight="1" x14ac:dyDescent="0.25">
      <c r="A22" s="1305" t="s">
        <v>149</v>
      </c>
      <c r="B22" s="1307"/>
      <c r="C22" s="9">
        <v>2</v>
      </c>
      <c r="D22" s="8"/>
      <c r="E22" s="8"/>
      <c r="F22" s="8"/>
      <c r="G22" s="1301"/>
      <c r="H22" s="1301"/>
      <c r="I22" s="158"/>
      <c r="J22" s="8"/>
      <c r="K22" s="1301"/>
      <c r="L22" s="1301"/>
      <c r="M22" s="1301"/>
      <c r="N22" s="1301"/>
      <c r="O22" s="1301"/>
      <c r="P22" s="1301"/>
    </row>
    <row r="23" spans="1:16" ht="18.600000000000001" customHeight="1" x14ac:dyDescent="0.25">
      <c r="A23" s="1301"/>
      <c r="B23" s="1301"/>
      <c r="C23" s="8"/>
      <c r="D23" s="8"/>
      <c r="E23" s="8"/>
      <c r="F23" s="8"/>
      <c r="G23" s="1301"/>
      <c r="H23" s="1301"/>
      <c r="I23" s="158"/>
      <c r="J23" s="8"/>
      <c r="K23" s="1301"/>
      <c r="L23" s="1301"/>
      <c r="M23" s="1301"/>
      <c r="N23" s="1301"/>
      <c r="O23" s="1301"/>
      <c r="P23" s="1301"/>
    </row>
    <row r="24" spans="1:16" ht="45.6" customHeight="1" x14ac:dyDescent="0.25">
      <c r="A24" s="1305" t="s">
        <v>20</v>
      </c>
      <c r="B24" s="1307"/>
      <c r="C24" s="9">
        <v>2</v>
      </c>
      <c r="D24" s="8"/>
      <c r="E24" s="8"/>
      <c r="F24" s="8"/>
      <c r="G24" s="1301"/>
      <c r="H24" s="1301"/>
      <c r="I24" s="158"/>
      <c r="J24" s="8"/>
      <c r="K24" s="1301" t="s">
        <v>74</v>
      </c>
      <c r="L24" s="1301"/>
      <c r="M24" s="1301"/>
      <c r="N24" s="1301"/>
      <c r="O24" s="1301"/>
      <c r="P24" s="1301"/>
    </row>
    <row r="25" spans="1:16" ht="19.5" customHeight="1" x14ac:dyDescent="0.25">
      <c r="A25" s="1301"/>
      <c r="B25" s="1301"/>
      <c r="C25" s="8"/>
      <c r="D25" s="8"/>
      <c r="E25" s="8"/>
      <c r="F25" s="8"/>
      <c r="G25" s="1301"/>
      <c r="H25" s="1301"/>
      <c r="I25" s="158"/>
      <c r="J25" s="8"/>
      <c r="K25" s="1301"/>
      <c r="L25" s="1301"/>
      <c r="M25" s="1301"/>
      <c r="N25" s="1301"/>
      <c r="O25" s="1301"/>
      <c r="P25" s="1301"/>
    </row>
    <row r="26" spans="1:16" ht="69" customHeight="1" x14ac:dyDescent="0.25">
      <c r="A26" s="1305" t="s">
        <v>21</v>
      </c>
      <c r="B26" s="1307"/>
      <c r="C26" s="9">
        <v>1</v>
      </c>
      <c r="D26" s="8"/>
      <c r="E26" s="21" t="s">
        <v>109</v>
      </c>
      <c r="F26" s="8">
        <v>10</v>
      </c>
      <c r="G26" s="1271">
        <v>4900</v>
      </c>
      <c r="H26" s="1273"/>
      <c r="I26" s="158">
        <v>5200</v>
      </c>
      <c r="J26" s="8">
        <v>5200</v>
      </c>
      <c r="K26" s="1271">
        <v>5200</v>
      </c>
      <c r="L26" s="1273"/>
      <c r="M26" s="1271">
        <v>5200</v>
      </c>
      <c r="N26" s="1273"/>
      <c r="O26" s="1271">
        <v>5200</v>
      </c>
      <c r="P26" s="1273"/>
    </row>
    <row r="27" spans="1:16" ht="20.45" customHeight="1" x14ac:dyDescent="0.25">
      <c r="A27" s="1271"/>
      <c r="B27" s="1273"/>
      <c r="C27" s="8"/>
      <c r="D27" s="8"/>
      <c r="E27" s="8"/>
      <c r="F27" s="8"/>
      <c r="G27" s="1255"/>
      <c r="H27" s="1256"/>
      <c r="I27" s="77"/>
      <c r="J27" s="8"/>
      <c r="K27" s="1271"/>
      <c r="L27" s="1273"/>
      <c r="M27" s="1271"/>
      <c r="N27" s="1273"/>
      <c r="O27" s="1271"/>
      <c r="P27" s="1273"/>
    </row>
    <row r="28" spans="1:16" ht="14.45" customHeight="1" x14ac:dyDescent="0.25"/>
    <row r="29" spans="1:16" ht="21" customHeight="1" x14ac:dyDescent="0.25">
      <c r="A29" s="1366" t="s">
        <v>22</v>
      </c>
      <c r="B29" s="1367"/>
      <c r="C29" s="1367"/>
      <c r="D29" s="1367"/>
      <c r="E29" s="1367"/>
      <c r="F29" s="1367"/>
      <c r="G29" s="1367"/>
      <c r="H29" s="1367"/>
      <c r="I29" s="1367"/>
      <c r="J29" s="1367"/>
      <c r="K29" s="1367"/>
      <c r="L29" s="1367"/>
      <c r="M29" s="1367"/>
      <c r="N29" s="1367"/>
      <c r="O29" s="1367"/>
      <c r="P29" s="1368"/>
    </row>
    <row r="30" spans="1:16" ht="25.15" customHeight="1" x14ac:dyDescent="0.25">
      <c r="A30" s="1280" t="s">
        <v>7</v>
      </c>
      <c r="B30" s="1280"/>
      <c r="C30" s="1280"/>
      <c r="D30" s="1280" t="s">
        <v>2</v>
      </c>
      <c r="E30" s="1280"/>
      <c r="F30" s="1280"/>
      <c r="G30" s="1280" t="s">
        <v>551</v>
      </c>
      <c r="H30" s="1280"/>
      <c r="I30" s="1280"/>
      <c r="J30" s="1280"/>
      <c r="K30" s="1280" t="s">
        <v>462</v>
      </c>
      <c r="L30" s="1280"/>
      <c r="M30" s="1280"/>
      <c r="N30" s="1280" t="s">
        <v>703</v>
      </c>
      <c r="O30" s="1280"/>
      <c r="P30" s="1280"/>
    </row>
    <row r="31" spans="1:16" ht="64.150000000000006" customHeight="1" x14ac:dyDescent="0.25">
      <c r="A31" s="1280"/>
      <c r="B31" s="1280"/>
      <c r="C31" s="1280"/>
      <c r="D31" s="77" t="s">
        <v>8</v>
      </c>
      <c r="E31" s="1311" t="s">
        <v>23</v>
      </c>
      <c r="F31" s="1311"/>
      <c r="G31" s="1369" t="s">
        <v>24</v>
      </c>
      <c r="H31" s="1369"/>
      <c r="I31" s="84" t="s">
        <v>25</v>
      </c>
      <c r="J31" s="84" t="s">
        <v>26</v>
      </c>
      <c r="K31" s="84" t="s">
        <v>24</v>
      </c>
      <c r="L31" s="84" t="s">
        <v>25</v>
      </c>
      <c r="M31" s="84" t="s">
        <v>26</v>
      </c>
      <c r="N31" s="84" t="s">
        <v>24</v>
      </c>
      <c r="O31" s="84" t="s">
        <v>25</v>
      </c>
      <c r="P31" s="84" t="s">
        <v>26</v>
      </c>
    </row>
    <row r="32" spans="1:16" ht="20.45" customHeight="1" x14ac:dyDescent="0.25">
      <c r="A32" s="1334" t="s">
        <v>27</v>
      </c>
      <c r="B32" s="1334"/>
      <c r="C32" s="1334"/>
      <c r="D32" s="8"/>
      <c r="E32" s="1280"/>
      <c r="F32" s="1280"/>
      <c r="G32" s="1253">
        <v>5200</v>
      </c>
      <c r="H32" s="1253"/>
      <c r="I32" s="112"/>
      <c r="J32" s="112"/>
      <c r="K32" s="112">
        <v>5200</v>
      </c>
      <c r="L32" s="112"/>
      <c r="M32" s="112"/>
      <c r="N32" s="112">
        <v>5200</v>
      </c>
      <c r="O32" s="112"/>
      <c r="P32" s="112"/>
    </row>
    <row r="33" spans="1:16" s="12" customFormat="1" ht="20.45" customHeight="1" x14ac:dyDescent="0.25">
      <c r="A33" s="1357" t="s">
        <v>129</v>
      </c>
      <c r="B33" s="1357"/>
      <c r="C33" s="1357"/>
      <c r="D33" s="82" t="s">
        <v>28</v>
      </c>
      <c r="E33" s="1358"/>
      <c r="F33" s="1358"/>
      <c r="G33" s="1358">
        <v>5200</v>
      </c>
      <c r="H33" s="1358"/>
      <c r="I33" s="82"/>
      <c r="J33" s="82"/>
      <c r="K33" s="82">
        <v>5200</v>
      </c>
      <c r="L33" s="82"/>
      <c r="M33" s="82"/>
      <c r="N33" s="82">
        <v>5200</v>
      </c>
      <c r="O33" s="82"/>
      <c r="P33" s="82"/>
    </row>
    <row r="34" spans="1:16" s="12" customFormat="1" ht="20.45" customHeight="1" x14ac:dyDescent="0.25">
      <c r="A34" s="1360" t="s">
        <v>29</v>
      </c>
      <c r="B34" s="1361"/>
      <c r="C34" s="1362"/>
      <c r="D34" s="82" t="s">
        <v>30</v>
      </c>
      <c r="E34" s="1363"/>
      <c r="F34" s="1364"/>
      <c r="G34" s="1363"/>
      <c r="H34" s="1364"/>
      <c r="I34" s="82"/>
      <c r="J34" s="82"/>
      <c r="K34" s="82"/>
      <c r="L34" s="82"/>
      <c r="M34" s="82"/>
      <c r="N34" s="82"/>
      <c r="O34" s="82"/>
      <c r="P34" s="82"/>
    </row>
    <row r="35" spans="1:16" s="12" customFormat="1" ht="20.45" customHeight="1" x14ac:dyDescent="0.25">
      <c r="A35" s="1363"/>
      <c r="B35" s="1365"/>
      <c r="C35" s="1364"/>
      <c r="D35" s="82"/>
      <c r="E35" s="1363"/>
      <c r="F35" s="1364"/>
      <c r="G35" s="1363"/>
      <c r="H35" s="1364"/>
      <c r="I35" s="82"/>
      <c r="J35" s="82"/>
      <c r="K35" s="82"/>
      <c r="L35" s="82"/>
      <c r="M35" s="82"/>
      <c r="N35" s="82"/>
      <c r="O35" s="82"/>
      <c r="P35" s="82"/>
    </row>
    <row r="36" spans="1:16" ht="20.45" customHeight="1" x14ac:dyDescent="0.25">
      <c r="A36" s="1334" t="s">
        <v>27</v>
      </c>
      <c r="B36" s="1334"/>
      <c r="C36" s="1334"/>
      <c r="D36" s="77"/>
      <c r="E36" s="1280"/>
      <c r="F36" s="1280"/>
      <c r="G36" s="1253">
        <v>5200</v>
      </c>
      <c r="H36" s="1253"/>
      <c r="I36" s="112"/>
      <c r="J36" s="112"/>
      <c r="K36" s="112">
        <v>5200</v>
      </c>
      <c r="L36" s="112"/>
      <c r="M36" s="112"/>
      <c r="N36" s="112">
        <v>5200</v>
      </c>
      <c r="O36" s="112"/>
      <c r="P36" s="112"/>
    </row>
    <row r="37" spans="1:16" s="12" customFormat="1" ht="20.45" customHeight="1" x14ac:dyDescent="0.25">
      <c r="A37" s="1357" t="s">
        <v>31</v>
      </c>
      <c r="B37" s="1357"/>
      <c r="C37" s="1357"/>
      <c r="D37" s="82"/>
      <c r="E37" s="1358"/>
      <c r="F37" s="1358"/>
      <c r="G37" s="1358"/>
      <c r="H37" s="1358"/>
      <c r="I37" s="82"/>
      <c r="J37" s="82"/>
      <c r="K37" s="82"/>
      <c r="L37" s="82"/>
      <c r="M37" s="82"/>
      <c r="N37" s="82"/>
      <c r="O37" s="82"/>
      <c r="P37" s="82"/>
    </row>
    <row r="38" spans="1:16" s="12" customFormat="1" ht="20.45" customHeight="1" x14ac:dyDescent="0.25">
      <c r="A38" s="1357" t="s">
        <v>32</v>
      </c>
      <c r="B38" s="1357"/>
      <c r="C38" s="1357"/>
      <c r="D38" s="82">
        <v>4</v>
      </c>
      <c r="E38" s="1358">
        <v>1</v>
      </c>
      <c r="F38" s="1358"/>
      <c r="G38" s="1358">
        <v>5200</v>
      </c>
      <c r="H38" s="1358"/>
      <c r="I38" s="82"/>
      <c r="J38" s="82"/>
      <c r="K38" s="82">
        <v>5200</v>
      </c>
      <c r="L38" s="82"/>
      <c r="M38" s="82"/>
      <c r="N38" s="82">
        <v>5200</v>
      </c>
      <c r="O38" s="82"/>
      <c r="P38" s="82"/>
    </row>
    <row r="39" spans="1:16" ht="20.45" customHeight="1" x14ac:dyDescent="0.25">
      <c r="A39" s="1334"/>
      <c r="B39" s="1334"/>
      <c r="C39" s="1334"/>
      <c r="D39" s="8"/>
      <c r="E39" s="1280"/>
      <c r="F39" s="1280"/>
      <c r="G39" s="1280"/>
      <c r="H39" s="1280"/>
      <c r="I39" s="77"/>
      <c r="J39" s="77"/>
      <c r="K39" s="77"/>
      <c r="L39" s="77"/>
      <c r="M39" s="77"/>
      <c r="N39" s="77"/>
      <c r="O39" s="77"/>
      <c r="P39" s="77"/>
    </row>
    <row r="40" spans="1:16" ht="19.149999999999999" customHeight="1" x14ac:dyDescent="0.25"/>
    <row r="41" spans="1:16" x14ac:dyDescent="0.25">
      <c r="A41" s="1278" t="s">
        <v>33</v>
      </c>
      <c r="B41" s="1278"/>
      <c r="C41" s="1278"/>
      <c r="D41" s="1278"/>
      <c r="E41" s="1278"/>
      <c r="F41" s="1278"/>
      <c r="G41" s="1278"/>
      <c r="H41" s="1278"/>
      <c r="I41" s="1278"/>
      <c r="J41" s="1278"/>
      <c r="K41" s="1278"/>
      <c r="L41" s="1278"/>
      <c r="M41" s="1278"/>
      <c r="N41" s="1278"/>
      <c r="O41" s="1278"/>
      <c r="P41" s="1278"/>
    </row>
    <row r="42" spans="1:16" x14ac:dyDescent="0.25">
      <c r="A42" s="1280" t="s">
        <v>7</v>
      </c>
      <c r="B42" s="1280"/>
      <c r="C42" s="1280" t="s">
        <v>2</v>
      </c>
      <c r="D42" s="1280"/>
      <c r="E42" s="1280"/>
      <c r="F42" s="1280"/>
      <c r="G42" s="1280"/>
      <c r="H42" s="1280"/>
      <c r="I42" s="1295" t="s">
        <v>34</v>
      </c>
      <c r="J42" s="1297"/>
      <c r="K42" s="77">
        <v>2017</v>
      </c>
      <c r="L42" s="77">
        <v>2018</v>
      </c>
      <c r="M42" s="77">
        <v>2019</v>
      </c>
      <c r="N42" s="77">
        <v>2020</v>
      </c>
      <c r="O42" s="77">
        <v>2021</v>
      </c>
      <c r="P42" s="77">
        <v>2022</v>
      </c>
    </row>
    <row r="43" spans="1:16" ht="51.6" customHeight="1" x14ac:dyDescent="0.25">
      <c r="A43" s="1280"/>
      <c r="B43" s="1280"/>
      <c r="C43" s="83" t="s">
        <v>35</v>
      </c>
      <c r="D43" s="83" t="s">
        <v>36</v>
      </c>
      <c r="E43" s="83" t="s">
        <v>37</v>
      </c>
      <c r="F43" s="83" t="s">
        <v>38</v>
      </c>
      <c r="G43" s="83" t="s">
        <v>39</v>
      </c>
      <c r="H43" s="83" t="s">
        <v>40</v>
      </c>
      <c r="I43" s="1298"/>
      <c r="J43" s="1300"/>
      <c r="K43" s="84" t="s">
        <v>10</v>
      </c>
      <c r="L43" s="84" t="s">
        <v>10</v>
      </c>
      <c r="M43" s="84" t="s">
        <v>11</v>
      </c>
      <c r="N43" s="84" t="s">
        <v>12</v>
      </c>
      <c r="O43" s="84" t="s">
        <v>13</v>
      </c>
      <c r="P43" s="84" t="s">
        <v>13</v>
      </c>
    </row>
    <row r="44" spans="1:16" x14ac:dyDescent="0.25">
      <c r="A44" s="1292" t="s">
        <v>27</v>
      </c>
      <c r="B44" s="1294"/>
      <c r="C44" s="13"/>
      <c r="D44" s="13"/>
      <c r="E44" s="13"/>
      <c r="F44" s="13"/>
      <c r="G44" s="13"/>
      <c r="H44" s="13"/>
      <c r="I44" s="1339"/>
      <c r="J44" s="1340"/>
      <c r="K44" s="81"/>
      <c r="L44" s="81"/>
      <c r="M44" s="13"/>
      <c r="N44" s="13"/>
      <c r="O44" s="13"/>
      <c r="P44" s="13"/>
    </row>
    <row r="45" spans="1:16" ht="27.6" customHeight="1" x14ac:dyDescent="0.25">
      <c r="A45" s="1305"/>
      <c r="B45" s="1307"/>
      <c r="C45" s="8"/>
      <c r="D45" s="8"/>
      <c r="E45" s="8"/>
      <c r="F45" s="8"/>
      <c r="G45" s="8"/>
      <c r="H45" s="21"/>
      <c r="I45" s="1271"/>
      <c r="J45" s="1273"/>
      <c r="K45" s="77"/>
      <c r="L45" s="77"/>
      <c r="M45" s="16"/>
      <c r="N45" s="74"/>
      <c r="O45" s="74"/>
      <c r="P45" s="8"/>
    </row>
    <row r="46" spans="1:16" ht="23.45" customHeight="1" x14ac:dyDescent="0.25">
      <c r="A46" s="1271"/>
      <c r="B46" s="1273"/>
      <c r="C46" s="8"/>
      <c r="D46" s="8"/>
      <c r="E46" s="8"/>
      <c r="F46" s="8"/>
      <c r="G46" s="8"/>
      <c r="H46" s="8"/>
      <c r="I46" s="1271"/>
      <c r="J46" s="1273"/>
      <c r="K46" s="77"/>
      <c r="L46" s="77"/>
      <c r="M46" s="8"/>
      <c r="N46" s="8"/>
      <c r="O46" s="8"/>
      <c r="P46" s="8"/>
    </row>
    <row r="47" spans="1:16" x14ac:dyDescent="0.25">
      <c r="A47" s="1271"/>
      <c r="B47" s="1272"/>
    </row>
    <row r="48" spans="1:16" ht="26.25" customHeight="1" x14ac:dyDescent="0.25">
      <c r="A48" s="1336" t="s">
        <v>41</v>
      </c>
      <c r="B48" s="1336"/>
      <c r="C48" s="1336"/>
      <c r="D48" s="1336"/>
      <c r="E48" s="1336"/>
      <c r="F48" s="1336"/>
      <c r="G48" s="1336"/>
      <c r="H48" s="1336"/>
      <c r="I48" s="1336"/>
      <c r="J48" s="1336"/>
      <c r="K48" s="1336"/>
      <c r="L48" s="1336"/>
      <c r="M48" s="1336"/>
      <c r="N48" s="1336"/>
      <c r="O48" s="1336"/>
      <c r="P48" s="1337"/>
    </row>
    <row r="49" spans="1:16" ht="21.6" customHeight="1" x14ac:dyDescent="0.25">
      <c r="A49" s="1329"/>
      <c r="B49" s="1331"/>
      <c r="C49" s="1329"/>
      <c r="D49" s="1330"/>
      <c r="E49" s="1330"/>
      <c r="F49" s="1330"/>
      <c r="G49" s="1330"/>
      <c r="H49" s="1330"/>
      <c r="I49" s="1330"/>
      <c r="J49" s="1330"/>
      <c r="K49" s="1330"/>
      <c r="L49" s="1330"/>
      <c r="M49" s="1330"/>
      <c r="N49" s="1331"/>
      <c r="O49" s="1301" t="s">
        <v>2</v>
      </c>
      <c r="P49" s="1301"/>
    </row>
    <row r="50" spans="1:16" ht="20.25" customHeight="1" x14ac:dyDescent="0.25">
      <c r="A50" s="1334" t="s">
        <v>42</v>
      </c>
      <c r="B50" s="1334"/>
      <c r="C50" s="1329" t="s">
        <v>215</v>
      </c>
      <c r="D50" s="1330"/>
      <c r="E50" s="1330"/>
      <c r="F50" s="1330"/>
      <c r="G50" s="1330"/>
      <c r="H50" s="1330"/>
      <c r="I50" s="1330"/>
      <c r="J50" s="1330"/>
      <c r="K50" s="1330"/>
      <c r="L50" s="1330"/>
      <c r="M50" s="1330"/>
      <c r="N50" s="1331"/>
      <c r="O50" s="1335" t="s">
        <v>216</v>
      </c>
      <c r="P50" s="1335"/>
    </row>
    <row r="51" spans="1:16" ht="21.6" customHeight="1" x14ac:dyDescent="0.25">
      <c r="A51" s="1334" t="s">
        <v>43</v>
      </c>
      <c r="B51" s="1334"/>
      <c r="C51" s="1329" t="s">
        <v>224</v>
      </c>
      <c r="D51" s="1330"/>
      <c r="E51" s="1330"/>
      <c r="F51" s="1330"/>
      <c r="G51" s="1330"/>
      <c r="H51" s="1330"/>
      <c r="I51" s="1330"/>
      <c r="J51" s="1330"/>
      <c r="K51" s="1330"/>
      <c r="L51" s="1330"/>
      <c r="M51" s="1330"/>
      <c r="N51" s="1331"/>
      <c r="O51" s="1301">
        <v>68</v>
      </c>
      <c r="P51" s="1301"/>
    </row>
    <row r="52" spans="1:16" ht="21.6" customHeight="1" x14ac:dyDescent="0.25">
      <c r="A52" s="1334" t="s">
        <v>45</v>
      </c>
      <c r="B52" s="1334"/>
      <c r="C52" s="1329" t="s">
        <v>260</v>
      </c>
      <c r="D52" s="1330"/>
      <c r="E52" s="1330"/>
      <c r="F52" s="1330"/>
      <c r="G52" s="1330"/>
      <c r="H52" s="1330"/>
      <c r="I52" s="1330"/>
      <c r="J52" s="1330"/>
      <c r="K52" s="1330"/>
      <c r="L52" s="1330"/>
      <c r="M52" s="1330"/>
      <c r="N52" s="1331"/>
      <c r="O52" s="1335" t="s">
        <v>137</v>
      </c>
      <c r="P52" s="1335"/>
    </row>
    <row r="54" spans="1:16" ht="37.5" customHeight="1" x14ac:dyDescent="0.25">
      <c r="A54" s="1338" t="s">
        <v>46</v>
      </c>
      <c r="B54" s="1338"/>
      <c r="C54" s="1338"/>
      <c r="D54" s="1338"/>
      <c r="E54" s="1338"/>
      <c r="F54" s="1338"/>
      <c r="G54" s="1338"/>
      <c r="H54" s="1338"/>
      <c r="I54" s="1338"/>
      <c r="J54" s="1338"/>
      <c r="K54" s="1338"/>
      <c r="L54" s="1338"/>
      <c r="M54" s="1338"/>
      <c r="N54" s="1338"/>
      <c r="O54" s="1338"/>
      <c r="P54" s="1338"/>
    </row>
    <row r="55" spans="1:16" ht="19.5" customHeight="1" x14ac:dyDescent="0.25">
      <c r="A55" s="1753" t="s">
        <v>47</v>
      </c>
      <c r="B55" s="1754"/>
      <c r="C55" s="1755"/>
      <c r="D55" s="1482" t="s">
        <v>449</v>
      </c>
      <c r="E55" s="1483"/>
      <c r="F55" s="1483"/>
      <c r="G55" s="1483"/>
      <c r="H55" s="1483"/>
      <c r="I55" s="1483"/>
      <c r="J55" s="1483"/>
      <c r="K55" s="1483"/>
      <c r="L55" s="1483"/>
      <c r="M55" s="1483"/>
      <c r="N55" s="1483"/>
      <c r="O55" s="1483"/>
      <c r="P55" s="1484"/>
    </row>
    <row r="56" spans="1:16" ht="108" customHeight="1" x14ac:dyDescent="0.25">
      <c r="A56" s="1473" t="s">
        <v>672</v>
      </c>
      <c r="B56" s="1474"/>
      <c r="C56" s="1475"/>
      <c r="D56" s="1482" t="s">
        <v>939</v>
      </c>
      <c r="E56" s="1576"/>
      <c r="F56" s="1576"/>
      <c r="G56" s="1576"/>
      <c r="H56" s="1576"/>
      <c r="I56" s="1576"/>
      <c r="J56" s="1576"/>
      <c r="K56" s="1576"/>
      <c r="L56" s="1576"/>
      <c r="M56" s="1576"/>
      <c r="N56" s="1576"/>
      <c r="O56" s="1576"/>
      <c r="P56" s="1577"/>
    </row>
    <row r="57" spans="1:16" ht="46.5" customHeight="1" x14ac:dyDescent="0.25">
      <c r="A57" s="1480" t="s">
        <v>49</v>
      </c>
      <c r="B57" s="1480"/>
      <c r="C57" s="1481"/>
      <c r="D57" s="1631" t="s">
        <v>940</v>
      </c>
      <c r="E57" s="1632"/>
      <c r="F57" s="1632"/>
      <c r="G57" s="1632"/>
      <c r="H57" s="1632"/>
      <c r="I57" s="1632"/>
      <c r="J57" s="1632"/>
      <c r="K57" s="1632"/>
      <c r="L57" s="1632"/>
      <c r="M57" s="1632"/>
      <c r="N57" s="1632"/>
      <c r="O57" s="1632"/>
      <c r="P57" s="1633"/>
    </row>
    <row r="58" spans="1:16" ht="26.25" customHeight="1" x14ac:dyDescent="0.25">
      <c r="A58" s="1751" t="s">
        <v>50</v>
      </c>
      <c r="B58" s="1751"/>
      <c r="C58" s="1751"/>
      <c r="D58" s="1751"/>
      <c r="E58" s="1751"/>
      <c r="F58" s="1751"/>
      <c r="G58" s="1751"/>
      <c r="H58" s="1751"/>
      <c r="I58" s="1751"/>
      <c r="J58" s="1751"/>
      <c r="K58" s="1751"/>
      <c r="L58" s="1751"/>
      <c r="M58" s="1751"/>
      <c r="N58" s="1751"/>
      <c r="O58" s="1751"/>
      <c r="P58" s="1751"/>
    </row>
    <row r="59" spans="1:16" ht="24" customHeight="1" x14ac:dyDescent="0.25">
      <c r="A59" s="1448" t="s">
        <v>51</v>
      </c>
      <c r="B59" s="1750" t="s">
        <v>2</v>
      </c>
      <c r="C59" s="1452" t="s">
        <v>7</v>
      </c>
      <c r="D59" s="1453"/>
      <c r="E59" s="1453"/>
      <c r="F59" s="1453"/>
      <c r="G59" s="1453"/>
      <c r="H59" s="1453"/>
      <c r="I59" s="1453"/>
      <c r="J59" s="1752" t="s">
        <v>52</v>
      </c>
      <c r="K59" s="599">
        <v>2017</v>
      </c>
      <c r="L59" s="599">
        <v>2018</v>
      </c>
      <c r="M59" s="599">
        <v>2019</v>
      </c>
      <c r="N59" s="599">
        <v>2020</v>
      </c>
      <c r="O59" s="599">
        <v>2021</v>
      </c>
      <c r="P59" s="599">
        <v>2022</v>
      </c>
    </row>
    <row r="60" spans="1:16" ht="55.15" customHeight="1" x14ac:dyDescent="0.25">
      <c r="A60" s="1449"/>
      <c r="B60" s="1450"/>
      <c r="C60" s="1817"/>
      <c r="D60" s="1818"/>
      <c r="E60" s="1818"/>
      <c r="F60" s="1818"/>
      <c r="G60" s="1818"/>
      <c r="H60" s="1818"/>
      <c r="I60" s="1818"/>
      <c r="J60" s="1752"/>
      <c r="K60" s="600" t="s">
        <v>10</v>
      </c>
      <c r="L60" s="600" t="s">
        <v>10</v>
      </c>
      <c r="M60" s="600" t="s">
        <v>11</v>
      </c>
      <c r="N60" s="600" t="s">
        <v>12</v>
      </c>
      <c r="O60" s="600" t="s">
        <v>13</v>
      </c>
      <c r="P60" s="600" t="s">
        <v>13</v>
      </c>
    </row>
    <row r="61" spans="1:16" ht="30.75" customHeight="1" x14ac:dyDescent="0.25">
      <c r="A61" s="1460" t="s">
        <v>53</v>
      </c>
      <c r="B61" s="627" t="s">
        <v>138</v>
      </c>
      <c r="C61" s="1491" t="s">
        <v>333</v>
      </c>
      <c r="D61" s="1492"/>
      <c r="E61" s="1492"/>
      <c r="F61" s="1492"/>
      <c r="G61" s="1492"/>
      <c r="H61" s="1492"/>
      <c r="I61" s="1493"/>
      <c r="J61" s="614" t="s">
        <v>111</v>
      </c>
      <c r="K61" s="1030">
        <v>70</v>
      </c>
      <c r="L61" s="623">
        <v>80</v>
      </c>
      <c r="M61" s="623">
        <v>100</v>
      </c>
      <c r="N61" s="623">
        <v>100</v>
      </c>
      <c r="O61" s="648">
        <v>100</v>
      </c>
      <c r="P61" s="648">
        <v>100</v>
      </c>
    </row>
    <row r="62" spans="1:16" ht="30.75" customHeight="1" x14ac:dyDescent="0.25">
      <c r="A62" s="1495"/>
      <c r="B62" s="627" t="s">
        <v>168</v>
      </c>
      <c r="C62" s="1491" t="s">
        <v>450</v>
      </c>
      <c r="D62" s="1492"/>
      <c r="E62" s="1492"/>
      <c r="F62" s="1492"/>
      <c r="G62" s="1492"/>
      <c r="H62" s="1492"/>
      <c r="I62" s="1493"/>
      <c r="J62" s="614" t="s">
        <v>111</v>
      </c>
      <c r="K62" s="623">
        <v>100</v>
      </c>
      <c r="L62" s="623">
        <v>100</v>
      </c>
      <c r="M62" s="623">
        <v>100</v>
      </c>
      <c r="N62" s="623">
        <v>100</v>
      </c>
      <c r="O62" s="648">
        <v>100</v>
      </c>
      <c r="P62" s="648">
        <v>100</v>
      </c>
    </row>
    <row r="63" spans="1:16" ht="21" customHeight="1" x14ac:dyDescent="0.25">
      <c r="A63" s="1495"/>
      <c r="B63" s="597" t="s">
        <v>170</v>
      </c>
      <c r="C63" s="1756" t="s">
        <v>553</v>
      </c>
      <c r="D63" s="1757"/>
      <c r="E63" s="1757"/>
      <c r="F63" s="1757"/>
      <c r="G63" s="1757"/>
      <c r="H63" s="1757"/>
      <c r="I63" s="1758"/>
      <c r="J63" s="597" t="s">
        <v>111</v>
      </c>
      <c r="K63" s="597">
        <v>52</v>
      </c>
      <c r="L63" s="597">
        <v>30</v>
      </c>
      <c r="M63" s="602">
        <v>20</v>
      </c>
      <c r="N63" s="602">
        <v>10</v>
      </c>
      <c r="O63" s="602">
        <v>5</v>
      </c>
      <c r="P63" s="602">
        <v>3</v>
      </c>
    </row>
    <row r="64" spans="1:16" ht="32.25" customHeight="1" x14ac:dyDescent="0.25">
      <c r="A64" s="1461"/>
      <c r="B64" s="597" t="s">
        <v>326</v>
      </c>
      <c r="C64" s="2120" t="s">
        <v>554</v>
      </c>
      <c r="D64" s="2121"/>
      <c r="E64" s="2121"/>
      <c r="F64" s="2121"/>
      <c r="G64" s="2121"/>
      <c r="H64" s="2121"/>
      <c r="I64" s="2122"/>
      <c r="J64" s="597" t="s">
        <v>111</v>
      </c>
      <c r="K64" s="597">
        <v>30</v>
      </c>
      <c r="L64" s="597">
        <v>40</v>
      </c>
      <c r="M64" s="597">
        <v>50</v>
      </c>
      <c r="N64" s="597">
        <v>60</v>
      </c>
      <c r="O64" s="597">
        <v>70</v>
      </c>
      <c r="P64" s="597">
        <v>75</v>
      </c>
    </row>
    <row r="65" spans="1:16" ht="33" customHeight="1" x14ac:dyDescent="0.25">
      <c r="A65" s="1759" t="s">
        <v>54</v>
      </c>
      <c r="B65" s="627" t="s">
        <v>140</v>
      </c>
      <c r="C65" s="2120" t="s">
        <v>451</v>
      </c>
      <c r="D65" s="2121"/>
      <c r="E65" s="2121"/>
      <c r="F65" s="2121"/>
      <c r="G65" s="2121"/>
      <c r="H65" s="2121"/>
      <c r="I65" s="2122"/>
      <c r="J65" s="624" t="s">
        <v>114</v>
      </c>
      <c r="K65" s="597">
        <v>3000</v>
      </c>
      <c r="L65" s="597">
        <v>3000</v>
      </c>
      <c r="M65" s="597">
        <v>3000</v>
      </c>
      <c r="N65" s="597">
        <v>1200</v>
      </c>
      <c r="O65" s="597">
        <v>1200</v>
      </c>
      <c r="P65" s="597">
        <v>1200</v>
      </c>
    </row>
    <row r="66" spans="1:16" ht="33" customHeight="1" x14ac:dyDescent="0.25">
      <c r="A66" s="1759"/>
      <c r="B66" s="627" t="s">
        <v>141</v>
      </c>
      <c r="C66" s="1814" t="s">
        <v>261</v>
      </c>
      <c r="D66" s="1814"/>
      <c r="E66" s="1814"/>
      <c r="F66" s="1814"/>
      <c r="G66" s="1814"/>
      <c r="H66" s="1814"/>
      <c r="I66" s="1814"/>
      <c r="J66" s="624" t="s">
        <v>114</v>
      </c>
      <c r="K66" s="597">
        <v>1500</v>
      </c>
      <c r="L66" s="601">
        <v>500</v>
      </c>
      <c r="M66" s="601">
        <v>500</v>
      </c>
      <c r="N66" s="623">
        <v>500</v>
      </c>
      <c r="O66" s="601">
        <v>500</v>
      </c>
      <c r="P66" s="601">
        <v>500</v>
      </c>
    </row>
    <row r="67" spans="1:16" ht="24" customHeight="1" x14ac:dyDescent="0.25">
      <c r="A67" s="1759"/>
      <c r="B67" s="627" t="s">
        <v>142</v>
      </c>
      <c r="C67" s="1513" t="s">
        <v>262</v>
      </c>
      <c r="D67" s="1514"/>
      <c r="E67" s="1514"/>
      <c r="F67" s="1514"/>
      <c r="G67" s="1514"/>
      <c r="H67" s="1514"/>
      <c r="I67" s="1515"/>
      <c r="J67" s="624" t="s">
        <v>114</v>
      </c>
      <c r="K67" s="597">
        <v>1000</v>
      </c>
      <c r="L67" s="601">
        <v>100</v>
      </c>
      <c r="M67" s="601">
        <v>100</v>
      </c>
      <c r="N67" s="601">
        <v>100</v>
      </c>
      <c r="O67" s="601">
        <v>100</v>
      </c>
      <c r="P67" s="601">
        <v>100</v>
      </c>
    </row>
    <row r="68" spans="1:16" ht="51.75" customHeight="1" x14ac:dyDescent="0.25">
      <c r="A68" s="1759"/>
      <c r="B68" s="627" t="s">
        <v>161</v>
      </c>
      <c r="C68" s="1513" t="s">
        <v>1003</v>
      </c>
      <c r="D68" s="1514"/>
      <c r="E68" s="1514"/>
      <c r="F68" s="1514"/>
      <c r="G68" s="1514"/>
      <c r="H68" s="1514"/>
      <c r="I68" s="1515"/>
      <c r="J68" s="624" t="s">
        <v>114</v>
      </c>
      <c r="K68" s="601">
        <v>1</v>
      </c>
      <c r="L68" s="601">
        <v>1</v>
      </c>
      <c r="M68" s="601">
        <v>1</v>
      </c>
      <c r="N68" s="601">
        <v>1</v>
      </c>
      <c r="O68" s="601">
        <v>1</v>
      </c>
      <c r="P68" s="601">
        <v>1</v>
      </c>
    </row>
    <row r="69" spans="1:16" ht="25.5" customHeight="1" x14ac:dyDescent="0.25">
      <c r="A69" s="1759"/>
      <c r="B69" s="627" t="s">
        <v>162</v>
      </c>
      <c r="C69" s="1613" t="s">
        <v>263</v>
      </c>
      <c r="D69" s="1614"/>
      <c r="E69" s="1614"/>
      <c r="F69" s="1614"/>
      <c r="G69" s="1614"/>
      <c r="H69" s="1614"/>
      <c r="I69" s="1615"/>
      <c r="J69" s="598" t="s">
        <v>114</v>
      </c>
      <c r="K69" s="648">
        <v>10</v>
      </c>
      <c r="L69" s="648">
        <v>10</v>
      </c>
      <c r="M69" s="648">
        <v>10</v>
      </c>
      <c r="N69" s="648">
        <v>10</v>
      </c>
      <c r="O69" s="648">
        <v>10</v>
      </c>
      <c r="P69" s="648">
        <v>10</v>
      </c>
    </row>
    <row r="70" spans="1:16" ht="20.25" customHeight="1" x14ac:dyDescent="0.25">
      <c r="A70" s="1759"/>
      <c r="B70" s="627" t="s">
        <v>188</v>
      </c>
      <c r="C70" s="1491" t="s">
        <v>264</v>
      </c>
      <c r="D70" s="1492"/>
      <c r="E70" s="1492"/>
      <c r="F70" s="1492"/>
      <c r="G70" s="1492"/>
      <c r="H70" s="1492"/>
      <c r="I70" s="1493"/>
      <c r="J70" s="598" t="s">
        <v>114</v>
      </c>
      <c r="K70" s="648">
        <v>15</v>
      </c>
      <c r="L70" s="648">
        <v>15</v>
      </c>
      <c r="M70" s="648">
        <v>15</v>
      </c>
      <c r="N70" s="648">
        <v>15</v>
      </c>
      <c r="O70" s="648">
        <v>15</v>
      </c>
      <c r="P70" s="648">
        <v>15</v>
      </c>
    </row>
    <row r="71" spans="1:16" ht="19.5" customHeight="1" x14ac:dyDescent="0.25">
      <c r="A71" s="1759"/>
      <c r="B71" s="627" t="s">
        <v>190</v>
      </c>
      <c r="C71" s="1491" t="s">
        <v>452</v>
      </c>
      <c r="D71" s="1492"/>
      <c r="E71" s="1492"/>
      <c r="F71" s="1492"/>
      <c r="G71" s="1492"/>
      <c r="H71" s="1492"/>
      <c r="I71" s="1493"/>
      <c r="J71" s="598" t="s">
        <v>114</v>
      </c>
      <c r="K71" s="648">
        <v>10</v>
      </c>
      <c r="L71" s="648">
        <v>10</v>
      </c>
      <c r="M71" s="648">
        <v>10</v>
      </c>
      <c r="N71" s="648">
        <v>10</v>
      </c>
      <c r="O71" s="648">
        <v>10</v>
      </c>
      <c r="P71" s="648">
        <v>10</v>
      </c>
    </row>
    <row r="72" spans="1:16" ht="36" customHeight="1" x14ac:dyDescent="0.25">
      <c r="A72" s="1759" t="s">
        <v>59</v>
      </c>
      <c r="B72" s="597" t="s">
        <v>143</v>
      </c>
      <c r="C72" s="1513" t="s">
        <v>453</v>
      </c>
      <c r="D72" s="1514"/>
      <c r="E72" s="1514"/>
      <c r="F72" s="1514"/>
      <c r="G72" s="1514"/>
      <c r="H72" s="1514"/>
      <c r="I72" s="1515"/>
      <c r="J72" s="624" t="s">
        <v>410</v>
      </c>
      <c r="K72" s="597">
        <v>0.8</v>
      </c>
      <c r="L72" s="597">
        <v>0.7</v>
      </c>
      <c r="M72" s="597">
        <v>0.6</v>
      </c>
      <c r="N72" s="597">
        <v>0.5</v>
      </c>
      <c r="O72" s="597">
        <v>0.4</v>
      </c>
      <c r="P72" s="597">
        <v>0.3</v>
      </c>
    </row>
    <row r="73" spans="1:16" ht="19.5" customHeight="1" x14ac:dyDescent="0.25">
      <c r="A73" s="1759"/>
      <c r="B73" s="597" t="s">
        <v>171</v>
      </c>
      <c r="C73" s="1513" t="s">
        <v>454</v>
      </c>
      <c r="D73" s="1514"/>
      <c r="E73" s="1514"/>
      <c r="F73" s="1514"/>
      <c r="G73" s="1514"/>
      <c r="H73" s="1514"/>
      <c r="I73" s="1515"/>
      <c r="J73" s="597" t="s">
        <v>941</v>
      </c>
      <c r="K73" s="597">
        <v>0.2</v>
      </c>
      <c r="L73" s="597">
        <v>0.2</v>
      </c>
      <c r="M73" s="597">
        <v>0.2</v>
      </c>
      <c r="N73" s="597">
        <v>0.2</v>
      </c>
      <c r="O73" s="597">
        <v>0.2</v>
      </c>
      <c r="P73" s="597">
        <v>0.2</v>
      </c>
    </row>
    <row r="74" spans="1:16" ht="19.5" customHeight="1" x14ac:dyDescent="0.25">
      <c r="A74" s="1759"/>
      <c r="B74" s="597" t="s">
        <v>325</v>
      </c>
      <c r="C74" s="2116" t="s">
        <v>455</v>
      </c>
      <c r="D74" s="2117"/>
      <c r="E74" s="2117"/>
      <c r="F74" s="2117"/>
      <c r="G74" s="2117"/>
      <c r="H74" s="2117"/>
      <c r="I74" s="2118"/>
      <c r="J74" s="597" t="s">
        <v>942</v>
      </c>
      <c r="K74" s="597">
        <v>2.4</v>
      </c>
      <c r="L74" s="597">
        <v>2.6</v>
      </c>
      <c r="M74" s="597">
        <v>2.6</v>
      </c>
      <c r="N74" s="597">
        <v>2.6</v>
      </c>
      <c r="O74" s="597">
        <v>2.6</v>
      </c>
      <c r="P74" s="597">
        <v>2.6</v>
      </c>
    </row>
    <row r="75" spans="1:16" ht="21" customHeight="1" x14ac:dyDescent="0.25">
      <c r="A75" s="1759" t="s">
        <v>59</v>
      </c>
      <c r="B75" s="597" t="s">
        <v>304</v>
      </c>
      <c r="C75" s="2116" t="s">
        <v>456</v>
      </c>
      <c r="D75" s="2117"/>
      <c r="E75" s="2117"/>
      <c r="F75" s="2117"/>
      <c r="G75" s="2117"/>
      <c r="H75" s="2117"/>
      <c r="I75" s="2118"/>
      <c r="J75" s="597" t="s">
        <v>941</v>
      </c>
      <c r="K75" s="597">
        <v>2.2000000000000002</v>
      </c>
      <c r="L75" s="597">
        <v>2.4</v>
      </c>
      <c r="M75" s="597">
        <v>2.4</v>
      </c>
      <c r="N75" s="597">
        <v>2.2000000000000002</v>
      </c>
      <c r="O75" s="602">
        <v>2</v>
      </c>
      <c r="P75" s="597">
        <v>1.8</v>
      </c>
    </row>
    <row r="76" spans="1:16" ht="19.899999999999999" customHeight="1" x14ac:dyDescent="0.25">
      <c r="A76" s="149"/>
      <c r="B76" s="149"/>
      <c r="C76" s="149"/>
      <c r="D76" s="149"/>
      <c r="E76" s="149"/>
      <c r="F76" s="149"/>
      <c r="G76" s="149"/>
      <c r="H76" s="149"/>
      <c r="I76" s="149"/>
      <c r="J76" s="149"/>
      <c r="K76" s="149"/>
      <c r="L76" s="149"/>
      <c r="M76" s="149"/>
      <c r="N76" s="149"/>
      <c r="O76" s="149"/>
      <c r="P76" s="149"/>
    </row>
    <row r="77" spans="1:16" x14ac:dyDescent="0.25">
      <c r="A77" s="1402" t="s">
        <v>60</v>
      </c>
      <c r="B77" s="1403"/>
      <c r="C77" s="1403"/>
      <c r="D77" s="1403"/>
      <c r="E77" s="1403"/>
      <c r="F77" s="1403"/>
      <c r="G77" s="1403"/>
      <c r="H77" s="1403"/>
      <c r="I77" s="1403"/>
      <c r="J77" s="1403"/>
      <c r="K77" s="1403"/>
      <c r="L77" s="1403"/>
      <c r="M77" s="1403"/>
      <c r="N77" s="1403"/>
      <c r="O77" s="1403"/>
      <c r="P77" s="1404"/>
    </row>
    <row r="78" spans="1:16" x14ac:dyDescent="0.25">
      <c r="A78" s="1407" t="s">
        <v>7</v>
      </c>
      <c r="B78" s="1408"/>
      <c r="C78" s="1408"/>
      <c r="D78" s="1409"/>
      <c r="E78" s="1400" t="s">
        <v>2</v>
      </c>
      <c r="F78" s="1401"/>
      <c r="G78" s="1432">
        <v>2017</v>
      </c>
      <c r="H78" s="1432"/>
      <c r="I78" s="573">
        <v>2018</v>
      </c>
      <c r="J78" s="573">
        <v>2019</v>
      </c>
      <c r="K78" s="2119">
        <v>2020</v>
      </c>
      <c r="L78" s="2119"/>
      <c r="M78" s="2119">
        <v>2021</v>
      </c>
      <c r="N78" s="2119"/>
      <c r="O78" s="2119">
        <v>2022</v>
      </c>
      <c r="P78" s="2119"/>
    </row>
    <row r="79" spans="1:16" ht="31.5" x14ac:dyDescent="0.25">
      <c r="A79" s="1410"/>
      <c r="B79" s="1411"/>
      <c r="C79" s="1411"/>
      <c r="D79" s="1412"/>
      <c r="E79" s="573" t="s">
        <v>61</v>
      </c>
      <c r="F79" s="576" t="s">
        <v>62</v>
      </c>
      <c r="G79" s="1400" t="s">
        <v>10</v>
      </c>
      <c r="H79" s="1401"/>
      <c r="I79" s="573" t="s">
        <v>10</v>
      </c>
      <c r="J79" s="573" t="s">
        <v>11</v>
      </c>
      <c r="K79" s="1400" t="s">
        <v>12</v>
      </c>
      <c r="L79" s="1401"/>
      <c r="M79" s="1400" t="s">
        <v>13</v>
      </c>
      <c r="N79" s="1401"/>
      <c r="O79" s="1400" t="s">
        <v>13</v>
      </c>
      <c r="P79" s="1401"/>
    </row>
    <row r="80" spans="1:16" ht="36" customHeight="1" x14ac:dyDescent="0.25">
      <c r="A80" s="1415" t="s">
        <v>265</v>
      </c>
      <c r="B80" s="1825"/>
      <c r="C80" s="1825"/>
      <c r="D80" s="1416"/>
      <c r="E80" s="292" t="s">
        <v>266</v>
      </c>
      <c r="F80" s="573"/>
      <c r="G80" s="1389">
        <v>4900</v>
      </c>
      <c r="H80" s="1390"/>
      <c r="I80" s="577">
        <v>5200</v>
      </c>
      <c r="J80" s="646">
        <v>5200</v>
      </c>
      <c r="K80" s="2114">
        <v>5200</v>
      </c>
      <c r="L80" s="2115"/>
      <c r="M80" s="2114">
        <v>5200</v>
      </c>
      <c r="N80" s="2115"/>
      <c r="O80" s="2114">
        <v>5200</v>
      </c>
      <c r="P80" s="2115"/>
    </row>
    <row r="81" spans="1:16" ht="31.9" customHeight="1" x14ac:dyDescent="0.25">
      <c r="A81" s="1147" t="s">
        <v>275</v>
      </c>
      <c r="B81" s="1148"/>
      <c r="C81" s="1148"/>
      <c r="D81" s="1149"/>
      <c r="E81" s="577"/>
      <c r="F81" s="573">
        <v>25400</v>
      </c>
      <c r="G81" s="1432">
        <v>4900</v>
      </c>
      <c r="H81" s="1432"/>
      <c r="I81" s="573">
        <v>5200</v>
      </c>
      <c r="J81" s="647">
        <v>5200</v>
      </c>
      <c r="K81" s="2111">
        <v>5200</v>
      </c>
      <c r="L81" s="2111"/>
      <c r="M81" s="2111">
        <v>5200</v>
      </c>
      <c r="N81" s="2111"/>
      <c r="O81" s="2111">
        <v>5200</v>
      </c>
      <c r="P81" s="2111"/>
    </row>
    <row r="82" spans="1:16" ht="22.9" customHeight="1" x14ac:dyDescent="0.25">
      <c r="A82" s="2112"/>
      <c r="B82" s="2112"/>
      <c r="C82" s="2112"/>
      <c r="D82" s="2112"/>
      <c r="E82" s="573"/>
      <c r="F82" s="573"/>
      <c r="G82" s="1432"/>
      <c r="H82" s="1432"/>
      <c r="I82" s="573"/>
      <c r="J82" s="573"/>
      <c r="K82" s="2113"/>
      <c r="L82" s="2113"/>
      <c r="M82" s="2113"/>
      <c r="N82" s="2113"/>
      <c r="O82" s="1432"/>
      <c r="P82" s="1432"/>
    </row>
    <row r="83" spans="1:16" ht="22.9" customHeight="1" x14ac:dyDescent="0.25">
      <c r="A83" s="1334"/>
      <c r="B83" s="1334"/>
      <c r="C83" s="1334"/>
      <c r="D83" s="1334"/>
      <c r="E83" s="77"/>
      <c r="F83" s="77"/>
      <c r="G83" s="1280"/>
      <c r="H83" s="1280"/>
      <c r="I83" s="77"/>
      <c r="J83" s="77"/>
      <c r="K83" s="1280"/>
      <c r="L83" s="1280"/>
      <c r="M83" s="1280"/>
      <c r="N83" s="1280"/>
      <c r="O83" s="1280"/>
      <c r="P83" s="1280"/>
    </row>
    <row r="84" spans="1:16" ht="20.45" customHeight="1" x14ac:dyDescent="0.25"/>
    <row r="85" spans="1:16" ht="22.15" customHeight="1" x14ac:dyDescent="0.25">
      <c r="A85" s="1278" t="s">
        <v>63</v>
      </c>
      <c r="B85" s="1278"/>
      <c r="C85" s="1278"/>
      <c r="D85" s="1278"/>
      <c r="E85" s="1278"/>
      <c r="F85" s="1278"/>
      <c r="G85" s="1278"/>
      <c r="H85" s="1278"/>
      <c r="I85" s="1278"/>
      <c r="J85" s="1278"/>
      <c r="K85" s="1278"/>
      <c r="L85" s="1278"/>
      <c r="M85" s="1278"/>
      <c r="N85" s="1278"/>
      <c r="O85" s="1278"/>
      <c r="P85" s="1278"/>
    </row>
    <row r="86" spans="1:16" ht="19.899999999999999" customHeight="1" x14ac:dyDescent="0.25">
      <c r="A86" s="1280" t="s">
        <v>7</v>
      </c>
      <c r="B86" s="1280"/>
      <c r="C86" s="1280"/>
      <c r="D86" s="1280"/>
      <c r="E86" s="1280" t="s">
        <v>2</v>
      </c>
      <c r="F86" s="1280"/>
      <c r="G86" s="1280"/>
      <c r="H86" s="1280"/>
      <c r="I86" s="1281" t="s">
        <v>64</v>
      </c>
      <c r="J86" s="1281" t="s">
        <v>65</v>
      </c>
      <c r="K86" s="1281" t="s">
        <v>273</v>
      </c>
      <c r="L86" s="78">
        <v>2019</v>
      </c>
      <c r="M86" s="1281" t="s">
        <v>274</v>
      </c>
      <c r="N86" s="77">
        <v>2020</v>
      </c>
      <c r="O86" s="77">
        <v>2021</v>
      </c>
      <c r="P86" s="77">
        <v>2022</v>
      </c>
    </row>
    <row r="87" spans="1:16" ht="63" customHeight="1" x14ac:dyDescent="0.25">
      <c r="A87" s="1280"/>
      <c r="B87" s="1280"/>
      <c r="C87" s="1280"/>
      <c r="D87" s="1280"/>
      <c r="E87" s="77" t="s">
        <v>66</v>
      </c>
      <c r="F87" s="77" t="s">
        <v>61</v>
      </c>
      <c r="G87" s="84" t="s">
        <v>12</v>
      </c>
      <c r="H87" s="83" t="s">
        <v>62</v>
      </c>
      <c r="I87" s="1281"/>
      <c r="J87" s="1281"/>
      <c r="K87" s="1281"/>
      <c r="L87" s="17" t="s">
        <v>67</v>
      </c>
      <c r="M87" s="1281"/>
      <c r="N87" s="18" t="s">
        <v>12</v>
      </c>
      <c r="O87" s="84" t="s">
        <v>13</v>
      </c>
      <c r="P87" s="84" t="s">
        <v>13</v>
      </c>
    </row>
    <row r="88" spans="1:16" x14ac:dyDescent="0.25">
      <c r="A88" s="1255">
        <v>1</v>
      </c>
      <c r="B88" s="1267"/>
      <c r="C88" s="1267"/>
      <c r="D88" s="1256"/>
      <c r="E88" s="77">
        <v>2</v>
      </c>
      <c r="F88" s="77">
        <v>3</v>
      </c>
      <c r="G88" s="77">
        <v>4</v>
      </c>
      <c r="H88" s="77">
        <v>5</v>
      </c>
      <c r="I88" s="77">
        <v>6</v>
      </c>
      <c r="J88" s="77">
        <v>7</v>
      </c>
      <c r="K88" s="77">
        <v>8</v>
      </c>
      <c r="L88" s="77">
        <v>9</v>
      </c>
      <c r="M88" s="77" t="s">
        <v>68</v>
      </c>
      <c r="N88" s="77">
        <v>11</v>
      </c>
      <c r="O88" s="77">
        <v>12</v>
      </c>
      <c r="P88" s="77">
        <v>13</v>
      </c>
    </row>
    <row r="89" spans="1:16" ht="30.6" customHeight="1" x14ac:dyDescent="0.25">
      <c r="A89" s="1268"/>
      <c r="B89" s="1269"/>
      <c r="C89" s="1269"/>
      <c r="D89" s="1270"/>
      <c r="E89" s="13"/>
      <c r="F89" s="13"/>
      <c r="G89" s="13"/>
      <c r="H89" s="13"/>
      <c r="I89" s="23"/>
      <c r="J89" s="13"/>
      <c r="K89" s="23"/>
      <c r="L89" s="13"/>
      <c r="M89" s="23"/>
      <c r="N89" s="59"/>
      <c r="O89" s="59"/>
      <c r="P89" s="8"/>
    </row>
    <row r="90" spans="1:16" ht="22.9" customHeight="1" x14ac:dyDescent="0.25">
      <c r="A90" s="1271"/>
      <c r="B90" s="1272"/>
      <c r="C90" s="1272"/>
      <c r="D90" s="1273"/>
      <c r="E90" s="8"/>
      <c r="F90" s="8"/>
      <c r="G90" s="8"/>
      <c r="H90" s="8"/>
      <c r="I90" s="8"/>
      <c r="J90" s="8"/>
      <c r="K90" s="8"/>
      <c r="L90" s="8"/>
      <c r="M90" s="8"/>
      <c r="N90" s="8"/>
      <c r="O90" s="8"/>
      <c r="P90" s="8"/>
    </row>
    <row r="91" spans="1:16" ht="22.9" customHeight="1" x14ac:dyDescent="0.25">
      <c r="A91" s="1271"/>
      <c r="B91" s="1272"/>
      <c r="C91" s="1272"/>
      <c r="D91" s="1273"/>
      <c r="E91" s="8"/>
      <c r="F91" s="8"/>
      <c r="G91" s="8"/>
      <c r="H91" s="8"/>
      <c r="I91" s="8"/>
      <c r="J91" s="8"/>
      <c r="K91" s="8"/>
      <c r="L91" s="8"/>
      <c r="M91" s="8"/>
      <c r="N91" s="8"/>
      <c r="O91" s="8"/>
      <c r="P91" s="8"/>
    </row>
    <row r="92" spans="1:16" ht="22.9" customHeight="1" x14ac:dyDescent="0.25">
      <c r="A92" s="1271"/>
      <c r="B92" s="1272"/>
      <c r="C92" s="1272"/>
      <c r="D92" s="1273"/>
      <c r="E92" s="8"/>
      <c r="F92" s="8"/>
      <c r="G92" s="8"/>
      <c r="H92" s="8"/>
      <c r="I92" s="8"/>
      <c r="J92" s="8"/>
      <c r="K92" s="8"/>
      <c r="L92" s="8"/>
      <c r="M92" s="8"/>
      <c r="N92" s="8"/>
      <c r="O92" s="8"/>
      <c r="P92" s="8"/>
    </row>
    <row r="93" spans="1:16" ht="23.45" customHeight="1" x14ac:dyDescent="0.25"/>
    <row r="94" spans="1:16" s="19" customFormat="1" ht="24.6" customHeight="1" x14ac:dyDescent="0.25">
      <c r="A94" s="1274" t="s">
        <v>69</v>
      </c>
      <c r="B94" s="1275"/>
      <c r="C94" s="1275"/>
      <c r="D94" s="1275"/>
      <c r="E94" s="1275"/>
      <c r="F94" s="1275"/>
      <c r="G94" s="1275"/>
      <c r="H94" s="1275"/>
      <c r="I94" s="1275"/>
      <c r="J94" s="1275"/>
      <c r="K94" s="1275"/>
      <c r="L94" s="1275"/>
      <c r="M94" s="1275"/>
      <c r="N94" s="1275"/>
      <c r="O94" s="1275"/>
      <c r="P94" s="1276"/>
    </row>
    <row r="95" spans="1:16" s="19" customFormat="1" ht="24.6" customHeight="1" x14ac:dyDescent="0.25">
      <c r="A95" s="1260" t="s">
        <v>70</v>
      </c>
      <c r="B95" s="1261"/>
      <c r="C95" s="1261"/>
      <c r="D95" s="1261"/>
      <c r="E95" s="1261"/>
      <c r="F95" s="1261"/>
      <c r="G95" s="1261"/>
      <c r="H95" s="1261"/>
      <c r="I95" s="1261"/>
      <c r="J95" s="1261"/>
      <c r="K95" s="1261"/>
      <c r="L95" s="1261"/>
      <c r="M95" s="1261"/>
      <c r="N95" s="1261"/>
      <c r="O95" s="1261"/>
      <c r="P95" s="1262"/>
    </row>
    <row r="96" spans="1:16" s="19" customFormat="1" ht="24.6" customHeight="1" x14ac:dyDescent="0.25">
      <c r="A96" s="1260" t="s">
        <v>71</v>
      </c>
      <c r="B96" s="1261"/>
      <c r="C96" s="1261"/>
      <c r="D96" s="1261"/>
      <c r="E96" s="1261"/>
      <c r="F96" s="1261"/>
      <c r="G96" s="1261"/>
      <c r="H96" s="1261"/>
      <c r="I96" s="1261"/>
      <c r="J96" s="1261"/>
      <c r="K96" s="1261"/>
      <c r="L96" s="1261"/>
      <c r="M96" s="1261"/>
      <c r="N96" s="1261"/>
      <c r="O96" s="1261"/>
      <c r="P96" s="1262"/>
    </row>
    <row r="97" spans="1:16" s="19" customFormat="1" ht="24.6" customHeight="1" x14ac:dyDescent="0.25">
      <c r="A97" s="1263" t="s">
        <v>72</v>
      </c>
      <c r="B97" s="1264"/>
      <c r="C97" s="1264"/>
      <c r="D97" s="1264"/>
      <c r="E97" s="1264"/>
      <c r="F97" s="1264"/>
      <c r="G97" s="1264"/>
      <c r="H97" s="1264"/>
      <c r="I97" s="1264"/>
      <c r="J97" s="1264"/>
      <c r="K97" s="1264"/>
      <c r="L97" s="1264"/>
      <c r="M97" s="1264"/>
      <c r="N97" s="1264"/>
      <c r="O97" s="1264"/>
      <c r="P97" s="1265"/>
    </row>
    <row r="99" spans="1:16" ht="37.5" customHeight="1" x14ac:dyDescent="0.25">
      <c r="A99" s="1266" t="s">
        <v>73</v>
      </c>
      <c r="B99" s="1266"/>
      <c r="C99" s="1266"/>
      <c r="D99" s="1266"/>
      <c r="E99" s="1266"/>
      <c r="F99" s="1266"/>
      <c r="G99" s="1266"/>
      <c r="H99" s="1266"/>
      <c r="I99" s="1266"/>
      <c r="J99" s="1266"/>
      <c r="K99" s="1266"/>
      <c r="L99" s="1266"/>
      <c r="M99" s="1266"/>
      <c r="N99" s="1266"/>
      <c r="O99" s="1266"/>
      <c r="P99" s="1266"/>
    </row>
    <row r="100" spans="1:16" ht="38.25" hidden="1" customHeight="1" x14ac:dyDescent="0.25">
      <c r="A100" s="85"/>
      <c r="C100" s="85"/>
      <c r="D100" s="85"/>
      <c r="E100" s="85"/>
      <c r="F100" s="85"/>
      <c r="G100" s="85"/>
      <c r="H100" s="85"/>
      <c r="I100" s="85"/>
      <c r="J100" s="85"/>
      <c r="K100" s="85"/>
      <c r="L100" s="85"/>
      <c r="M100" s="85"/>
      <c r="N100" s="85"/>
      <c r="O100" s="85"/>
      <c r="P100" s="85"/>
    </row>
    <row r="101" spans="1:16" ht="48.75" hidden="1" customHeight="1" x14ac:dyDescent="0.25"/>
  </sheetData>
  <mergeCells count="219">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A15:D15"/>
    <mergeCell ref="G15:H15"/>
    <mergeCell ref="K15:L15"/>
    <mergeCell ref="M15:N15"/>
    <mergeCell ref="O15:P15"/>
    <mergeCell ref="A16:D16"/>
    <mergeCell ref="G16:H16"/>
    <mergeCell ref="K16:L16"/>
    <mergeCell ref="M16:N16"/>
    <mergeCell ref="O16:P16"/>
    <mergeCell ref="A17:D17"/>
    <mergeCell ref="G17:H17"/>
    <mergeCell ref="K17:L17"/>
    <mergeCell ref="M17:N17"/>
    <mergeCell ref="O17:P17"/>
    <mergeCell ref="A19:B20"/>
    <mergeCell ref="C19:F19"/>
    <mergeCell ref="G19:H19"/>
    <mergeCell ref="K19:L19"/>
    <mergeCell ref="M19:N19"/>
    <mergeCell ref="O19:P19"/>
    <mergeCell ref="G20:H20"/>
    <mergeCell ref="K20:L20"/>
    <mergeCell ref="M20:N20"/>
    <mergeCell ref="O20:P20"/>
    <mergeCell ref="A23:B23"/>
    <mergeCell ref="G23:H23"/>
    <mergeCell ref="K23:L23"/>
    <mergeCell ref="M23:N23"/>
    <mergeCell ref="O23:P23"/>
    <mergeCell ref="A21:B21"/>
    <mergeCell ref="G21:H21"/>
    <mergeCell ref="K21:L21"/>
    <mergeCell ref="M21:N21"/>
    <mergeCell ref="O21:P21"/>
    <mergeCell ref="A22:B22"/>
    <mergeCell ref="G22:H22"/>
    <mergeCell ref="K22:L22"/>
    <mergeCell ref="M22:N22"/>
    <mergeCell ref="O22:P22"/>
    <mergeCell ref="A24:B24"/>
    <mergeCell ref="G24:H24"/>
    <mergeCell ref="K24:L24"/>
    <mergeCell ref="M24:N24"/>
    <mergeCell ref="O24:P24"/>
    <mergeCell ref="A25:B25"/>
    <mergeCell ref="G25:H25"/>
    <mergeCell ref="K25:L25"/>
    <mergeCell ref="M25:N25"/>
    <mergeCell ref="O25:P25"/>
    <mergeCell ref="A29:P29"/>
    <mergeCell ref="A30:C31"/>
    <mergeCell ref="D30:F30"/>
    <mergeCell ref="G30:J30"/>
    <mergeCell ref="K30:M30"/>
    <mergeCell ref="N30:P30"/>
    <mergeCell ref="E31:F31"/>
    <mergeCell ref="G31:H31"/>
    <mergeCell ref="A26:B26"/>
    <mergeCell ref="G26:H26"/>
    <mergeCell ref="K26:L26"/>
    <mergeCell ref="M26:N26"/>
    <mergeCell ref="O26:P26"/>
    <mergeCell ref="A27:B27"/>
    <mergeCell ref="G27:H27"/>
    <mergeCell ref="K27:L27"/>
    <mergeCell ref="M27:N27"/>
    <mergeCell ref="O27:P27"/>
    <mergeCell ref="A34:C34"/>
    <mergeCell ref="E34:F34"/>
    <mergeCell ref="G34:H34"/>
    <mergeCell ref="A35:C35"/>
    <mergeCell ref="E35:F35"/>
    <mergeCell ref="G35:H35"/>
    <mergeCell ref="A32:C32"/>
    <mergeCell ref="E32:F32"/>
    <mergeCell ref="G32:H32"/>
    <mergeCell ref="A33:C33"/>
    <mergeCell ref="E33:F33"/>
    <mergeCell ref="G33:H33"/>
    <mergeCell ref="A37:C37"/>
    <mergeCell ref="E37:F37"/>
    <mergeCell ref="G37:H37"/>
    <mergeCell ref="A38:C38"/>
    <mergeCell ref="E38:F38"/>
    <mergeCell ref="G38:H38"/>
    <mergeCell ref="A36:C36"/>
    <mergeCell ref="E36:F36"/>
    <mergeCell ref="G36:H36"/>
    <mergeCell ref="A44:B44"/>
    <mergeCell ref="I44:J44"/>
    <mergeCell ref="A45:B45"/>
    <mergeCell ref="I45:J45"/>
    <mergeCell ref="A46:B46"/>
    <mergeCell ref="I46:J46"/>
    <mergeCell ref="A39:C39"/>
    <mergeCell ref="E39:F39"/>
    <mergeCell ref="G39:H39"/>
    <mergeCell ref="A41:P41"/>
    <mergeCell ref="A42:B43"/>
    <mergeCell ref="C42:H42"/>
    <mergeCell ref="I42:J43"/>
    <mergeCell ref="A51:B51"/>
    <mergeCell ref="C51:N51"/>
    <mergeCell ref="O51:P51"/>
    <mergeCell ref="A52:B52"/>
    <mergeCell ref="C52:N52"/>
    <mergeCell ref="O52:P52"/>
    <mergeCell ref="A47:B47"/>
    <mergeCell ref="A48:P48"/>
    <mergeCell ref="A49:B49"/>
    <mergeCell ref="C49:N49"/>
    <mergeCell ref="O49:P49"/>
    <mergeCell ref="A50:B50"/>
    <mergeCell ref="C50:N50"/>
    <mergeCell ref="O50:P50"/>
    <mergeCell ref="A58:P58"/>
    <mergeCell ref="A59:A60"/>
    <mergeCell ref="B59:B60"/>
    <mergeCell ref="C59:I60"/>
    <mergeCell ref="J59:J60"/>
    <mergeCell ref="A61:A64"/>
    <mergeCell ref="C61:I61"/>
    <mergeCell ref="C64:I64"/>
    <mergeCell ref="A54:P54"/>
    <mergeCell ref="A55:C55"/>
    <mergeCell ref="A56:C56"/>
    <mergeCell ref="A57:C57"/>
    <mergeCell ref="C62:I62"/>
    <mergeCell ref="C63:I63"/>
    <mergeCell ref="D55:P55"/>
    <mergeCell ref="D56:P56"/>
    <mergeCell ref="D57:P57"/>
    <mergeCell ref="A65:A71"/>
    <mergeCell ref="C65:I65"/>
    <mergeCell ref="C69:I69"/>
    <mergeCell ref="C70:I70"/>
    <mergeCell ref="C71:I71"/>
    <mergeCell ref="C66:I66"/>
    <mergeCell ref="C67:I67"/>
    <mergeCell ref="C68:I68"/>
    <mergeCell ref="M79:N79"/>
    <mergeCell ref="O79:P79"/>
    <mergeCell ref="A80:D80"/>
    <mergeCell ref="G80:H80"/>
    <mergeCell ref="K80:L80"/>
    <mergeCell ref="M80:N80"/>
    <mergeCell ref="O80:P80"/>
    <mergeCell ref="C75:I75"/>
    <mergeCell ref="A77:P77"/>
    <mergeCell ref="A78:D79"/>
    <mergeCell ref="E78:F78"/>
    <mergeCell ref="G78:H78"/>
    <mergeCell ref="K78:L78"/>
    <mergeCell ref="M78:N78"/>
    <mergeCell ref="O78:P78"/>
    <mergeCell ref="G79:H79"/>
    <mergeCell ref="K79:L79"/>
    <mergeCell ref="A72:A75"/>
    <mergeCell ref="C72:I72"/>
    <mergeCell ref="C73:I73"/>
    <mergeCell ref="C74:I74"/>
    <mergeCell ref="O83:P83"/>
    <mergeCell ref="A85:P85"/>
    <mergeCell ref="A81:D81"/>
    <mergeCell ref="G81:H81"/>
    <mergeCell ref="K81:L81"/>
    <mergeCell ref="M81:N81"/>
    <mergeCell ref="O81:P81"/>
    <mergeCell ref="A82:D82"/>
    <mergeCell ref="G82:H82"/>
    <mergeCell ref="K82:L82"/>
    <mergeCell ref="M82:N82"/>
    <mergeCell ref="O82:P82"/>
    <mergeCell ref="A86:D87"/>
    <mergeCell ref="E86:H86"/>
    <mergeCell ref="I86:I87"/>
    <mergeCell ref="J86:J87"/>
    <mergeCell ref="K86:K87"/>
    <mergeCell ref="M86:M87"/>
    <mergeCell ref="A83:D83"/>
    <mergeCell ref="G83:H83"/>
    <mergeCell ref="K83:L83"/>
    <mergeCell ref="M83:N83"/>
    <mergeCell ref="A95:P95"/>
    <mergeCell ref="A96:P96"/>
    <mergeCell ref="A97:P97"/>
    <mergeCell ref="A99:P99"/>
    <mergeCell ref="A88:D88"/>
    <mergeCell ref="A89:D89"/>
    <mergeCell ref="A90:D90"/>
    <mergeCell ref="A91:D91"/>
    <mergeCell ref="A92:D92"/>
    <mergeCell ref="A94:P94"/>
  </mergeCells>
  <pageMargins left="0.23622047244094491" right="0.23622047244094491" top="0.15748031496062992" bottom="0.15748031496062992" header="0.31496062992125984" footer="0.31496062992125984"/>
  <pageSetup paperSize="9" scale="93" fitToHeight="0" orientation="landscape" r:id="rId1"/>
  <rowBreaks count="2" manualBreakCount="2">
    <brk id="40" max="15" man="1"/>
    <brk id="80"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100"/>
  <sheetViews>
    <sheetView showZeros="0" topLeftCell="C46" zoomScale="90" zoomScaleNormal="90" zoomScaleSheetLayoutView="90" workbookViewId="0">
      <selection activeCell="A60" sqref="A60:C60"/>
    </sheetView>
  </sheetViews>
  <sheetFormatPr defaultColWidth="8.85546875" defaultRowHeight="15.75" x14ac:dyDescent="0.25"/>
  <cols>
    <col min="1" max="1" width="10.140625" style="1" customWidth="1"/>
    <col min="2" max="2" width="7.85546875" style="1" customWidth="1"/>
    <col min="3" max="3" width="8.28515625" style="1" customWidth="1"/>
    <col min="4" max="4" width="10.7109375" style="1" customWidth="1"/>
    <col min="5" max="5" width="8.28515625" style="1" customWidth="1"/>
    <col min="6" max="6" width="8" style="1" customWidth="1"/>
    <col min="7" max="7" width="7.140625" style="1" customWidth="1"/>
    <col min="8" max="8" width="7.5703125" style="1" customWidth="1"/>
    <col min="9" max="9" width="11.5703125" style="1" customWidth="1"/>
    <col min="10" max="10" width="10.28515625" style="1" customWidth="1"/>
    <col min="11" max="11" width="11.42578125" style="1" customWidth="1"/>
    <col min="12" max="12" width="7.28515625" style="1" customWidth="1"/>
    <col min="13" max="13" width="13.140625" style="1" customWidth="1"/>
    <col min="14" max="14" width="11" style="1" customWidth="1"/>
    <col min="15" max="15" width="7.42578125" style="1" customWidth="1"/>
    <col min="16" max="16" width="9" style="1" customWidth="1"/>
    <col min="17" max="16384" width="8.85546875" style="1"/>
  </cols>
  <sheetData>
    <row r="1" spans="1:16" x14ac:dyDescent="0.25">
      <c r="N1" s="1383" t="s">
        <v>701</v>
      </c>
      <c r="O1" s="1383"/>
      <c r="P1" s="1383"/>
    </row>
    <row r="2" spans="1:16" ht="18.75" x14ac:dyDescent="0.25">
      <c r="E2" s="1384" t="s">
        <v>1</v>
      </c>
      <c r="F2" s="1384"/>
      <c r="G2" s="1384"/>
      <c r="H2" s="1384"/>
      <c r="I2" s="1384"/>
      <c r="J2" s="1384"/>
    </row>
    <row r="3" spans="1:16" ht="18.75" x14ac:dyDescent="0.25">
      <c r="D3" s="1384" t="s">
        <v>702</v>
      </c>
      <c r="E3" s="1384"/>
      <c r="F3" s="1384"/>
      <c r="G3" s="1384"/>
      <c r="H3" s="1384"/>
      <c r="I3" s="1384"/>
      <c r="J3" s="1384"/>
      <c r="K3" s="1384"/>
      <c r="L3" s="1384"/>
    </row>
    <row r="4" spans="1:16" ht="18.75" x14ac:dyDescent="0.25">
      <c r="D4" s="80"/>
      <c r="E4" s="80"/>
      <c r="F4" s="80"/>
      <c r="G4" s="80"/>
      <c r="H4" s="80"/>
      <c r="I4" s="80"/>
      <c r="J4" s="80"/>
      <c r="K4" s="80"/>
      <c r="L4" s="80"/>
    </row>
    <row r="5" spans="1:16" x14ac:dyDescent="0.25">
      <c r="P5" s="79" t="s">
        <v>2</v>
      </c>
    </row>
    <row r="6" spans="1:16" ht="23.45" customHeight="1" x14ac:dyDescent="0.25">
      <c r="A6" s="1334" t="s">
        <v>3</v>
      </c>
      <c r="B6" s="1334"/>
      <c r="C6" s="1334"/>
      <c r="D6" s="1385" t="s">
        <v>217</v>
      </c>
      <c r="E6" s="1386"/>
      <c r="F6" s="1386"/>
      <c r="G6" s="1386"/>
      <c r="H6" s="1386"/>
      <c r="I6" s="1386"/>
      <c r="J6" s="1386"/>
      <c r="K6" s="1386"/>
      <c r="L6" s="1386"/>
      <c r="M6" s="1386"/>
      <c r="N6" s="1386"/>
      <c r="O6" s="1387"/>
      <c r="P6" s="77">
        <v>1</v>
      </c>
    </row>
    <row r="7" spans="1:16" ht="23.45" customHeight="1" x14ac:dyDescent="0.25">
      <c r="A7" s="1334" t="s">
        <v>4</v>
      </c>
      <c r="B7" s="1334"/>
      <c r="C7" s="1334"/>
      <c r="D7" s="1388" t="s">
        <v>338</v>
      </c>
      <c r="E7" s="1388"/>
      <c r="F7" s="1388"/>
      <c r="G7" s="1388"/>
      <c r="H7" s="1388"/>
      <c r="I7" s="1388"/>
      <c r="J7" s="1388"/>
      <c r="K7" s="1388"/>
      <c r="L7" s="1388"/>
      <c r="M7" s="1388"/>
      <c r="N7" s="1388"/>
      <c r="O7" s="1388"/>
      <c r="P7" s="37" t="s">
        <v>335</v>
      </c>
    </row>
    <row r="8" spans="1:16" ht="23.45" customHeight="1" x14ac:dyDescent="0.25">
      <c r="A8" s="1334" t="s">
        <v>5</v>
      </c>
      <c r="B8" s="1334"/>
      <c r="C8" s="1334"/>
      <c r="D8" s="1329"/>
      <c r="E8" s="1330"/>
      <c r="F8" s="1330"/>
      <c r="G8" s="1330"/>
      <c r="H8" s="1330"/>
      <c r="I8" s="1330"/>
      <c r="J8" s="1330"/>
      <c r="K8" s="1330"/>
      <c r="L8" s="1330"/>
      <c r="M8" s="1330"/>
      <c r="N8" s="1330"/>
      <c r="O8" s="1331"/>
      <c r="P8" s="37"/>
    </row>
    <row r="10" spans="1:16" x14ac:dyDescent="0.25">
      <c r="A10" s="1329" t="s">
        <v>6</v>
      </c>
      <c r="B10" s="1330"/>
      <c r="C10" s="1330"/>
      <c r="D10" s="1330"/>
      <c r="E10" s="1330"/>
      <c r="F10" s="1330"/>
      <c r="G10" s="1330"/>
      <c r="H10" s="1330"/>
      <c r="I10" s="1330"/>
      <c r="J10" s="1330"/>
      <c r="K10" s="1330"/>
      <c r="L10" s="1330"/>
      <c r="M10" s="1330"/>
      <c r="N10" s="1330"/>
      <c r="O10" s="1330"/>
      <c r="P10" s="1331"/>
    </row>
    <row r="11" spans="1:16" x14ac:dyDescent="0.25">
      <c r="A11" s="86"/>
      <c r="B11" s="86"/>
      <c r="C11" s="86"/>
      <c r="D11" s="86"/>
      <c r="E11" s="86"/>
      <c r="F11" s="86"/>
      <c r="G11" s="86"/>
      <c r="H11" s="86"/>
      <c r="I11" s="86"/>
      <c r="J11" s="86"/>
      <c r="K11" s="86"/>
      <c r="L11" s="86"/>
      <c r="M11" s="86"/>
      <c r="N11" s="86"/>
      <c r="O11" s="86"/>
      <c r="P11" s="86"/>
    </row>
    <row r="12" spans="1:16" ht="21.6" customHeight="1" x14ac:dyDescent="0.25">
      <c r="A12" s="1295" t="s">
        <v>7</v>
      </c>
      <c r="B12" s="1296"/>
      <c r="C12" s="1296"/>
      <c r="D12" s="1297"/>
      <c r="E12" s="1255" t="s">
        <v>2</v>
      </c>
      <c r="F12" s="1256"/>
      <c r="G12" s="1280">
        <v>2017</v>
      </c>
      <c r="H12" s="1280"/>
      <c r="I12" s="77">
        <v>2018</v>
      </c>
      <c r="J12" s="77">
        <v>2019</v>
      </c>
      <c r="K12" s="1301">
        <v>2020</v>
      </c>
      <c r="L12" s="1301"/>
      <c r="M12" s="1301">
        <v>2021</v>
      </c>
      <c r="N12" s="1301"/>
      <c r="O12" s="1301">
        <v>2022</v>
      </c>
      <c r="P12" s="1301"/>
    </row>
    <row r="13" spans="1:16" ht="31.5" x14ac:dyDescent="0.25">
      <c r="A13" s="1298"/>
      <c r="B13" s="1299"/>
      <c r="C13" s="1299"/>
      <c r="D13" s="1300"/>
      <c r="E13" s="77" t="s">
        <v>8</v>
      </c>
      <c r="F13" s="83" t="s">
        <v>9</v>
      </c>
      <c r="G13" s="1255" t="s">
        <v>10</v>
      </c>
      <c r="H13" s="1256"/>
      <c r="I13" s="77" t="s">
        <v>10</v>
      </c>
      <c r="J13" s="77" t="s">
        <v>11</v>
      </c>
      <c r="K13" s="1255" t="s">
        <v>12</v>
      </c>
      <c r="L13" s="1256"/>
      <c r="M13" s="1255" t="s">
        <v>13</v>
      </c>
      <c r="N13" s="1256"/>
      <c r="O13" s="1255" t="s">
        <v>13</v>
      </c>
      <c r="P13" s="1256"/>
    </row>
    <row r="14" spans="1:16" ht="23.45" customHeight="1" x14ac:dyDescent="0.25">
      <c r="A14" s="1278" t="s">
        <v>14</v>
      </c>
      <c r="B14" s="1278"/>
      <c r="C14" s="1278"/>
      <c r="D14" s="1278"/>
      <c r="E14" s="77">
        <v>4</v>
      </c>
      <c r="F14" s="77"/>
      <c r="G14" s="1236">
        <v>8077.5</v>
      </c>
      <c r="H14" s="1237"/>
      <c r="I14" s="81">
        <v>9920.5</v>
      </c>
      <c r="J14" s="114">
        <v>9920.5</v>
      </c>
      <c r="K14" s="1234">
        <v>9920.5</v>
      </c>
      <c r="L14" s="1234"/>
      <c r="M14" s="1234">
        <v>9920.5</v>
      </c>
      <c r="N14" s="1234"/>
      <c r="O14" s="1234">
        <v>9920.5</v>
      </c>
      <c r="P14" s="1234"/>
    </row>
    <row r="15" spans="1:16" ht="23.45" customHeight="1" x14ac:dyDescent="0.25">
      <c r="A15" s="1334" t="s">
        <v>106</v>
      </c>
      <c r="B15" s="1334"/>
      <c r="C15" s="1334"/>
      <c r="D15" s="1334"/>
      <c r="E15" s="77"/>
      <c r="F15" s="77">
        <v>25</v>
      </c>
      <c r="G15" s="1280">
        <v>8077.5</v>
      </c>
      <c r="H15" s="1280"/>
      <c r="I15" s="77">
        <v>9920.5</v>
      </c>
      <c r="J15" s="87">
        <v>9920.5</v>
      </c>
      <c r="K15" s="1232">
        <v>9920.5</v>
      </c>
      <c r="L15" s="1232"/>
      <c r="M15" s="1232">
        <v>9920.5</v>
      </c>
      <c r="N15" s="1232"/>
      <c r="O15" s="1232">
        <v>9920.5</v>
      </c>
      <c r="P15" s="1232"/>
    </row>
    <row r="16" spans="1:16" ht="23.45" customHeight="1" x14ac:dyDescent="0.25">
      <c r="A16" s="1334"/>
      <c r="B16" s="1334"/>
      <c r="C16" s="1334"/>
      <c r="D16" s="1334"/>
      <c r="E16" s="77"/>
      <c r="F16" s="77"/>
      <c r="G16" s="1280"/>
      <c r="H16" s="1280"/>
      <c r="I16" s="77"/>
      <c r="J16" s="77"/>
      <c r="K16" s="1280"/>
      <c r="L16" s="1280"/>
      <c r="M16" s="1280"/>
      <c r="N16" s="1280"/>
      <c r="O16" s="1280"/>
      <c r="P16" s="1280"/>
    </row>
    <row r="17" spans="1:16" ht="23.45" customHeight="1" x14ac:dyDescent="0.25">
      <c r="A17" s="1334"/>
      <c r="B17" s="1334"/>
      <c r="C17" s="1334"/>
      <c r="D17" s="1334"/>
      <c r="E17" s="77"/>
      <c r="F17" s="77"/>
      <c r="G17" s="1280"/>
      <c r="H17" s="1280"/>
      <c r="I17" s="77"/>
      <c r="J17" s="77"/>
      <c r="K17" s="1280"/>
      <c r="L17" s="1280"/>
      <c r="M17" s="1280"/>
      <c r="N17" s="1280"/>
      <c r="O17" s="1280"/>
      <c r="P17" s="1280"/>
    </row>
    <row r="18" spans="1:16" ht="14.45" customHeight="1" x14ac:dyDescent="0.25"/>
    <row r="19" spans="1:16" ht="22.5" customHeight="1" x14ac:dyDescent="0.25">
      <c r="A19" s="1295" t="s">
        <v>7</v>
      </c>
      <c r="B19" s="1297"/>
      <c r="C19" s="1301" t="s">
        <v>2</v>
      </c>
      <c r="D19" s="1301"/>
      <c r="E19" s="1301"/>
      <c r="F19" s="1301"/>
      <c r="G19" s="1280">
        <v>2017</v>
      </c>
      <c r="H19" s="1280"/>
      <c r="I19" s="77">
        <v>2018</v>
      </c>
      <c r="J19" s="77">
        <v>2019</v>
      </c>
      <c r="K19" s="1301">
        <v>2020</v>
      </c>
      <c r="L19" s="1301"/>
      <c r="M19" s="1301">
        <v>2021</v>
      </c>
      <c r="N19" s="1301"/>
      <c r="O19" s="1301">
        <v>2022</v>
      </c>
      <c r="P19" s="1301"/>
    </row>
    <row r="20" spans="1:16" ht="35.450000000000003" customHeight="1" x14ac:dyDescent="0.25">
      <c r="A20" s="1298"/>
      <c r="B20" s="1300"/>
      <c r="C20" s="77" t="s">
        <v>16</v>
      </c>
      <c r="D20" s="77" t="s">
        <v>17</v>
      </c>
      <c r="E20" s="77" t="s">
        <v>8</v>
      </c>
      <c r="F20" s="83" t="s">
        <v>9</v>
      </c>
      <c r="G20" s="1255" t="s">
        <v>10</v>
      </c>
      <c r="H20" s="1256"/>
      <c r="I20" s="77" t="s">
        <v>10</v>
      </c>
      <c r="J20" s="77" t="s">
        <v>11</v>
      </c>
      <c r="K20" s="1255" t="s">
        <v>12</v>
      </c>
      <c r="L20" s="1256"/>
      <c r="M20" s="1255" t="s">
        <v>13</v>
      </c>
      <c r="N20" s="1256"/>
      <c r="O20" s="1255" t="s">
        <v>13</v>
      </c>
      <c r="P20" s="1256"/>
    </row>
    <row r="21" spans="1:16" ht="67.5" customHeight="1" x14ac:dyDescent="0.25">
      <c r="A21" s="1268" t="s">
        <v>18</v>
      </c>
      <c r="B21" s="1270"/>
      <c r="C21" s="8"/>
      <c r="D21" s="8"/>
      <c r="E21" s="8"/>
      <c r="F21" s="8"/>
      <c r="G21" s="1253">
        <v>8077.5</v>
      </c>
      <c r="H21" s="1253"/>
      <c r="I21" s="81">
        <v>8077.5</v>
      </c>
      <c r="J21" s="114">
        <v>9920.5</v>
      </c>
      <c r="K21" s="1234">
        <v>9920.5</v>
      </c>
      <c r="L21" s="1234"/>
      <c r="M21" s="1234">
        <v>9920.5</v>
      </c>
      <c r="N21" s="1234"/>
      <c r="O21" s="1234">
        <v>9920.5</v>
      </c>
      <c r="P21" s="1234"/>
    </row>
    <row r="22" spans="1:16" ht="42.6" customHeight="1" x14ac:dyDescent="0.25">
      <c r="A22" s="1305" t="s">
        <v>19</v>
      </c>
      <c r="B22" s="1307"/>
      <c r="C22" s="9">
        <v>2</v>
      </c>
      <c r="D22" s="8"/>
      <c r="E22" s="8"/>
      <c r="F22" s="8"/>
      <c r="G22" s="1280"/>
      <c r="H22" s="1280"/>
      <c r="I22" s="77"/>
      <c r="J22" s="8"/>
      <c r="K22" s="1301"/>
      <c r="L22" s="1301"/>
      <c r="M22" s="1301"/>
      <c r="N22" s="1301"/>
      <c r="O22" s="1301"/>
      <c r="P22" s="1301"/>
    </row>
    <row r="23" spans="1:16" ht="18.600000000000001" customHeight="1" x14ac:dyDescent="0.25">
      <c r="A23" s="1301"/>
      <c r="B23" s="1301"/>
      <c r="C23" s="8"/>
      <c r="D23" s="8"/>
      <c r="E23" s="8"/>
      <c r="F23" s="8"/>
      <c r="G23" s="1280"/>
      <c r="H23" s="1280"/>
      <c r="I23" s="77"/>
      <c r="J23" s="8"/>
      <c r="K23" s="1301"/>
      <c r="L23" s="1301"/>
      <c r="M23" s="1301"/>
      <c r="N23" s="1301"/>
      <c r="O23" s="1301"/>
      <c r="P23" s="1301"/>
    </row>
    <row r="24" spans="1:16" ht="18.600000000000001" customHeight="1" x14ac:dyDescent="0.25">
      <c r="A24" s="1301"/>
      <c r="B24" s="1301"/>
      <c r="C24" s="8"/>
      <c r="D24" s="8"/>
      <c r="E24" s="8"/>
      <c r="F24" s="8"/>
      <c r="G24" s="1280"/>
      <c r="H24" s="1280"/>
      <c r="I24" s="77"/>
      <c r="J24" s="8"/>
      <c r="K24" s="1301"/>
      <c r="L24" s="1301"/>
      <c r="M24" s="1301"/>
      <c r="N24" s="1301"/>
      <c r="O24" s="1301"/>
      <c r="P24" s="1301"/>
    </row>
    <row r="25" spans="1:16" ht="43.9" customHeight="1" x14ac:dyDescent="0.25">
      <c r="A25" s="1305" t="s">
        <v>20</v>
      </c>
      <c r="B25" s="1307"/>
      <c r="C25" s="9">
        <v>2</v>
      </c>
      <c r="D25" s="8"/>
      <c r="E25" s="8"/>
      <c r="F25" s="8"/>
      <c r="G25" s="1280"/>
      <c r="H25" s="1280"/>
      <c r="I25" s="77"/>
      <c r="J25" s="8"/>
      <c r="K25" s="1301" t="s">
        <v>74</v>
      </c>
      <c r="L25" s="1301"/>
      <c r="M25" s="1301"/>
      <c r="N25" s="1301"/>
      <c r="O25" s="1301"/>
      <c r="P25" s="1301"/>
    </row>
    <row r="26" spans="1:16" ht="18" customHeight="1" x14ac:dyDescent="0.25">
      <c r="A26" s="1301"/>
      <c r="B26" s="1301"/>
      <c r="C26" s="8"/>
      <c r="D26" s="8"/>
      <c r="E26" s="8"/>
      <c r="F26" s="8"/>
      <c r="G26" s="1280"/>
      <c r="H26" s="1280"/>
      <c r="I26" s="77"/>
      <c r="J26" s="8"/>
      <c r="K26" s="1301"/>
      <c r="L26" s="1301"/>
      <c r="M26" s="1301"/>
      <c r="N26" s="1301"/>
      <c r="O26" s="1301"/>
      <c r="P26" s="1301"/>
    </row>
    <row r="27" spans="1:16" ht="19.149999999999999" customHeight="1" x14ac:dyDescent="0.25">
      <c r="A27" s="1271"/>
      <c r="B27" s="1273"/>
      <c r="C27" s="8"/>
      <c r="D27" s="8"/>
      <c r="E27" s="8"/>
      <c r="F27" s="8"/>
      <c r="G27" s="1255"/>
      <c r="H27" s="1256"/>
      <c r="I27" s="77"/>
      <c r="J27" s="8"/>
      <c r="K27" s="1271"/>
      <c r="L27" s="1273"/>
      <c r="M27" s="1271"/>
      <c r="N27" s="1273"/>
      <c r="O27" s="1271"/>
      <c r="P27" s="1273"/>
    </row>
    <row r="28" spans="1:16" ht="69" customHeight="1" x14ac:dyDescent="0.25">
      <c r="A28" s="1305" t="s">
        <v>21</v>
      </c>
      <c r="B28" s="1307"/>
      <c r="C28" s="9">
        <v>1</v>
      </c>
      <c r="D28" s="8"/>
      <c r="E28" s="21" t="s">
        <v>109</v>
      </c>
      <c r="F28" s="8">
        <v>10</v>
      </c>
      <c r="G28" s="1255">
        <v>8077.5</v>
      </c>
      <c r="H28" s="1256"/>
      <c r="I28" s="77">
        <v>9920.5</v>
      </c>
      <c r="J28" s="102">
        <v>9920.5</v>
      </c>
      <c r="K28" s="1232">
        <v>9920.5</v>
      </c>
      <c r="L28" s="1232"/>
      <c r="M28" s="1232">
        <v>9920.5</v>
      </c>
      <c r="N28" s="1232"/>
      <c r="O28" s="1232">
        <v>9920.5</v>
      </c>
      <c r="P28" s="1232"/>
    </row>
    <row r="29" spans="1:16" ht="20.45" customHeight="1" x14ac:dyDescent="0.25">
      <c r="A29" s="1271"/>
      <c r="B29" s="1273"/>
      <c r="C29" s="8"/>
      <c r="D29" s="8"/>
      <c r="E29" s="8"/>
      <c r="F29" s="8"/>
      <c r="G29" s="1255"/>
      <c r="H29" s="1256"/>
      <c r="I29" s="77"/>
      <c r="J29" s="8"/>
      <c r="K29" s="1271"/>
      <c r="L29" s="1273"/>
      <c r="M29" s="1271"/>
      <c r="N29" s="1273"/>
      <c r="O29" s="1271"/>
      <c r="P29" s="1273"/>
    </row>
    <row r="30" spans="1:16" ht="14.45" customHeight="1" x14ac:dyDescent="0.25"/>
    <row r="31" spans="1:16" ht="21" customHeight="1" x14ac:dyDescent="0.25">
      <c r="A31" s="1366" t="s">
        <v>22</v>
      </c>
      <c r="B31" s="1367"/>
      <c r="C31" s="1367"/>
      <c r="D31" s="1367"/>
      <c r="E31" s="1367"/>
      <c r="F31" s="1367"/>
      <c r="G31" s="1367"/>
      <c r="H31" s="1367"/>
      <c r="I31" s="1367"/>
      <c r="J31" s="1367"/>
      <c r="K31" s="1367"/>
      <c r="L31" s="1367"/>
      <c r="M31" s="1367"/>
      <c r="N31" s="1367"/>
      <c r="O31" s="1367"/>
      <c r="P31" s="1368"/>
    </row>
    <row r="32" spans="1:16" ht="25.15" customHeight="1" x14ac:dyDescent="0.25">
      <c r="A32" s="1280" t="s">
        <v>7</v>
      </c>
      <c r="B32" s="1280"/>
      <c r="C32" s="1280"/>
      <c r="D32" s="1280" t="s">
        <v>2</v>
      </c>
      <c r="E32" s="1280"/>
      <c r="F32" s="1280"/>
      <c r="G32" s="1280" t="s">
        <v>385</v>
      </c>
      <c r="H32" s="1280"/>
      <c r="I32" s="1280"/>
      <c r="J32" s="1280"/>
      <c r="K32" s="1280" t="s">
        <v>337</v>
      </c>
      <c r="L32" s="1280"/>
      <c r="M32" s="1280"/>
      <c r="N32" s="1280" t="s">
        <v>462</v>
      </c>
      <c r="O32" s="1280"/>
      <c r="P32" s="1280"/>
    </row>
    <row r="33" spans="1:16" ht="64.150000000000006" customHeight="1" x14ac:dyDescent="0.25">
      <c r="A33" s="1280"/>
      <c r="B33" s="1280"/>
      <c r="C33" s="1280"/>
      <c r="D33" s="77" t="s">
        <v>8</v>
      </c>
      <c r="E33" s="1311" t="s">
        <v>23</v>
      </c>
      <c r="F33" s="1311"/>
      <c r="G33" s="1369" t="s">
        <v>24</v>
      </c>
      <c r="H33" s="1369"/>
      <c r="I33" s="84" t="s">
        <v>25</v>
      </c>
      <c r="J33" s="84" t="s">
        <v>26</v>
      </c>
      <c r="K33" s="84" t="s">
        <v>24</v>
      </c>
      <c r="L33" s="84" t="s">
        <v>25</v>
      </c>
      <c r="M33" s="84" t="s">
        <v>26</v>
      </c>
      <c r="N33" s="84" t="s">
        <v>24</v>
      </c>
      <c r="O33" s="84" t="s">
        <v>25</v>
      </c>
      <c r="P33" s="84" t="s">
        <v>26</v>
      </c>
    </row>
    <row r="34" spans="1:16" ht="20.45" customHeight="1" x14ac:dyDescent="0.25">
      <c r="A34" s="1334" t="s">
        <v>27</v>
      </c>
      <c r="B34" s="1334"/>
      <c r="C34" s="1334"/>
      <c r="D34" s="8"/>
      <c r="E34" s="1280"/>
      <c r="F34" s="1280"/>
      <c r="G34" s="1744">
        <v>9920.5</v>
      </c>
      <c r="H34" s="1744"/>
      <c r="I34" s="115"/>
      <c r="J34" s="115"/>
      <c r="K34" s="115">
        <v>9920.5</v>
      </c>
      <c r="L34" s="115"/>
      <c r="M34" s="115"/>
      <c r="N34" s="115">
        <v>9920.5</v>
      </c>
      <c r="O34" s="115"/>
      <c r="P34" s="115"/>
    </row>
    <row r="35" spans="1:16" s="12" customFormat="1" ht="20.45" customHeight="1" x14ac:dyDescent="0.25">
      <c r="A35" s="1725" t="s">
        <v>129</v>
      </c>
      <c r="B35" s="1725"/>
      <c r="C35" s="1725"/>
      <c r="D35" s="82" t="s">
        <v>28</v>
      </c>
      <c r="E35" s="1358"/>
      <c r="F35" s="1358"/>
      <c r="G35" s="1358">
        <v>9920.5</v>
      </c>
      <c r="H35" s="1358"/>
      <c r="I35" s="82"/>
      <c r="J35" s="82"/>
      <c r="K35" s="82">
        <v>9920.5</v>
      </c>
      <c r="L35" s="82"/>
      <c r="M35" s="82"/>
      <c r="N35" s="82">
        <v>9920.5</v>
      </c>
      <c r="O35" s="82"/>
      <c r="P35" s="82"/>
    </row>
    <row r="36" spans="1:16" s="12" customFormat="1" ht="20.45" customHeight="1" x14ac:dyDescent="0.25">
      <c r="A36" s="1722" t="s">
        <v>29</v>
      </c>
      <c r="B36" s="1723"/>
      <c r="C36" s="1724"/>
      <c r="D36" s="82" t="s">
        <v>30</v>
      </c>
      <c r="E36" s="1363"/>
      <c r="F36" s="1364"/>
      <c r="G36" s="1363"/>
      <c r="H36" s="1364"/>
      <c r="I36" s="82"/>
      <c r="J36" s="82"/>
      <c r="K36" s="82"/>
      <c r="L36" s="82"/>
      <c r="M36" s="82"/>
      <c r="N36" s="82"/>
      <c r="O36" s="82"/>
      <c r="P36" s="82"/>
    </row>
    <row r="37" spans="1:16" s="12" customFormat="1" ht="20.45" customHeight="1" x14ac:dyDescent="0.25">
      <c r="A37" s="1363"/>
      <c r="B37" s="1365"/>
      <c r="C37" s="1364"/>
      <c r="D37" s="82"/>
      <c r="E37" s="1363"/>
      <c r="F37" s="1364"/>
      <c r="G37" s="1363"/>
      <c r="H37" s="1364"/>
      <c r="I37" s="82"/>
      <c r="J37" s="82"/>
      <c r="K37" s="82"/>
      <c r="L37" s="82"/>
      <c r="M37" s="82"/>
      <c r="N37" s="82"/>
      <c r="O37" s="82"/>
      <c r="P37" s="82"/>
    </row>
    <row r="38" spans="1:16" ht="20.45" customHeight="1" x14ac:dyDescent="0.25">
      <c r="A38" s="1334"/>
      <c r="B38" s="1334"/>
      <c r="C38" s="1334"/>
      <c r="D38" s="8"/>
      <c r="E38" s="1280"/>
      <c r="F38" s="1280"/>
      <c r="G38" s="1280"/>
      <c r="H38" s="1280"/>
      <c r="I38" s="77"/>
      <c r="J38" s="77"/>
      <c r="K38" s="77"/>
      <c r="L38" s="77"/>
      <c r="M38" s="77"/>
      <c r="N38" s="77"/>
      <c r="O38" s="77"/>
      <c r="P38" s="77"/>
    </row>
    <row r="39" spans="1:16" ht="20.45" customHeight="1" x14ac:dyDescent="0.25">
      <c r="A39" s="1334" t="s">
        <v>27</v>
      </c>
      <c r="B39" s="1334"/>
      <c r="C39" s="1334"/>
      <c r="D39" s="8"/>
      <c r="E39" s="1280"/>
      <c r="F39" s="1280"/>
      <c r="G39" s="1744">
        <v>9920.5</v>
      </c>
      <c r="H39" s="1744"/>
      <c r="I39" s="115"/>
      <c r="J39" s="115"/>
      <c r="K39" s="115">
        <v>9920.5</v>
      </c>
      <c r="L39" s="115"/>
      <c r="M39" s="115"/>
      <c r="N39" s="115">
        <v>9920.5</v>
      </c>
      <c r="O39" s="115"/>
      <c r="P39" s="115"/>
    </row>
    <row r="40" spans="1:16" s="12" customFormat="1" ht="20.45" customHeight="1" x14ac:dyDescent="0.25">
      <c r="A40" s="1357" t="s">
        <v>31</v>
      </c>
      <c r="B40" s="1357"/>
      <c r="C40" s="1357"/>
      <c r="D40" s="60"/>
      <c r="E40" s="1358"/>
      <c r="F40" s="1358"/>
      <c r="G40" s="1358"/>
      <c r="H40" s="1358"/>
      <c r="I40" s="82"/>
      <c r="J40" s="82"/>
      <c r="K40" s="82"/>
      <c r="L40" s="82"/>
      <c r="M40" s="82"/>
      <c r="N40" s="82"/>
      <c r="O40" s="82"/>
      <c r="P40" s="82"/>
    </row>
    <row r="41" spans="1:16" s="12" customFormat="1" ht="20.45" customHeight="1" x14ac:dyDescent="0.25">
      <c r="A41" s="1357" t="s">
        <v>32</v>
      </c>
      <c r="B41" s="1357"/>
      <c r="C41" s="1357"/>
      <c r="D41" s="82">
        <v>4</v>
      </c>
      <c r="E41" s="1358">
        <v>1</v>
      </c>
      <c r="F41" s="1358"/>
      <c r="G41" s="1358">
        <v>9920.5</v>
      </c>
      <c r="H41" s="1358"/>
      <c r="I41" s="104"/>
      <c r="J41" s="104"/>
      <c r="K41" s="104">
        <v>9920.5</v>
      </c>
      <c r="L41" s="104"/>
      <c r="M41" s="104"/>
      <c r="N41" s="104">
        <v>9920.5</v>
      </c>
      <c r="O41" s="104"/>
      <c r="P41" s="104"/>
    </row>
    <row r="42" spans="1:16" ht="20.45" customHeight="1" x14ac:dyDescent="0.25">
      <c r="A42" s="1334"/>
      <c r="B42" s="1334"/>
      <c r="C42" s="1334"/>
      <c r="D42" s="8"/>
      <c r="E42" s="1280"/>
      <c r="F42" s="1280"/>
      <c r="G42" s="1280"/>
      <c r="H42" s="1280"/>
      <c r="I42" s="77"/>
      <c r="J42" s="77"/>
      <c r="K42" s="77"/>
      <c r="L42" s="77"/>
      <c r="M42" s="77"/>
      <c r="N42" s="77"/>
      <c r="O42" s="77"/>
      <c r="P42" s="77"/>
    </row>
    <row r="43" spans="1:16" ht="19.149999999999999" customHeight="1" x14ac:dyDescent="0.25"/>
    <row r="44" spans="1:16" x14ac:dyDescent="0.25">
      <c r="A44" s="1278" t="s">
        <v>33</v>
      </c>
      <c r="B44" s="1278"/>
      <c r="C44" s="1278"/>
      <c r="D44" s="1278"/>
      <c r="E44" s="1278"/>
      <c r="F44" s="1278"/>
      <c r="G44" s="1278"/>
      <c r="H44" s="1278"/>
      <c r="I44" s="1278"/>
      <c r="J44" s="1278"/>
      <c r="K44" s="1278"/>
      <c r="L44" s="1278"/>
      <c r="M44" s="1278"/>
      <c r="N44" s="1278"/>
      <c r="O44" s="1278"/>
      <c r="P44" s="1278"/>
    </row>
    <row r="45" spans="1:16" x14ac:dyDescent="0.25">
      <c r="A45" s="1280" t="s">
        <v>7</v>
      </c>
      <c r="B45" s="1280"/>
      <c r="C45" s="1280" t="s">
        <v>2</v>
      </c>
      <c r="D45" s="1280"/>
      <c r="E45" s="1280"/>
      <c r="F45" s="1280"/>
      <c r="G45" s="1280"/>
      <c r="H45" s="1280"/>
      <c r="I45" s="1295" t="s">
        <v>34</v>
      </c>
      <c r="J45" s="1297"/>
      <c r="K45" s="77">
        <v>2017</v>
      </c>
      <c r="L45" s="77">
        <v>2018</v>
      </c>
      <c r="M45" s="77">
        <v>2019</v>
      </c>
      <c r="N45" s="77">
        <v>2020</v>
      </c>
      <c r="O45" s="77">
        <v>2021</v>
      </c>
      <c r="P45" s="77">
        <v>2022</v>
      </c>
    </row>
    <row r="46" spans="1:16" ht="51.6" customHeight="1" x14ac:dyDescent="0.25">
      <c r="A46" s="1280"/>
      <c r="B46" s="1280"/>
      <c r="C46" s="83" t="s">
        <v>35</v>
      </c>
      <c r="D46" s="83" t="s">
        <v>36</v>
      </c>
      <c r="E46" s="83" t="s">
        <v>37</v>
      </c>
      <c r="F46" s="83" t="s">
        <v>38</v>
      </c>
      <c r="G46" s="83" t="s">
        <v>39</v>
      </c>
      <c r="H46" s="83" t="s">
        <v>40</v>
      </c>
      <c r="I46" s="1298"/>
      <c r="J46" s="1300"/>
      <c r="K46" s="84" t="s">
        <v>10</v>
      </c>
      <c r="L46" s="84" t="s">
        <v>10</v>
      </c>
      <c r="M46" s="84" t="s">
        <v>11</v>
      </c>
      <c r="N46" s="84" t="s">
        <v>12</v>
      </c>
      <c r="O46" s="84" t="s">
        <v>13</v>
      </c>
      <c r="P46" s="84" t="s">
        <v>13</v>
      </c>
    </row>
    <row r="47" spans="1:16" x14ac:dyDescent="0.25">
      <c r="A47" s="1292" t="s">
        <v>27</v>
      </c>
      <c r="B47" s="1294"/>
      <c r="C47" s="13"/>
      <c r="D47" s="13"/>
      <c r="E47" s="13"/>
      <c r="F47" s="13"/>
      <c r="G47" s="13"/>
      <c r="H47" s="13"/>
      <c r="I47" s="1339"/>
      <c r="J47" s="1340"/>
      <c r="K47" s="81"/>
      <c r="L47" s="81"/>
      <c r="M47" s="13"/>
      <c r="N47" s="13"/>
      <c r="O47" s="13"/>
      <c r="P47" s="13"/>
    </row>
    <row r="48" spans="1:16" ht="18" customHeight="1" x14ac:dyDescent="0.25">
      <c r="A48" s="1305"/>
      <c r="B48" s="1307"/>
      <c r="C48" s="8"/>
      <c r="D48" s="8"/>
      <c r="E48" s="8"/>
      <c r="F48" s="8"/>
      <c r="G48" s="8"/>
      <c r="H48" s="21"/>
      <c r="I48" s="1271"/>
      <c r="J48" s="1273"/>
      <c r="K48" s="77"/>
      <c r="L48" s="77"/>
      <c r="M48" s="16"/>
      <c r="N48" s="74"/>
      <c r="O48" s="74"/>
      <c r="P48" s="8"/>
    </row>
    <row r="49" spans="1:16" ht="23.45" customHeight="1" x14ac:dyDescent="0.25">
      <c r="A49" s="1271"/>
      <c r="B49" s="1273"/>
      <c r="C49" s="8"/>
      <c r="D49" s="8"/>
      <c r="E49" s="8"/>
      <c r="F49" s="8"/>
      <c r="G49" s="8"/>
      <c r="H49" s="8"/>
      <c r="I49" s="1271"/>
      <c r="J49" s="1273"/>
      <c r="K49" s="77"/>
      <c r="L49" s="77"/>
      <c r="M49" s="8"/>
      <c r="N49" s="8"/>
      <c r="O49" s="8"/>
      <c r="P49" s="8"/>
    </row>
    <row r="50" spans="1:16" x14ac:dyDescent="0.25">
      <c r="A50" s="1271"/>
      <c r="B50" s="1272"/>
    </row>
    <row r="51" spans="1:16" ht="26.25" customHeight="1" x14ac:dyDescent="0.25">
      <c r="A51" s="1336" t="s">
        <v>41</v>
      </c>
      <c r="B51" s="1336"/>
      <c r="C51" s="1336"/>
      <c r="D51" s="1336"/>
      <c r="E51" s="1336"/>
      <c r="F51" s="1336"/>
      <c r="G51" s="1336"/>
      <c r="H51" s="1336"/>
      <c r="I51" s="1336"/>
      <c r="J51" s="1336"/>
      <c r="K51" s="1336"/>
      <c r="L51" s="1336"/>
      <c r="M51" s="1336"/>
      <c r="N51" s="1336"/>
      <c r="O51" s="1336"/>
      <c r="P51" s="1337"/>
    </row>
    <row r="52" spans="1:16" ht="21.6" customHeight="1" x14ac:dyDescent="0.25">
      <c r="A52" s="1329"/>
      <c r="B52" s="1331"/>
      <c r="C52" s="1329"/>
      <c r="D52" s="1330"/>
      <c r="E52" s="1330"/>
      <c r="F52" s="1330"/>
      <c r="G52" s="1330"/>
      <c r="H52" s="1330"/>
      <c r="I52" s="1330"/>
      <c r="J52" s="1330"/>
      <c r="K52" s="1330"/>
      <c r="L52" s="1330"/>
      <c r="M52" s="1330"/>
      <c r="N52" s="1331"/>
      <c r="O52" s="1301" t="s">
        <v>2</v>
      </c>
      <c r="P52" s="1301"/>
    </row>
    <row r="53" spans="1:16" ht="20.25" customHeight="1" x14ac:dyDescent="0.25">
      <c r="A53" s="1334" t="s">
        <v>42</v>
      </c>
      <c r="B53" s="1334"/>
      <c r="C53" s="1329" t="s">
        <v>215</v>
      </c>
      <c r="D53" s="1330"/>
      <c r="E53" s="1330"/>
      <c r="F53" s="1330"/>
      <c r="G53" s="1330"/>
      <c r="H53" s="1330"/>
      <c r="I53" s="1330"/>
      <c r="J53" s="1330"/>
      <c r="K53" s="1330"/>
      <c r="L53" s="1330"/>
      <c r="M53" s="1330"/>
      <c r="N53" s="1331"/>
      <c r="O53" s="1335" t="s">
        <v>216</v>
      </c>
      <c r="P53" s="1335"/>
    </row>
    <row r="54" spans="1:16" ht="21.6" customHeight="1" x14ac:dyDescent="0.25">
      <c r="A54" s="1334" t="s">
        <v>43</v>
      </c>
      <c r="B54" s="1334"/>
      <c r="C54" s="1329" t="s">
        <v>224</v>
      </c>
      <c r="D54" s="1330"/>
      <c r="E54" s="1330"/>
      <c r="F54" s="1330"/>
      <c r="G54" s="1330"/>
      <c r="H54" s="1330"/>
      <c r="I54" s="1330"/>
      <c r="J54" s="1330"/>
      <c r="K54" s="1330"/>
      <c r="L54" s="1330"/>
      <c r="M54" s="1330"/>
      <c r="N54" s="1331"/>
      <c r="O54" s="1301">
        <v>68</v>
      </c>
      <c r="P54" s="1301"/>
    </row>
    <row r="55" spans="1:16" ht="21.6" customHeight="1" x14ac:dyDescent="0.25">
      <c r="A55" s="1334" t="s">
        <v>45</v>
      </c>
      <c r="B55" s="1334"/>
      <c r="C55" s="1329" t="s">
        <v>225</v>
      </c>
      <c r="D55" s="1330"/>
      <c r="E55" s="1330"/>
      <c r="F55" s="1330"/>
      <c r="G55" s="1330"/>
      <c r="H55" s="1330"/>
      <c r="I55" s="1330"/>
      <c r="J55" s="1330"/>
      <c r="K55" s="1330"/>
      <c r="L55" s="1330"/>
      <c r="M55" s="1330"/>
      <c r="N55" s="1331"/>
      <c r="O55" s="1335" t="s">
        <v>109</v>
      </c>
      <c r="P55" s="1335"/>
    </row>
    <row r="57" spans="1:16" ht="24.75" customHeight="1" x14ac:dyDescent="0.25">
      <c r="A57" s="1338" t="s">
        <v>46</v>
      </c>
      <c r="B57" s="1338"/>
      <c r="C57" s="1338"/>
      <c r="D57" s="1338"/>
      <c r="E57" s="1338"/>
      <c r="F57" s="1338"/>
      <c r="G57" s="1338"/>
      <c r="H57" s="1338"/>
      <c r="I57" s="1338"/>
      <c r="J57" s="1338"/>
      <c r="K57" s="1338"/>
      <c r="L57" s="1338"/>
      <c r="M57" s="1338"/>
      <c r="N57" s="1338"/>
      <c r="O57" s="1338"/>
      <c r="P57" s="1338"/>
    </row>
    <row r="58" spans="1:16" ht="20.25" customHeight="1" x14ac:dyDescent="0.25">
      <c r="A58" s="1753" t="s">
        <v>47</v>
      </c>
      <c r="B58" s="1754"/>
      <c r="C58" s="1755"/>
      <c r="D58" s="1756" t="s">
        <v>226</v>
      </c>
      <c r="E58" s="1757"/>
      <c r="F58" s="1757"/>
      <c r="G58" s="1757"/>
      <c r="H58" s="1757"/>
      <c r="I58" s="1757"/>
      <c r="J58" s="1757"/>
      <c r="K58" s="1757"/>
      <c r="L58" s="1757"/>
      <c r="M58" s="1757"/>
      <c r="N58" s="1757"/>
      <c r="O58" s="1757"/>
      <c r="P58" s="1758"/>
    </row>
    <row r="59" spans="1:16" ht="60" customHeight="1" x14ac:dyDescent="0.25">
      <c r="A59" s="1473" t="s">
        <v>672</v>
      </c>
      <c r="B59" s="1474"/>
      <c r="C59" s="1475"/>
      <c r="D59" s="1756" t="s">
        <v>943</v>
      </c>
      <c r="E59" s="2131"/>
      <c r="F59" s="2131"/>
      <c r="G59" s="2131"/>
      <c r="H59" s="2131"/>
      <c r="I59" s="2131"/>
      <c r="J59" s="2131"/>
      <c r="K59" s="2131"/>
      <c r="L59" s="2131"/>
      <c r="M59" s="2131"/>
      <c r="N59" s="2131"/>
      <c r="O59" s="2131"/>
      <c r="P59" s="2132"/>
    </row>
    <row r="60" spans="1:16" ht="46.5" customHeight="1" x14ac:dyDescent="0.25">
      <c r="A60" s="1480" t="s">
        <v>49</v>
      </c>
      <c r="B60" s="1480"/>
      <c r="C60" s="1481"/>
      <c r="D60" s="2133" t="s">
        <v>944</v>
      </c>
      <c r="E60" s="2134"/>
      <c r="F60" s="2134"/>
      <c r="G60" s="2134"/>
      <c r="H60" s="2134"/>
      <c r="I60" s="2134"/>
      <c r="J60" s="2134"/>
      <c r="K60" s="2134"/>
      <c r="L60" s="2134"/>
      <c r="M60" s="2134"/>
      <c r="N60" s="2134"/>
      <c r="O60" s="2134"/>
      <c r="P60" s="2135"/>
    </row>
    <row r="61" spans="1:16" ht="26.25" customHeight="1" x14ac:dyDescent="0.25">
      <c r="A61" s="1751" t="s">
        <v>50</v>
      </c>
      <c r="B61" s="1751"/>
      <c r="C61" s="1751"/>
      <c r="D61" s="1751"/>
      <c r="E61" s="1751"/>
      <c r="F61" s="1751"/>
      <c r="G61" s="1751"/>
      <c r="H61" s="1751"/>
      <c r="I61" s="1751"/>
      <c r="J61" s="1751"/>
      <c r="K61" s="1751"/>
      <c r="L61" s="1751"/>
      <c r="M61" s="1751"/>
      <c r="N61" s="1751"/>
      <c r="O61" s="1751"/>
      <c r="P61" s="1751"/>
    </row>
    <row r="62" spans="1:16" ht="24" customHeight="1" x14ac:dyDescent="0.25">
      <c r="A62" s="1448" t="s">
        <v>51</v>
      </c>
      <c r="B62" s="1750" t="s">
        <v>2</v>
      </c>
      <c r="C62" s="1750" t="s">
        <v>7</v>
      </c>
      <c r="D62" s="1750"/>
      <c r="E62" s="1750"/>
      <c r="F62" s="1750"/>
      <c r="G62" s="1750"/>
      <c r="H62" s="1750"/>
      <c r="I62" s="1750"/>
      <c r="J62" s="1752" t="s">
        <v>52</v>
      </c>
      <c r="K62" s="599">
        <v>2017</v>
      </c>
      <c r="L62" s="599">
        <v>2018</v>
      </c>
      <c r="M62" s="599">
        <v>2019</v>
      </c>
      <c r="N62" s="599">
        <v>2020</v>
      </c>
      <c r="O62" s="599">
        <v>2021</v>
      </c>
      <c r="P62" s="599">
        <v>2022</v>
      </c>
    </row>
    <row r="63" spans="1:16" ht="55.15" customHeight="1" x14ac:dyDescent="0.25">
      <c r="A63" s="1449"/>
      <c r="B63" s="1450"/>
      <c r="C63" s="1750"/>
      <c r="D63" s="1750"/>
      <c r="E63" s="1750"/>
      <c r="F63" s="1750"/>
      <c r="G63" s="1750"/>
      <c r="H63" s="1750"/>
      <c r="I63" s="1750"/>
      <c r="J63" s="1752"/>
      <c r="K63" s="600" t="s">
        <v>10</v>
      </c>
      <c r="L63" s="600" t="s">
        <v>10</v>
      </c>
      <c r="M63" s="600" t="s">
        <v>11</v>
      </c>
      <c r="N63" s="600" t="s">
        <v>12</v>
      </c>
      <c r="O63" s="600" t="s">
        <v>13</v>
      </c>
      <c r="P63" s="600" t="s">
        <v>13</v>
      </c>
    </row>
    <row r="64" spans="1:16" ht="32.1" customHeight="1" x14ac:dyDescent="0.25">
      <c r="A64" s="1460" t="s">
        <v>53</v>
      </c>
      <c r="B64" s="628" t="s">
        <v>110</v>
      </c>
      <c r="C64" s="1756" t="s">
        <v>945</v>
      </c>
      <c r="D64" s="1757"/>
      <c r="E64" s="1757"/>
      <c r="F64" s="1757"/>
      <c r="G64" s="1757"/>
      <c r="H64" s="1757"/>
      <c r="I64" s="1758"/>
      <c r="J64" s="597" t="s">
        <v>111</v>
      </c>
      <c r="K64" s="708" t="s">
        <v>15</v>
      </c>
      <c r="L64" s="709">
        <v>6</v>
      </c>
      <c r="M64" s="709">
        <v>10</v>
      </c>
      <c r="N64" s="709">
        <v>15</v>
      </c>
      <c r="O64" s="709">
        <v>20</v>
      </c>
      <c r="P64" s="709">
        <v>20</v>
      </c>
    </row>
    <row r="65" spans="1:16" s="378" customFormat="1" ht="23.45" customHeight="1" x14ac:dyDescent="0.25">
      <c r="A65" s="1495"/>
      <c r="B65" s="628" t="s">
        <v>168</v>
      </c>
      <c r="C65" s="1517" t="s">
        <v>946</v>
      </c>
      <c r="D65" s="1517"/>
      <c r="E65" s="1517"/>
      <c r="F65" s="1517"/>
      <c r="G65" s="1517"/>
      <c r="H65" s="1517"/>
      <c r="I65" s="1517"/>
      <c r="J65" s="624" t="s">
        <v>114</v>
      </c>
      <c r="K65" s="708">
        <v>50</v>
      </c>
      <c r="L65" s="710">
        <v>60</v>
      </c>
      <c r="M65" s="710">
        <v>30</v>
      </c>
      <c r="N65" s="710">
        <v>35</v>
      </c>
      <c r="O65" s="708">
        <v>40</v>
      </c>
      <c r="P65" s="708">
        <v>45</v>
      </c>
    </row>
    <row r="66" spans="1:16" ht="20.25" customHeight="1" x14ac:dyDescent="0.25">
      <c r="A66" s="1495"/>
      <c r="B66" s="628" t="s">
        <v>170</v>
      </c>
      <c r="C66" s="1513" t="s">
        <v>457</v>
      </c>
      <c r="D66" s="1514"/>
      <c r="E66" s="1514"/>
      <c r="F66" s="1514"/>
      <c r="G66" s="1514"/>
      <c r="H66" s="1514"/>
      <c r="I66" s="1515"/>
      <c r="J66" s="624" t="s">
        <v>114</v>
      </c>
      <c r="K66" s="708">
        <v>2</v>
      </c>
      <c r="L66" s="708">
        <v>2</v>
      </c>
      <c r="M66" s="710">
        <v>2</v>
      </c>
      <c r="N66" s="710">
        <v>2</v>
      </c>
      <c r="O66" s="710">
        <v>2</v>
      </c>
      <c r="P66" s="708">
        <v>2</v>
      </c>
    </row>
    <row r="67" spans="1:16" ht="33" customHeight="1" x14ac:dyDescent="0.25">
      <c r="A67" s="1759" t="s">
        <v>54</v>
      </c>
      <c r="B67" s="628" t="s">
        <v>113</v>
      </c>
      <c r="C67" s="2124" t="s">
        <v>227</v>
      </c>
      <c r="D67" s="2125"/>
      <c r="E67" s="2125"/>
      <c r="F67" s="2125"/>
      <c r="G67" s="2125"/>
      <c r="H67" s="2125"/>
      <c r="I67" s="2126"/>
      <c r="J67" s="624" t="s">
        <v>114</v>
      </c>
      <c r="K67" s="710">
        <v>4</v>
      </c>
      <c r="L67" s="710">
        <v>4</v>
      </c>
      <c r="M67" s="710">
        <v>4</v>
      </c>
      <c r="N67" s="710">
        <v>4</v>
      </c>
      <c r="O67" s="710">
        <v>4</v>
      </c>
      <c r="P67" s="710">
        <v>4</v>
      </c>
    </row>
    <row r="68" spans="1:16" s="378" customFormat="1" ht="20.100000000000001" customHeight="1" x14ac:dyDescent="0.25">
      <c r="A68" s="1759"/>
      <c r="B68" s="628" t="s">
        <v>55</v>
      </c>
      <c r="C68" s="2130" t="s">
        <v>228</v>
      </c>
      <c r="D68" s="1716"/>
      <c r="E68" s="1716"/>
      <c r="F68" s="1716"/>
      <c r="G68" s="1716"/>
      <c r="H68" s="1716"/>
      <c r="I68" s="1717"/>
      <c r="J68" s="597" t="s">
        <v>114</v>
      </c>
      <c r="K68" s="708">
        <v>12</v>
      </c>
      <c r="L68" s="711">
        <v>14</v>
      </c>
      <c r="M68" s="711">
        <v>16</v>
      </c>
      <c r="N68" s="711">
        <v>16</v>
      </c>
      <c r="O68" s="711">
        <v>16</v>
      </c>
      <c r="P68" s="708">
        <v>16</v>
      </c>
    </row>
    <row r="69" spans="1:16" s="378" customFormat="1" ht="23.1" customHeight="1" x14ac:dyDescent="0.25">
      <c r="A69" s="1759"/>
      <c r="B69" s="628" t="s">
        <v>56</v>
      </c>
      <c r="C69" s="2127" t="s">
        <v>229</v>
      </c>
      <c r="D69" s="2128"/>
      <c r="E69" s="2128"/>
      <c r="F69" s="2128"/>
      <c r="G69" s="2128"/>
      <c r="H69" s="2128"/>
      <c r="I69" s="2129"/>
      <c r="J69" s="597" t="s">
        <v>114</v>
      </c>
      <c r="K69" s="708">
        <v>500</v>
      </c>
      <c r="L69" s="709">
        <v>800</v>
      </c>
      <c r="M69" s="709">
        <v>900</v>
      </c>
      <c r="N69" s="709">
        <v>1100</v>
      </c>
      <c r="O69" s="708">
        <v>1300</v>
      </c>
      <c r="P69" s="708">
        <v>1350</v>
      </c>
    </row>
    <row r="70" spans="1:16" s="378" customFormat="1" ht="35.25" customHeight="1" x14ac:dyDescent="0.25">
      <c r="A70" s="1759"/>
      <c r="B70" s="628" t="s">
        <v>57</v>
      </c>
      <c r="C70" s="1513" t="s">
        <v>230</v>
      </c>
      <c r="D70" s="1514"/>
      <c r="E70" s="1514"/>
      <c r="F70" s="1514"/>
      <c r="G70" s="1514"/>
      <c r="H70" s="1514"/>
      <c r="I70" s="1515"/>
      <c r="J70" s="597" t="s">
        <v>114</v>
      </c>
      <c r="K70" s="708">
        <v>25</v>
      </c>
      <c r="L70" s="709">
        <v>5</v>
      </c>
      <c r="M70" s="709">
        <v>5</v>
      </c>
      <c r="N70" s="709">
        <v>5</v>
      </c>
      <c r="O70" s="709">
        <v>5</v>
      </c>
      <c r="P70" s="708">
        <v>5</v>
      </c>
    </row>
    <row r="71" spans="1:16" ht="18.75" customHeight="1" x14ac:dyDescent="0.25">
      <c r="A71" s="1759"/>
      <c r="B71" s="628" t="s">
        <v>58</v>
      </c>
      <c r="C71" s="2130" t="s">
        <v>591</v>
      </c>
      <c r="D71" s="1716"/>
      <c r="E71" s="1716"/>
      <c r="F71" s="1716"/>
      <c r="G71" s="1716"/>
      <c r="H71" s="1716"/>
      <c r="I71" s="1717"/>
      <c r="J71" s="597" t="s">
        <v>114</v>
      </c>
      <c r="K71" s="708">
        <v>5</v>
      </c>
      <c r="L71" s="709">
        <v>6</v>
      </c>
      <c r="M71" s="709">
        <v>7</v>
      </c>
      <c r="N71" s="709">
        <v>8</v>
      </c>
      <c r="O71" s="708">
        <v>9</v>
      </c>
      <c r="P71" s="708">
        <v>10</v>
      </c>
    </row>
    <row r="72" spans="1:16" ht="21.75" customHeight="1" x14ac:dyDescent="0.25">
      <c r="A72" s="1759"/>
      <c r="B72" s="627" t="s">
        <v>188</v>
      </c>
      <c r="C72" s="2130" t="s">
        <v>231</v>
      </c>
      <c r="D72" s="1716"/>
      <c r="E72" s="1716"/>
      <c r="F72" s="1716"/>
      <c r="G72" s="1716"/>
      <c r="H72" s="1716"/>
      <c r="I72" s="1717"/>
      <c r="J72" s="597" t="s">
        <v>114</v>
      </c>
      <c r="K72" s="708">
        <v>5</v>
      </c>
      <c r="L72" s="712">
        <v>5</v>
      </c>
      <c r="M72" s="712">
        <v>5</v>
      </c>
      <c r="N72" s="712">
        <v>6</v>
      </c>
      <c r="O72" s="708">
        <v>8</v>
      </c>
      <c r="P72" s="708">
        <v>10</v>
      </c>
    </row>
    <row r="73" spans="1:16" s="378" customFormat="1" ht="21" customHeight="1" x14ac:dyDescent="0.25">
      <c r="A73" s="1759" t="s">
        <v>59</v>
      </c>
      <c r="B73" s="628" t="s">
        <v>143</v>
      </c>
      <c r="C73" s="1513" t="s">
        <v>458</v>
      </c>
      <c r="D73" s="1514"/>
      <c r="E73" s="1514"/>
      <c r="F73" s="1514"/>
      <c r="G73" s="1514"/>
      <c r="H73" s="1514"/>
      <c r="I73" s="1515"/>
      <c r="J73" s="624" t="s">
        <v>144</v>
      </c>
      <c r="K73" s="708" t="s">
        <v>555</v>
      </c>
      <c r="L73" s="713" t="s">
        <v>556</v>
      </c>
      <c r="M73" s="713" t="s">
        <v>557</v>
      </c>
      <c r="N73" s="713" t="s">
        <v>947</v>
      </c>
      <c r="O73" s="713" t="s">
        <v>948</v>
      </c>
      <c r="P73" s="1040" t="s">
        <v>949</v>
      </c>
    </row>
    <row r="74" spans="1:16" s="378" customFormat="1" ht="19.5" customHeight="1" x14ac:dyDescent="0.25">
      <c r="A74" s="1759"/>
      <c r="B74" s="628" t="s">
        <v>171</v>
      </c>
      <c r="C74" s="1513" t="s">
        <v>460</v>
      </c>
      <c r="D74" s="1514"/>
      <c r="E74" s="1514"/>
      <c r="F74" s="1514"/>
      <c r="G74" s="1514"/>
      <c r="H74" s="1514"/>
      <c r="I74" s="1515"/>
      <c r="J74" s="624" t="s">
        <v>461</v>
      </c>
      <c r="K74" s="708" t="s">
        <v>558</v>
      </c>
      <c r="L74" s="713" t="s">
        <v>559</v>
      </c>
      <c r="M74" s="714" t="s">
        <v>560</v>
      </c>
      <c r="N74" s="714" t="s">
        <v>561</v>
      </c>
      <c r="O74" s="714" t="s">
        <v>562</v>
      </c>
      <c r="P74" s="714" t="s">
        <v>562</v>
      </c>
    </row>
    <row r="75" spans="1:16" ht="32.450000000000003" customHeight="1" x14ac:dyDescent="0.25">
      <c r="A75" s="1759" t="s">
        <v>59</v>
      </c>
      <c r="B75" s="628" t="s">
        <v>325</v>
      </c>
      <c r="C75" s="2123" t="s">
        <v>459</v>
      </c>
      <c r="D75" s="2123"/>
      <c r="E75" s="2123"/>
      <c r="F75" s="2123"/>
      <c r="G75" s="2123"/>
      <c r="H75" s="2123"/>
      <c r="I75" s="2123"/>
      <c r="J75" s="597" t="s">
        <v>111</v>
      </c>
      <c r="K75" s="708">
        <v>1</v>
      </c>
      <c r="L75" s="708">
        <v>10</v>
      </c>
      <c r="M75" s="708">
        <v>20</v>
      </c>
      <c r="N75" s="708">
        <v>30</v>
      </c>
      <c r="O75" s="708">
        <v>40</v>
      </c>
      <c r="P75" s="708">
        <v>50</v>
      </c>
    </row>
    <row r="76" spans="1:16" ht="19.899999999999999" customHeight="1" x14ac:dyDescent="0.25"/>
    <row r="77" spans="1:16" x14ac:dyDescent="0.25">
      <c r="A77" s="1292" t="s">
        <v>60</v>
      </c>
      <c r="B77" s="1293"/>
      <c r="C77" s="1293"/>
      <c r="D77" s="1293"/>
      <c r="E77" s="1293"/>
      <c r="F77" s="1293"/>
      <c r="G77" s="1293"/>
      <c r="H77" s="1293"/>
      <c r="I77" s="1293"/>
      <c r="J77" s="1293"/>
      <c r="K77" s="1293"/>
      <c r="L77" s="1293"/>
      <c r="M77" s="1293"/>
      <c r="N77" s="1293"/>
      <c r="O77" s="1293"/>
      <c r="P77" s="1294"/>
    </row>
    <row r="78" spans="1:16" x14ac:dyDescent="0.25">
      <c r="A78" s="1295" t="s">
        <v>7</v>
      </c>
      <c r="B78" s="1296"/>
      <c r="C78" s="1296"/>
      <c r="D78" s="1297"/>
      <c r="E78" s="1255" t="s">
        <v>2</v>
      </c>
      <c r="F78" s="1256"/>
      <c r="G78" s="1280">
        <v>2017</v>
      </c>
      <c r="H78" s="1280"/>
      <c r="I78" s="77">
        <v>2017</v>
      </c>
      <c r="J78" s="77">
        <v>2018</v>
      </c>
      <c r="K78" s="1301">
        <v>2019</v>
      </c>
      <c r="L78" s="1301"/>
      <c r="M78" s="1301">
        <v>2020</v>
      </c>
      <c r="N78" s="1301"/>
      <c r="O78" s="1301">
        <v>2021</v>
      </c>
      <c r="P78" s="1301"/>
    </row>
    <row r="79" spans="1:16" ht="31.5" x14ac:dyDescent="0.25">
      <c r="A79" s="1298"/>
      <c r="B79" s="1299"/>
      <c r="C79" s="1299"/>
      <c r="D79" s="1300"/>
      <c r="E79" s="77" t="s">
        <v>61</v>
      </c>
      <c r="F79" s="83" t="s">
        <v>62</v>
      </c>
      <c r="G79" s="1255" t="s">
        <v>10</v>
      </c>
      <c r="H79" s="1256"/>
      <c r="I79" s="77" t="s">
        <v>10</v>
      </c>
      <c r="J79" s="77" t="s">
        <v>11</v>
      </c>
      <c r="K79" s="1255" t="s">
        <v>12</v>
      </c>
      <c r="L79" s="1256"/>
      <c r="M79" s="1255" t="s">
        <v>13</v>
      </c>
      <c r="N79" s="1256"/>
      <c r="O79" s="1255" t="s">
        <v>13</v>
      </c>
      <c r="P79" s="1256"/>
    </row>
    <row r="80" spans="1:16" ht="34.5" customHeight="1" x14ac:dyDescent="0.25">
      <c r="A80" s="1268" t="s">
        <v>232</v>
      </c>
      <c r="B80" s="1269"/>
      <c r="C80" s="1269"/>
      <c r="D80" s="1270"/>
      <c r="E80" s="35" t="s">
        <v>233</v>
      </c>
      <c r="F80" s="77"/>
      <c r="G80" s="1255">
        <v>8077.5</v>
      </c>
      <c r="H80" s="1256"/>
      <c r="I80" s="433">
        <v>9920.7999999999993</v>
      </c>
      <c r="J80" s="81">
        <v>9920.5</v>
      </c>
      <c r="K80" s="1289">
        <v>9920.5</v>
      </c>
      <c r="L80" s="1827"/>
      <c r="M80" s="1289">
        <v>9920.5</v>
      </c>
      <c r="N80" s="1827"/>
      <c r="O80" s="1236">
        <v>9920.5</v>
      </c>
      <c r="P80" s="1237"/>
    </row>
    <row r="81" spans="1:16" ht="30.75" customHeight="1" x14ac:dyDescent="0.25">
      <c r="A81" s="1783" t="s">
        <v>275</v>
      </c>
      <c r="B81" s="1784"/>
      <c r="C81" s="1784"/>
      <c r="D81" s="1785"/>
      <c r="E81" s="77"/>
      <c r="F81" s="77">
        <v>254000</v>
      </c>
      <c r="G81" s="1280">
        <v>8077.5</v>
      </c>
      <c r="H81" s="1280"/>
      <c r="I81" s="77">
        <v>9920.5</v>
      </c>
      <c r="J81" s="87">
        <v>9920.5</v>
      </c>
      <c r="K81" s="1232">
        <v>9920.5</v>
      </c>
      <c r="L81" s="1232"/>
      <c r="M81" s="1232">
        <v>9920.5</v>
      </c>
      <c r="N81" s="1232"/>
      <c r="O81" s="1280">
        <v>9920.5</v>
      </c>
      <c r="P81" s="1280"/>
    </row>
    <row r="82" spans="1:16" ht="22.9" customHeight="1" x14ac:dyDescent="0.25">
      <c r="A82" s="1334"/>
      <c r="B82" s="1334"/>
      <c r="C82" s="1334"/>
      <c r="D82" s="1334"/>
      <c r="E82" s="77"/>
      <c r="F82" s="77"/>
      <c r="G82" s="1280"/>
      <c r="H82" s="1280"/>
      <c r="I82" s="77"/>
      <c r="J82" s="77"/>
      <c r="K82" s="1280"/>
      <c r="L82" s="1280"/>
      <c r="M82" s="1280"/>
      <c r="N82" s="1280"/>
      <c r="O82" s="1280"/>
      <c r="P82" s="1280"/>
    </row>
    <row r="83" spans="1:16" ht="22.9" customHeight="1" x14ac:dyDescent="0.25">
      <c r="A83" s="1334"/>
      <c r="B83" s="1334"/>
      <c r="C83" s="1334"/>
      <c r="D83" s="1334"/>
      <c r="E83" s="77"/>
      <c r="F83" s="77"/>
      <c r="G83" s="1280"/>
      <c r="H83" s="1280"/>
      <c r="I83" s="77"/>
      <c r="J83" s="77"/>
      <c r="K83" s="1280"/>
      <c r="L83" s="1280"/>
      <c r="M83" s="1280"/>
      <c r="N83" s="1280"/>
      <c r="O83" s="1280"/>
      <c r="P83" s="1280"/>
    </row>
    <row r="84" spans="1:16" ht="20.45" customHeight="1" x14ac:dyDescent="0.25"/>
    <row r="85" spans="1:16" ht="22.15" customHeight="1" x14ac:dyDescent="0.25">
      <c r="A85" s="1278" t="s">
        <v>63</v>
      </c>
      <c r="B85" s="1278"/>
      <c r="C85" s="1278"/>
      <c r="D85" s="1278"/>
      <c r="E85" s="1278"/>
      <c r="F85" s="1278"/>
      <c r="G85" s="1278"/>
      <c r="H85" s="1278"/>
      <c r="I85" s="1278"/>
      <c r="J85" s="1278"/>
      <c r="K85" s="1278"/>
      <c r="L85" s="1278"/>
      <c r="M85" s="1278"/>
      <c r="N85" s="1278"/>
      <c r="O85" s="1278"/>
      <c r="P85" s="1278"/>
    </row>
    <row r="86" spans="1:16" ht="19.899999999999999" customHeight="1" x14ac:dyDescent="0.25">
      <c r="A86" s="1280" t="s">
        <v>7</v>
      </c>
      <c r="B86" s="1280"/>
      <c r="C86" s="1280"/>
      <c r="D86" s="1280"/>
      <c r="E86" s="1280" t="s">
        <v>2</v>
      </c>
      <c r="F86" s="1280"/>
      <c r="G86" s="1280"/>
      <c r="H86" s="1280"/>
      <c r="I86" s="1281" t="s">
        <v>64</v>
      </c>
      <c r="J86" s="1281" t="s">
        <v>65</v>
      </c>
      <c r="K86" s="1281" t="s">
        <v>273</v>
      </c>
      <c r="L86" s="78">
        <v>2019</v>
      </c>
      <c r="M86" s="1281" t="s">
        <v>345</v>
      </c>
      <c r="N86" s="77">
        <v>2020</v>
      </c>
      <c r="O86" s="77">
        <v>2021</v>
      </c>
      <c r="P86" s="77">
        <v>2022</v>
      </c>
    </row>
    <row r="87" spans="1:16" ht="63" customHeight="1" x14ac:dyDescent="0.25">
      <c r="A87" s="1280"/>
      <c r="B87" s="1280"/>
      <c r="C87" s="1280"/>
      <c r="D87" s="1280"/>
      <c r="E87" s="77" t="s">
        <v>66</v>
      </c>
      <c r="F87" s="77" t="s">
        <v>61</v>
      </c>
      <c r="G87" s="84" t="s">
        <v>12</v>
      </c>
      <c r="H87" s="83" t="s">
        <v>62</v>
      </c>
      <c r="I87" s="1281"/>
      <c r="J87" s="1281"/>
      <c r="K87" s="1281"/>
      <c r="L87" s="17" t="s">
        <v>67</v>
      </c>
      <c r="M87" s="1281"/>
      <c r="N87" s="18" t="s">
        <v>12</v>
      </c>
      <c r="O87" s="84" t="s">
        <v>13</v>
      </c>
      <c r="P87" s="84" t="s">
        <v>13</v>
      </c>
    </row>
    <row r="88" spans="1:16" x14ac:dyDescent="0.25">
      <c r="A88" s="1255">
        <v>1</v>
      </c>
      <c r="B88" s="1267"/>
      <c r="C88" s="1267"/>
      <c r="D88" s="1256"/>
      <c r="E88" s="77">
        <v>2</v>
      </c>
      <c r="F88" s="77">
        <v>3</v>
      </c>
      <c r="G88" s="77">
        <v>4</v>
      </c>
      <c r="H88" s="77">
        <v>5</v>
      </c>
      <c r="I88" s="77">
        <v>6</v>
      </c>
      <c r="J88" s="77">
        <v>7</v>
      </c>
      <c r="K88" s="77">
        <v>8</v>
      </c>
      <c r="L88" s="77">
        <v>9</v>
      </c>
      <c r="M88" s="77" t="s">
        <v>68</v>
      </c>
      <c r="N88" s="77">
        <v>11</v>
      </c>
      <c r="O88" s="77">
        <v>12</v>
      </c>
      <c r="P88" s="77">
        <v>13</v>
      </c>
    </row>
    <row r="89" spans="1:16" ht="30.6" customHeight="1" x14ac:dyDescent="0.25">
      <c r="A89" s="1268"/>
      <c r="B89" s="1269"/>
      <c r="C89" s="1269"/>
      <c r="D89" s="1270"/>
      <c r="E89" s="13"/>
      <c r="F89" s="13"/>
      <c r="G89" s="13"/>
      <c r="H89" s="13"/>
      <c r="I89" s="23"/>
      <c r="J89" s="13"/>
      <c r="K89" s="23"/>
      <c r="L89" s="13"/>
      <c r="M89" s="23"/>
      <c r="N89" s="59"/>
      <c r="O89" s="59"/>
      <c r="P89" s="8"/>
    </row>
    <row r="90" spans="1:16" ht="22.9" customHeight="1" x14ac:dyDescent="0.25">
      <c r="A90" s="1271"/>
      <c r="B90" s="1272"/>
      <c r="C90" s="1272"/>
      <c r="D90" s="1273"/>
      <c r="E90" s="8"/>
      <c r="F90" s="8"/>
      <c r="G90" s="8"/>
      <c r="H90" s="8"/>
      <c r="I90" s="8"/>
      <c r="J90" s="8"/>
      <c r="K90" s="8"/>
      <c r="L90" s="8"/>
      <c r="M90" s="8"/>
      <c r="N90" s="8"/>
      <c r="O90" s="8"/>
      <c r="P90" s="8"/>
    </row>
    <row r="91" spans="1:16" ht="22.9" customHeight="1" x14ac:dyDescent="0.25">
      <c r="A91" s="1271"/>
      <c r="B91" s="1272"/>
      <c r="C91" s="1272"/>
      <c r="D91" s="1273"/>
      <c r="E91" s="8"/>
      <c r="F91" s="8"/>
      <c r="G91" s="8"/>
      <c r="H91" s="8"/>
      <c r="I91" s="8"/>
      <c r="J91" s="8"/>
      <c r="K91" s="8"/>
      <c r="L91" s="8"/>
      <c r="M91" s="8"/>
      <c r="N91" s="8"/>
      <c r="O91" s="8"/>
      <c r="P91" s="8"/>
    </row>
    <row r="92" spans="1:16" ht="23.45" customHeight="1" x14ac:dyDescent="0.25"/>
    <row r="93" spans="1:16" s="19" customFormat="1" ht="24.6" customHeight="1" x14ac:dyDescent="0.25">
      <c r="A93" s="1274" t="s">
        <v>69</v>
      </c>
      <c r="B93" s="1275"/>
      <c r="C93" s="1275"/>
      <c r="D93" s="1275"/>
      <c r="E93" s="1275"/>
      <c r="F93" s="1275"/>
      <c r="G93" s="1275"/>
      <c r="H93" s="1275"/>
      <c r="I93" s="1275"/>
      <c r="J93" s="1275"/>
      <c r="K93" s="1275"/>
      <c r="L93" s="1275"/>
      <c r="M93" s="1275"/>
      <c r="N93" s="1275"/>
      <c r="O93" s="1275"/>
      <c r="P93" s="1276"/>
    </row>
    <row r="94" spans="1:16" s="19" customFormat="1" ht="24.6" customHeight="1" x14ac:dyDescent="0.25">
      <c r="A94" s="1260" t="s">
        <v>70</v>
      </c>
      <c r="B94" s="1261"/>
      <c r="C94" s="1261"/>
      <c r="D94" s="1261"/>
      <c r="E94" s="1261"/>
      <c r="F94" s="1261"/>
      <c r="G94" s="1261"/>
      <c r="H94" s="1261"/>
      <c r="I94" s="1261"/>
      <c r="J94" s="1261"/>
      <c r="K94" s="1261"/>
      <c r="L94" s="1261"/>
      <c r="M94" s="1261"/>
      <c r="N94" s="1261"/>
      <c r="O94" s="1261"/>
      <c r="P94" s="1262"/>
    </row>
    <row r="95" spans="1:16" s="19" customFormat="1" ht="24.6" customHeight="1" x14ac:dyDescent="0.25">
      <c r="A95" s="1260" t="s">
        <v>71</v>
      </c>
      <c r="B95" s="1261"/>
      <c r="C95" s="1261"/>
      <c r="D95" s="1261"/>
      <c r="E95" s="1261"/>
      <c r="F95" s="1261"/>
      <c r="G95" s="1261"/>
      <c r="H95" s="1261"/>
      <c r="I95" s="1261"/>
      <c r="J95" s="1261"/>
      <c r="K95" s="1261"/>
      <c r="L95" s="1261"/>
      <c r="M95" s="1261"/>
      <c r="N95" s="1261"/>
      <c r="O95" s="1261"/>
      <c r="P95" s="1262"/>
    </row>
    <row r="96" spans="1:16" s="19" customFormat="1" ht="24.6" customHeight="1" x14ac:dyDescent="0.25">
      <c r="A96" s="1263" t="s">
        <v>72</v>
      </c>
      <c r="B96" s="1264"/>
      <c r="C96" s="1264"/>
      <c r="D96" s="1264"/>
      <c r="E96" s="1264"/>
      <c r="F96" s="1264"/>
      <c r="G96" s="1264"/>
      <c r="H96" s="1264"/>
      <c r="I96" s="1264"/>
      <c r="J96" s="1264"/>
      <c r="K96" s="1264"/>
      <c r="L96" s="1264"/>
      <c r="M96" s="1264"/>
      <c r="N96" s="1264"/>
      <c r="O96" s="1264"/>
      <c r="P96" s="1265"/>
    </row>
    <row r="98" spans="1:16" ht="37.5" customHeight="1" x14ac:dyDescent="0.25">
      <c r="A98" s="1266" t="s">
        <v>73</v>
      </c>
      <c r="B98" s="1266"/>
      <c r="C98" s="1266"/>
      <c r="D98" s="1266"/>
      <c r="E98" s="1266"/>
      <c r="F98" s="1266"/>
      <c r="G98" s="1266"/>
      <c r="H98" s="1266"/>
      <c r="I98" s="1266"/>
      <c r="J98" s="1266"/>
      <c r="K98" s="1266"/>
      <c r="L98" s="1266"/>
      <c r="M98" s="1266"/>
      <c r="N98" s="1266"/>
      <c r="O98" s="1266"/>
      <c r="P98" s="1266"/>
    </row>
    <row r="99" spans="1:16" ht="38.25" hidden="1" customHeight="1" x14ac:dyDescent="0.25">
      <c r="A99" s="85"/>
      <c r="C99" s="85"/>
      <c r="D99" s="85"/>
      <c r="E99" s="85"/>
      <c r="F99" s="85"/>
      <c r="G99" s="85"/>
      <c r="H99" s="85"/>
      <c r="I99" s="85"/>
      <c r="J99" s="85"/>
      <c r="K99" s="85"/>
      <c r="L99" s="85"/>
      <c r="M99" s="85"/>
      <c r="N99" s="85"/>
      <c r="O99" s="85"/>
      <c r="P99" s="85"/>
    </row>
    <row r="100" spans="1:16" ht="48.75" hidden="1" customHeight="1" x14ac:dyDescent="0.25"/>
  </sheetData>
  <mergeCells count="228">
    <mergeCell ref="A15:D15"/>
    <mergeCell ref="G15:H15"/>
    <mergeCell ref="K15:L15"/>
    <mergeCell ref="M15:N15"/>
    <mergeCell ref="O15:P15"/>
    <mergeCell ref="A14:D14"/>
    <mergeCell ref="G14:H14"/>
    <mergeCell ref="K14:L14"/>
    <mergeCell ref="M14:N14"/>
    <mergeCell ref="O14:P14"/>
    <mergeCell ref="N1:P1"/>
    <mergeCell ref="E2:J2"/>
    <mergeCell ref="D3:L3"/>
    <mergeCell ref="A6:C6"/>
    <mergeCell ref="D6:O6"/>
    <mergeCell ref="A7:C7"/>
    <mergeCell ref="D7:O7"/>
    <mergeCell ref="K13:L13"/>
    <mergeCell ref="M13:N13"/>
    <mergeCell ref="O13:P13"/>
    <mergeCell ref="A8:C8"/>
    <mergeCell ref="D8:O8"/>
    <mergeCell ref="A10:P10"/>
    <mergeCell ref="A12:D13"/>
    <mergeCell ref="E12:F12"/>
    <mergeCell ref="G12:H12"/>
    <mergeCell ref="K12:L12"/>
    <mergeCell ref="M12:N12"/>
    <mergeCell ref="O12:P12"/>
    <mergeCell ref="G13:H13"/>
    <mergeCell ref="A16:D16"/>
    <mergeCell ref="G16:H16"/>
    <mergeCell ref="K16:L16"/>
    <mergeCell ref="M16:N16"/>
    <mergeCell ref="O16:P16"/>
    <mergeCell ref="A17:D17"/>
    <mergeCell ref="G17:H17"/>
    <mergeCell ref="K17:L17"/>
    <mergeCell ref="M17:N17"/>
    <mergeCell ref="O17:P17"/>
    <mergeCell ref="A19:B20"/>
    <mergeCell ref="C19:F19"/>
    <mergeCell ref="G19:H19"/>
    <mergeCell ref="K19:L19"/>
    <mergeCell ref="M19:N19"/>
    <mergeCell ref="O19:P19"/>
    <mergeCell ref="G20:H20"/>
    <mergeCell ref="K20:L20"/>
    <mergeCell ref="M20:N20"/>
    <mergeCell ref="O20:P20"/>
    <mergeCell ref="A21:B21"/>
    <mergeCell ref="G21:H21"/>
    <mergeCell ref="K21:L21"/>
    <mergeCell ref="M21:N21"/>
    <mergeCell ref="O21:P21"/>
    <mergeCell ref="A22:B22"/>
    <mergeCell ref="G22:H22"/>
    <mergeCell ref="K22:L22"/>
    <mergeCell ref="M22:N22"/>
    <mergeCell ref="O22:P22"/>
    <mergeCell ref="A23:B23"/>
    <mergeCell ref="G23:H23"/>
    <mergeCell ref="K23:L23"/>
    <mergeCell ref="M23:N23"/>
    <mergeCell ref="O23:P23"/>
    <mergeCell ref="A24:B24"/>
    <mergeCell ref="G24:H24"/>
    <mergeCell ref="K24:L24"/>
    <mergeCell ref="M24:N24"/>
    <mergeCell ref="O24:P24"/>
    <mergeCell ref="A25:B25"/>
    <mergeCell ref="G25:H25"/>
    <mergeCell ref="K25:L25"/>
    <mergeCell ref="M25:N25"/>
    <mergeCell ref="O25:P25"/>
    <mergeCell ref="A26:B26"/>
    <mergeCell ref="G26:H26"/>
    <mergeCell ref="K26:L26"/>
    <mergeCell ref="M26:N26"/>
    <mergeCell ref="O26:P26"/>
    <mergeCell ref="A27:B27"/>
    <mergeCell ref="G27:H27"/>
    <mergeCell ref="K27:L27"/>
    <mergeCell ref="M27:N27"/>
    <mergeCell ref="O27:P27"/>
    <mergeCell ref="A28:B28"/>
    <mergeCell ref="G28:H28"/>
    <mergeCell ref="K28:L28"/>
    <mergeCell ref="M28:N28"/>
    <mergeCell ref="O28:P28"/>
    <mergeCell ref="K32:M32"/>
    <mergeCell ref="N32:P32"/>
    <mergeCell ref="E33:F33"/>
    <mergeCell ref="G33:H33"/>
    <mergeCell ref="A29:B29"/>
    <mergeCell ref="G29:H29"/>
    <mergeCell ref="K29:L29"/>
    <mergeCell ref="M29:N29"/>
    <mergeCell ref="O29:P29"/>
    <mergeCell ref="A31:P31"/>
    <mergeCell ref="A34:C34"/>
    <mergeCell ref="E34:F34"/>
    <mergeCell ref="G34:H34"/>
    <mergeCell ref="A35:C35"/>
    <mergeCell ref="E35:F35"/>
    <mergeCell ref="G35:H35"/>
    <mergeCell ref="A32:C33"/>
    <mergeCell ref="D32:F32"/>
    <mergeCell ref="G32:J32"/>
    <mergeCell ref="A38:C38"/>
    <mergeCell ref="E38:F38"/>
    <mergeCell ref="G38:H38"/>
    <mergeCell ref="A39:C39"/>
    <mergeCell ref="E39:F39"/>
    <mergeCell ref="G39:H39"/>
    <mergeCell ref="A36:C36"/>
    <mergeCell ref="E36:F36"/>
    <mergeCell ref="G36:H36"/>
    <mergeCell ref="A37:C37"/>
    <mergeCell ref="E37:F37"/>
    <mergeCell ref="G37:H37"/>
    <mergeCell ref="A42:C42"/>
    <mergeCell ref="E42:F42"/>
    <mergeCell ref="G42:H42"/>
    <mergeCell ref="A44:P44"/>
    <mergeCell ref="A45:B46"/>
    <mergeCell ref="C45:H45"/>
    <mergeCell ref="I45:J46"/>
    <mergeCell ref="A40:C40"/>
    <mergeCell ref="E40:F40"/>
    <mergeCell ref="G40:H40"/>
    <mergeCell ref="A41:C41"/>
    <mergeCell ref="E41:F41"/>
    <mergeCell ref="G41:H41"/>
    <mergeCell ref="A50:B50"/>
    <mergeCell ref="A51:P51"/>
    <mergeCell ref="A52:B52"/>
    <mergeCell ref="C52:N52"/>
    <mergeCell ref="O52:P52"/>
    <mergeCell ref="A53:B53"/>
    <mergeCell ref="C53:N53"/>
    <mergeCell ref="O53:P53"/>
    <mergeCell ref="A47:B47"/>
    <mergeCell ref="I47:J47"/>
    <mergeCell ref="A48:B48"/>
    <mergeCell ref="I48:J48"/>
    <mergeCell ref="A49:B49"/>
    <mergeCell ref="I49:J49"/>
    <mergeCell ref="A57:P57"/>
    <mergeCell ref="A58:C58"/>
    <mergeCell ref="D58:P58"/>
    <mergeCell ref="A59:C59"/>
    <mergeCell ref="D59:P59"/>
    <mergeCell ref="A60:C60"/>
    <mergeCell ref="D60:P60"/>
    <mergeCell ref="A54:B54"/>
    <mergeCell ref="C54:N54"/>
    <mergeCell ref="O54:P54"/>
    <mergeCell ref="A55:B55"/>
    <mergeCell ref="C55:N55"/>
    <mergeCell ref="O55:P55"/>
    <mergeCell ref="A67:A72"/>
    <mergeCell ref="C70:I70"/>
    <mergeCell ref="A61:P61"/>
    <mergeCell ref="A62:A63"/>
    <mergeCell ref="B62:B63"/>
    <mergeCell ref="C62:I63"/>
    <mergeCell ref="J62:J63"/>
    <mergeCell ref="A64:A66"/>
    <mergeCell ref="C64:I64"/>
    <mergeCell ref="C66:I66"/>
    <mergeCell ref="C65:I65"/>
    <mergeCell ref="C67:I67"/>
    <mergeCell ref="C69:I69"/>
    <mergeCell ref="C68:I68"/>
    <mergeCell ref="C71:I71"/>
    <mergeCell ref="C72:I72"/>
    <mergeCell ref="C75:I75"/>
    <mergeCell ref="A77:P77"/>
    <mergeCell ref="A78:D79"/>
    <mergeCell ref="E78:F78"/>
    <mergeCell ref="G78:H78"/>
    <mergeCell ref="K78:L78"/>
    <mergeCell ref="M78:N78"/>
    <mergeCell ref="O78:P78"/>
    <mergeCell ref="G79:H79"/>
    <mergeCell ref="K79:L79"/>
    <mergeCell ref="A73:A75"/>
    <mergeCell ref="C73:I73"/>
    <mergeCell ref="C74:I74"/>
    <mergeCell ref="A81:D81"/>
    <mergeCell ref="G81:H81"/>
    <mergeCell ref="K81:L81"/>
    <mergeCell ref="M81:N81"/>
    <mergeCell ref="O81:P81"/>
    <mergeCell ref="M79:N79"/>
    <mergeCell ref="O79:P79"/>
    <mergeCell ref="A80:D80"/>
    <mergeCell ref="G80:H80"/>
    <mergeCell ref="K80:L80"/>
    <mergeCell ref="M80:N80"/>
    <mergeCell ref="O80:P80"/>
    <mergeCell ref="A85:P85"/>
    <mergeCell ref="A86:D87"/>
    <mergeCell ref="E86:H86"/>
    <mergeCell ref="I86:I87"/>
    <mergeCell ref="J86:J87"/>
    <mergeCell ref="K86:K87"/>
    <mergeCell ref="M86:M87"/>
    <mergeCell ref="A82:D82"/>
    <mergeCell ref="G82:H82"/>
    <mergeCell ref="K82:L82"/>
    <mergeCell ref="M82:N82"/>
    <mergeCell ref="O82:P82"/>
    <mergeCell ref="A83:D83"/>
    <mergeCell ref="G83:H83"/>
    <mergeCell ref="K83:L83"/>
    <mergeCell ref="M83:N83"/>
    <mergeCell ref="O83:P83"/>
    <mergeCell ref="A95:P95"/>
    <mergeCell ref="A96:P96"/>
    <mergeCell ref="A98:P98"/>
    <mergeCell ref="A88:D88"/>
    <mergeCell ref="A89:D89"/>
    <mergeCell ref="A90:D90"/>
    <mergeCell ref="A91:D91"/>
    <mergeCell ref="A93:P93"/>
    <mergeCell ref="A94:P94"/>
  </mergeCells>
  <pageMargins left="0.23622047244094491" right="0.23622047244094491" top="0.15748031496062992" bottom="0.15748031496062992" header="0.31496062992125984" footer="0.31496062992125984"/>
  <pageSetup paperSize="9" scale="95" fitToHeight="0" orientation="landscape" horizontalDpi="1200" verticalDpi="1200" r:id="rId1"/>
  <rowBreaks count="4" manualBreakCount="4">
    <brk id="25" max="15" man="1"/>
    <brk id="50" max="15" man="1"/>
    <brk id="69" max="15" man="1"/>
    <brk id="84"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189"/>
  <sheetViews>
    <sheetView showZeros="0" zoomScale="80" zoomScaleNormal="80" zoomScaleSheetLayoutView="100" workbookViewId="0">
      <selection activeCell="C83" sqref="C83:I83"/>
    </sheetView>
  </sheetViews>
  <sheetFormatPr defaultColWidth="8.85546875" defaultRowHeight="15.75" x14ac:dyDescent="0.25"/>
  <cols>
    <col min="1" max="1" width="9.140625" style="1" customWidth="1"/>
    <col min="2" max="2" width="13.7109375" style="1" customWidth="1"/>
    <col min="3" max="3" width="8.28515625" style="1" customWidth="1"/>
    <col min="4" max="4" width="10.7109375" style="1" customWidth="1"/>
    <col min="5" max="6" width="8.28515625" style="1" customWidth="1"/>
    <col min="7" max="7" width="7.5703125" style="1" customWidth="1"/>
    <col min="8" max="8" width="7.7109375" style="1" customWidth="1"/>
    <col min="9" max="10" width="11.5703125" style="1" customWidth="1"/>
    <col min="11" max="11" width="11.42578125" style="1" customWidth="1"/>
    <col min="12" max="12" width="10.28515625" style="1" customWidth="1"/>
    <col min="13" max="13" width="13.140625" style="1" customWidth="1"/>
    <col min="14" max="14" width="11" style="1" customWidth="1"/>
    <col min="15" max="15" width="11.5703125" style="1" customWidth="1"/>
    <col min="16" max="16" width="10.42578125" style="1" customWidth="1"/>
    <col min="17" max="16384" width="8.85546875" style="1"/>
  </cols>
  <sheetData>
    <row r="1" spans="1:16" x14ac:dyDescent="0.25">
      <c r="N1" s="1383" t="s">
        <v>0</v>
      </c>
      <c r="O1" s="1383"/>
      <c r="P1" s="1383"/>
    </row>
    <row r="2" spans="1:16" ht="18.75" x14ac:dyDescent="0.25">
      <c r="E2" s="1384" t="s">
        <v>1</v>
      </c>
      <c r="F2" s="1384"/>
      <c r="G2" s="1384"/>
      <c r="H2" s="1384"/>
      <c r="I2" s="1384"/>
      <c r="J2" s="1384"/>
    </row>
    <row r="3" spans="1:16" ht="18.75" x14ac:dyDescent="0.25">
      <c r="D3" s="1384" t="s">
        <v>702</v>
      </c>
      <c r="E3" s="1384"/>
      <c r="F3" s="1384"/>
      <c r="G3" s="1384"/>
      <c r="H3" s="1384"/>
      <c r="I3" s="1384"/>
      <c r="J3" s="1384"/>
      <c r="K3" s="1384"/>
      <c r="L3" s="1384"/>
    </row>
    <row r="4" spans="1:16" ht="18.75" x14ac:dyDescent="0.25">
      <c r="D4" s="80"/>
      <c r="E4" s="80"/>
      <c r="F4" s="80"/>
      <c r="G4" s="80"/>
      <c r="H4" s="80"/>
      <c r="I4" s="80"/>
      <c r="J4" s="80"/>
      <c r="K4" s="80"/>
      <c r="L4" s="80"/>
    </row>
    <row r="5" spans="1:16" x14ac:dyDescent="0.25">
      <c r="P5" s="79" t="s">
        <v>2</v>
      </c>
    </row>
    <row r="6" spans="1:16" ht="23.45" customHeight="1" x14ac:dyDescent="0.25">
      <c r="A6" s="1334" t="s">
        <v>3</v>
      </c>
      <c r="B6" s="1334"/>
      <c r="C6" s="1334"/>
      <c r="D6" s="1385" t="s">
        <v>217</v>
      </c>
      <c r="E6" s="1386"/>
      <c r="F6" s="1386"/>
      <c r="G6" s="1386"/>
      <c r="H6" s="1386"/>
      <c r="I6" s="1386"/>
      <c r="J6" s="1386"/>
      <c r="K6" s="1386"/>
      <c r="L6" s="1386"/>
      <c r="M6" s="1386"/>
      <c r="N6" s="1386"/>
      <c r="O6" s="1387"/>
      <c r="P6" s="77">
        <v>1</v>
      </c>
    </row>
    <row r="7" spans="1:16" ht="23.45" customHeight="1" x14ac:dyDescent="0.25">
      <c r="A7" s="1334" t="s">
        <v>4</v>
      </c>
      <c r="B7" s="1334"/>
      <c r="C7" s="1334"/>
      <c r="D7" s="1388" t="s">
        <v>339</v>
      </c>
      <c r="E7" s="1388"/>
      <c r="F7" s="1388"/>
      <c r="G7" s="1388"/>
      <c r="H7" s="1388"/>
      <c r="I7" s="1388"/>
      <c r="J7" s="1388"/>
      <c r="K7" s="1388"/>
      <c r="L7" s="1388"/>
      <c r="M7" s="1388"/>
      <c r="N7" s="1388"/>
      <c r="O7" s="1388"/>
      <c r="P7" s="37" t="s">
        <v>335</v>
      </c>
    </row>
    <row r="8" spans="1:16" ht="19.149999999999999" customHeight="1" x14ac:dyDescent="0.25">
      <c r="A8" s="1334" t="s">
        <v>5</v>
      </c>
      <c r="B8" s="1334"/>
      <c r="C8" s="1334"/>
      <c r="D8" s="1329"/>
      <c r="E8" s="1330"/>
      <c r="F8" s="1330"/>
      <c r="G8" s="1330"/>
      <c r="H8" s="1330"/>
      <c r="I8" s="1330"/>
      <c r="J8" s="1330"/>
      <c r="K8" s="1330"/>
      <c r="L8" s="1330"/>
      <c r="M8" s="1330"/>
      <c r="N8" s="1330"/>
      <c r="O8" s="1331"/>
      <c r="P8" s="37"/>
    </row>
    <row r="10" spans="1:16" x14ac:dyDescent="0.25">
      <c r="A10" s="1329" t="s">
        <v>6</v>
      </c>
      <c r="B10" s="1330"/>
      <c r="C10" s="1330"/>
      <c r="D10" s="1330"/>
      <c r="E10" s="1330"/>
      <c r="F10" s="1330"/>
      <c r="G10" s="1330"/>
      <c r="H10" s="1330"/>
      <c r="I10" s="1330"/>
      <c r="J10" s="1330"/>
      <c r="K10" s="1330"/>
      <c r="L10" s="1330"/>
      <c r="M10" s="1330"/>
      <c r="N10" s="1330"/>
      <c r="O10" s="1330"/>
      <c r="P10" s="1331"/>
    </row>
    <row r="11" spans="1:16" x14ac:dyDescent="0.25">
      <c r="A11" s="86"/>
      <c r="B11" s="86"/>
      <c r="C11" s="86"/>
      <c r="D11" s="86"/>
      <c r="E11" s="86"/>
      <c r="F11" s="86"/>
      <c r="G11" s="86"/>
      <c r="H11" s="86"/>
      <c r="I11" s="86"/>
      <c r="J11" s="86"/>
      <c r="K11" s="86"/>
      <c r="L11" s="86"/>
      <c r="M11" s="86"/>
      <c r="N11" s="86"/>
      <c r="O11" s="86"/>
      <c r="P11" s="86"/>
    </row>
    <row r="12" spans="1:16" ht="21.6" customHeight="1" x14ac:dyDescent="0.25">
      <c r="A12" s="1295" t="s">
        <v>7</v>
      </c>
      <c r="B12" s="1296"/>
      <c r="C12" s="1296"/>
      <c r="D12" s="1297"/>
      <c r="E12" s="1255" t="s">
        <v>2</v>
      </c>
      <c r="F12" s="1256"/>
      <c r="G12" s="1280">
        <v>2017</v>
      </c>
      <c r="H12" s="1280"/>
      <c r="I12" s="77">
        <v>2018</v>
      </c>
      <c r="J12" s="77">
        <v>2019</v>
      </c>
      <c r="K12" s="1301">
        <v>2020</v>
      </c>
      <c r="L12" s="1301"/>
      <c r="M12" s="1301">
        <v>2021</v>
      </c>
      <c r="N12" s="1301"/>
      <c r="O12" s="1301">
        <v>2022</v>
      </c>
      <c r="P12" s="1301"/>
    </row>
    <row r="13" spans="1:16" ht="31.5" x14ac:dyDescent="0.25">
      <c r="A13" s="1298"/>
      <c r="B13" s="1299"/>
      <c r="C13" s="1299"/>
      <c r="D13" s="1300"/>
      <c r="E13" s="77" t="s">
        <v>8</v>
      </c>
      <c r="F13" s="83" t="s">
        <v>9</v>
      </c>
      <c r="G13" s="1255" t="s">
        <v>10</v>
      </c>
      <c r="H13" s="1256"/>
      <c r="I13" s="77" t="s">
        <v>10</v>
      </c>
      <c r="J13" s="77" t="s">
        <v>11</v>
      </c>
      <c r="K13" s="1255" t="s">
        <v>12</v>
      </c>
      <c r="L13" s="1256"/>
      <c r="M13" s="1255" t="s">
        <v>13</v>
      </c>
      <c r="N13" s="1256"/>
      <c r="O13" s="1255" t="s">
        <v>13</v>
      </c>
      <c r="P13" s="1256"/>
    </row>
    <row r="14" spans="1:16" ht="23.45" customHeight="1" x14ac:dyDescent="0.25">
      <c r="A14" s="1278" t="s">
        <v>14</v>
      </c>
      <c r="B14" s="1278"/>
      <c r="C14" s="1278"/>
      <c r="D14" s="1278"/>
      <c r="E14" s="77">
        <v>4</v>
      </c>
      <c r="F14" s="77"/>
      <c r="G14" s="1236">
        <f>G15+G16+G17+G18+G19+G20</f>
        <v>70622.599999999991</v>
      </c>
      <c r="H14" s="1237"/>
      <c r="I14" s="81">
        <f>I15+I16+I17+I18+I19+I20</f>
        <v>60651.7</v>
      </c>
      <c r="J14" s="211">
        <f>J15+J16+J17+J18+J19+J20</f>
        <v>76543.7</v>
      </c>
      <c r="K14" s="1236">
        <f>K15+K16+K17+K18+K19+K20</f>
        <v>59228.5</v>
      </c>
      <c r="L14" s="1237"/>
      <c r="M14" s="1236">
        <f t="shared" ref="M14" si="0">M15+M16+M17+M18+M19+M20</f>
        <v>39095.700000000004</v>
      </c>
      <c r="N14" s="1237"/>
      <c r="O14" s="1236">
        <f t="shared" ref="O14" si="1">O15+O16+O17+O18+O19+O20</f>
        <v>0</v>
      </c>
      <c r="P14" s="1237"/>
    </row>
    <row r="15" spans="1:16" ht="19.149999999999999" customHeight="1" x14ac:dyDescent="0.25">
      <c r="A15" s="1334" t="s">
        <v>83</v>
      </c>
      <c r="B15" s="1334"/>
      <c r="C15" s="1334"/>
      <c r="D15" s="1334"/>
      <c r="E15" s="77"/>
      <c r="F15" s="77">
        <v>22</v>
      </c>
      <c r="G15" s="1257">
        <f>G107+G150</f>
        <v>5147.5999999999995</v>
      </c>
      <c r="H15" s="1256"/>
      <c r="I15" s="833">
        <f>I107+I150</f>
        <v>6736.3</v>
      </c>
      <c r="J15" s="833">
        <f>J107+J150</f>
        <v>10039</v>
      </c>
      <c r="K15" s="1382">
        <f>K107+K150+K135</f>
        <v>9556</v>
      </c>
      <c r="L15" s="1256"/>
      <c r="M15" s="1382">
        <f>M107+M150+M135</f>
        <v>5041.7</v>
      </c>
      <c r="N15" s="1256"/>
      <c r="O15" s="1382">
        <f>O107+O150+O135</f>
        <v>0</v>
      </c>
      <c r="P15" s="1256"/>
    </row>
    <row r="16" spans="1:16" ht="19.149999999999999" customHeight="1" x14ac:dyDescent="0.25">
      <c r="A16" s="1334" t="s">
        <v>106</v>
      </c>
      <c r="B16" s="1334"/>
      <c r="C16" s="1334"/>
      <c r="D16" s="1334"/>
      <c r="E16" s="77"/>
      <c r="F16" s="77">
        <v>25</v>
      </c>
      <c r="G16" s="1280">
        <f>G103+G121</f>
        <v>47118.399999999994</v>
      </c>
      <c r="H16" s="1280"/>
      <c r="I16" s="833">
        <f>I103+I121</f>
        <v>37946</v>
      </c>
      <c r="J16" s="833">
        <f>J103+J121</f>
        <v>38643.699999999997</v>
      </c>
      <c r="K16" s="1232">
        <f>K103+K121</f>
        <v>31325</v>
      </c>
      <c r="L16" s="1280"/>
      <c r="M16" s="1232">
        <f>M103+M121</f>
        <v>17775</v>
      </c>
      <c r="N16" s="1280"/>
      <c r="O16" s="1232">
        <f>O104+O121</f>
        <v>0</v>
      </c>
      <c r="P16" s="1280"/>
    </row>
    <row r="17" spans="1:16" ht="17.45" customHeight="1" x14ac:dyDescent="0.25">
      <c r="A17" s="1334" t="s">
        <v>163</v>
      </c>
      <c r="B17" s="1334"/>
      <c r="C17" s="1334"/>
      <c r="D17" s="1334"/>
      <c r="E17" s="77"/>
      <c r="F17" s="77">
        <v>28</v>
      </c>
      <c r="G17" s="1232">
        <f>G122+G159</f>
        <v>11186.8</v>
      </c>
      <c r="H17" s="1280"/>
      <c r="I17" s="833">
        <f>I122+I159</f>
        <v>8886.7000000000007</v>
      </c>
      <c r="J17" s="833">
        <f>J122+J159</f>
        <v>8966</v>
      </c>
      <c r="K17" s="1381">
        <f>K122+K159+K143</f>
        <v>9820</v>
      </c>
      <c r="L17" s="1280"/>
      <c r="M17" s="1381">
        <f>M122+M159+M143</f>
        <v>8700.2999999999993</v>
      </c>
      <c r="N17" s="1280"/>
      <c r="O17" s="1381">
        <f>O122+O159+O143</f>
        <v>0</v>
      </c>
      <c r="P17" s="1280"/>
    </row>
    <row r="18" spans="1:16" ht="18.600000000000001" customHeight="1" x14ac:dyDescent="0.25">
      <c r="A18" s="1334" t="s">
        <v>108</v>
      </c>
      <c r="B18" s="1334"/>
      <c r="C18" s="1334"/>
      <c r="D18" s="1334"/>
      <c r="E18" s="111"/>
      <c r="F18" s="111">
        <v>31</v>
      </c>
      <c r="G18" s="1232">
        <f>G123+G161</f>
        <v>6985.3</v>
      </c>
      <c r="H18" s="1280"/>
      <c r="I18" s="833">
        <f>I123+I161</f>
        <v>6965.1</v>
      </c>
      <c r="J18" s="833">
        <f>J123+J161</f>
        <v>9050</v>
      </c>
      <c r="K18" s="1381">
        <f>K123+K161</f>
        <v>8250</v>
      </c>
      <c r="L18" s="1280"/>
      <c r="M18" s="1381">
        <f>M123+M161</f>
        <v>1525</v>
      </c>
      <c r="N18" s="1280"/>
      <c r="O18" s="1381">
        <f>O123+O161</f>
        <v>0</v>
      </c>
      <c r="P18" s="1280"/>
    </row>
    <row r="19" spans="1:16" ht="17.45" customHeight="1" x14ac:dyDescent="0.25">
      <c r="A19" s="1153" t="s">
        <v>101</v>
      </c>
      <c r="B19" s="1153"/>
      <c r="C19" s="1153"/>
      <c r="D19" s="1153"/>
      <c r="E19" s="111"/>
      <c r="F19" s="111">
        <v>33</v>
      </c>
      <c r="G19" s="1257">
        <f>G129+G163</f>
        <v>184.5</v>
      </c>
      <c r="H19" s="1256"/>
      <c r="I19" s="833">
        <f>I129+I163</f>
        <v>117.6</v>
      </c>
      <c r="J19" s="833">
        <f>J129+J163</f>
        <v>245</v>
      </c>
      <c r="K19" s="1382">
        <f>K129+K144+K163</f>
        <v>277.5</v>
      </c>
      <c r="L19" s="1256"/>
      <c r="M19" s="1382">
        <f>M129+M144+M163</f>
        <v>218.4</v>
      </c>
      <c r="N19" s="1256"/>
      <c r="O19" s="1382">
        <f>O129+O144+O163</f>
        <v>0</v>
      </c>
      <c r="P19" s="1256"/>
    </row>
    <row r="20" spans="1:16" s="378" customFormat="1" ht="17.45" customHeight="1" x14ac:dyDescent="0.25">
      <c r="A20" s="1153" t="s">
        <v>250</v>
      </c>
      <c r="B20" s="1153"/>
      <c r="C20" s="1153"/>
      <c r="D20" s="1153"/>
      <c r="E20" s="526"/>
      <c r="F20" s="526">
        <v>35</v>
      </c>
      <c r="G20" s="1255"/>
      <c r="H20" s="1256"/>
      <c r="I20" s="829">
        <f>I167</f>
        <v>0</v>
      </c>
      <c r="J20" s="829">
        <f>J167</f>
        <v>9600</v>
      </c>
      <c r="K20" s="1257">
        <f>K167</f>
        <v>0</v>
      </c>
      <c r="L20" s="1256"/>
      <c r="M20" s="1257">
        <f>M167</f>
        <v>5835.3</v>
      </c>
      <c r="N20" s="1256"/>
      <c r="O20" s="1257">
        <f>O167</f>
        <v>0</v>
      </c>
      <c r="P20" s="1256"/>
    </row>
    <row r="21" spans="1:16" ht="14.45" customHeight="1" x14ac:dyDescent="0.25"/>
    <row r="22" spans="1:16" ht="22.5" customHeight="1" x14ac:dyDescent="0.25">
      <c r="A22" s="1295" t="s">
        <v>7</v>
      </c>
      <c r="B22" s="1297"/>
      <c r="C22" s="1301" t="s">
        <v>2</v>
      </c>
      <c r="D22" s="1301"/>
      <c r="E22" s="1301"/>
      <c r="F22" s="1301"/>
      <c r="G22" s="1280">
        <v>2017</v>
      </c>
      <c r="H22" s="1280"/>
      <c r="I22" s="77">
        <v>2018</v>
      </c>
      <c r="J22" s="77">
        <v>2019</v>
      </c>
      <c r="K22" s="1301">
        <v>2020</v>
      </c>
      <c r="L22" s="1301"/>
      <c r="M22" s="1301">
        <v>2021</v>
      </c>
      <c r="N22" s="1301"/>
      <c r="O22" s="1301">
        <v>2022</v>
      </c>
      <c r="P22" s="1301"/>
    </row>
    <row r="23" spans="1:16" ht="29.45" customHeight="1" x14ac:dyDescent="0.25">
      <c r="A23" s="1298"/>
      <c r="B23" s="1300"/>
      <c r="C23" s="77" t="s">
        <v>16</v>
      </c>
      <c r="D23" s="77" t="s">
        <v>17</v>
      </c>
      <c r="E23" s="77" t="s">
        <v>8</v>
      </c>
      <c r="F23" s="83" t="s">
        <v>9</v>
      </c>
      <c r="G23" s="1255" t="s">
        <v>10</v>
      </c>
      <c r="H23" s="1256"/>
      <c r="I23" s="77" t="s">
        <v>10</v>
      </c>
      <c r="J23" s="77" t="s">
        <v>11</v>
      </c>
      <c r="K23" s="1255" t="s">
        <v>12</v>
      </c>
      <c r="L23" s="1256"/>
      <c r="M23" s="1255" t="s">
        <v>13</v>
      </c>
      <c r="N23" s="1256"/>
      <c r="O23" s="1255" t="s">
        <v>13</v>
      </c>
      <c r="P23" s="1256"/>
    </row>
    <row r="24" spans="1:16" ht="40.15" customHeight="1" x14ac:dyDescent="0.25">
      <c r="A24" s="1268" t="s">
        <v>18</v>
      </c>
      <c r="B24" s="1270"/>
      <c r="C24" s="8"/>
      <c r="D24" s="8"/>
      <c r="E24" s="8"/>
      <c r="F24" s="8"/>
      <c r="G24" s="1374">
        <f>G27+G36</f>
        <v>70622.599999999991</v>
      </c>
      <c r="H24" s="1374"/>
      <c r="I24" s="911">
        <f>I27+I36</f>
        <v>60651.499999999993</v>
      </c>
      <c r="J24" s="911">
        <f>J27+J36</f>
        <v>76543.7</v>
      </c>
      <c r="K24" s="1375">
        <f>K27+K36</f>
        <v>59228.5</v>
      </c>
      <c r="L24" s="1376"/>
      <c r="M24" s="1375">
        <f>M27+M36</f>
        <v>39095.699999999997</v>
      </c>
      <c r="N24" s="1376"/>
      <c r="O24" s="1375">
        <f>O27+O36</f>
        <v>10000</v>
      </c>
      <c r="P24" s="1376"/>
    </row>
    <row r="25" spans="1:16" ht="32.450000000000003" customHeight="1" x14ac:dyDescent="0.25">
      <c r="A25" s="1305" t="s">
        <v>19</v>
      </c>
      <c r="B25" s="1307"/>
      <c r="C25" s="9"/>
      <c r="D25" s="8"/>
      <c r="E25" s="8"/>
      <c r="F25" s="8"/>
      <c r="G25" s="1380"/>
      <c r="H25" s="1380"/>
      <c r="I25" s="920"/>
      <c r="J25" s="61"/>
      <c r="K25" s="1380"/>
      <c r="L25" s="1380"/>
      <c r="M25" s="1380"/>
      <c r="N25" s="1380"/>
      <c r="O25" s="1380"/>
      <c r="P25" s="1380"/>
    </row>
    <row r="26" spans="1:16" ht="14.25" customHeight="1" x14ac:dyDescent="0.25">
      <c r="A26" s="1301"/>
      <c r="B26" s="1301"/>
      <c r="C26" s="8"/>
      <c r="D26" s="8"/>
      <c r="E26" s="8"/>
      <c r="F26" s="8"/>
      <c r="G26" s="1380"/>
      <c r="H26" s="1380"/>
      <c r="I26" s="920"/>
      <c r="J26" s="61"/>
      <c r="K26" s="1380"/>
      <c r="L26" s="1380"/>
      <c r="M26" s="1380"/>
      <c r="N26" s="1380"/>
      <c r="O26" s="1380"/>
      <c r="P26" s="1380"/>
    </row>
    <row r="27" spans="1:16" ht="32.450000000000003" customHeight="1" x14ac:dyDescent="0.25">
      <c r="A27" s="1305" t="s">
        <v>20</v>
      </c>
      <c r="B27" s="1307"/>
      <c r="C27" s="310">
        <v>2</v>
      </c>
      <c r="D27" s="310">
        <v>2</v>
      </c>
      <c r="E27" s="311" t="s">
        <v>109</v>
      </c>
      <c r="F27" s="8"/>
      <c r="G27" s="1374">
        <f>K52</f>
        <v>28783.399999999991</v>
      </c>
      <c r="H27" s="1374"/>
      <c r="I27" s="911">
        <f>L52</f>
        <v>28694.399999999994</v>
      </c>
      <c r="J27" s="911">
        <f>M52</f>
        <v>45640</v>
      </c>
      <c r="K27" s="1375">
        <f>N52</f>
        <v>36228.5</v>
      </c>
      <c r="L27" s="1376"/>
      <c r="M27" s="1375">
        <f>O52</f>
        <v>25277.3</v>
      </c>
      <c r="N27" s="1376"/>
      <c r="O27" s="1375">
        <f>O28+O30+O33+O35+O31</f>
        <v>0</v>
      </c>
      <c r="P27" s="1377"/>
    </row>
    <row r="28" spans="1:16" s="378" customFormat="1" ht="32.450000000000003" customHeight="1" x14ac:dyDescent="0.25">
      <c r="A28" s="1351" t="s">
        <v>548</v>
      </c>
      <c r="B28" s="1351"/>
      <c r="C28" s="531"/>
      <c r="D28" s="531"/>
      <c r="E28" s="532"/>
      <c r="F28" s="8">
        <v>14</v>
      </c>
      <c r="G28" s="1380">
        <f>K61</f>
        <v>934.5</v>
      </c>
      <c r="H28" s="1380"/>
      <c r="I28" s="920">
        <f>L61</f>
        <v>1766.4</v>
      </c>
      <c r="J28" s="920">
        <f>M61</f>
        <v>7900</v>
      </c>
      <c r="K28" s="1370">
        <f>N61</f>
        <v>3320</v>
      </c>
      <c r="L28" s="1371"/>
      <c r="M28" s="1370"/>
      <c r="N28" s="1371"/>
      <c r="O28" s="1370"/>
      <c r="P28" s="1371"/>
    </row>
    <row r="29" spans="1:16" s="378" customFormat="1" ht="32.450000000000003" customHeight="1" x14ac:dyDescent="0.25">
      <c r="A29" s="1352" t="s">
        <v>550</v>
      </c>
      <c r="B29" s="1352"/>
      <c r="C29" s="531"/>
      <c r="D29" s="531"/>
      <c r="E29" s="532"/>
      <c r="F29" s="8">
        <v>14</v>
      </c>
      <c r="G29" s="1380">
        <f>K62</f>
        <v>0</v>
      </c>
      <c r="H29" s="1380"/>
      <c r="I29" s="920">
        <f>L62</f>
        <v>81.599999999999994</v>
      </c>
      <c r="J29" s="58"/>
      <c r="K29" s="1370"/>
      <c r="L29" s="1371"/>
      <c r="M29" s="1370"/>
      <c r="N29" s="1371"/>
      <c r="O29" s="1370"/>
      <c r="P29" s="1371"/>
    </row>
    <row r="30" spans="1:16" ht="56.45" customHeight="1" x14ac:dyDescent="0.25">
      <c r="A30" s="1378" t="s">
        <v>251</v>
      </c>
      <c r="B30" s="1379"/>
      <c r="C30" s="152"/>
      <c r="D30" s="310"/>
      <c r="E30" s="310"/>
      <c r="F30" s="8">
        <v>59</v>
      </c>
      <c r="G30" s="1370">
        <f>K54</f>
        <v>119801.7</v>
      </c>
      <c r="H30" s="1371"/>
      <c r="I30" s="920">
        <f t="shared" ref="I30:K31" si="2">L54</f>
        <v>108368.7</v>
      </c>
      <c r="J30" s="920">
        <f t="shared" si="2"/>
        <v>121305.2</v>
      </c>
      <c r="K30" s="1370">
        <f t="shared" si="2"/>
        <v>105265</v>
      </c>
      <c r="L30" s="1371"/>
      <c r="M30" s="1370">
        <f>O54</f>
        <v>17190</v>
      </c>
      <c r="N30" s="1371"/>
      <c r="O30" s="1370"/>
      <c r="P30" s="1371"/>
    </row>
    <row r="31" spans="1:16" ht="44.45" customHeight="1" x14ac:dyDescent="0.25">
      <c r="A31" s="1353" t="s">
        <v>809</v>
      </c>
      <c r="B31" s="1354"/>
      <c r="C31" s="152"/>
      <c r="D31" s="310"/>
      <c r="E31" s="310"/>
      <c r="F31" s="8">
        <v>47</v>
      </c>
      <c r="G31" s="1370">
        <f>K55+K63</f>
        <v>-102973.5</v>
      </c>
      <c r="H31" s="1371"/>
      <c r="I31" s="920">
        <f t="shared" si="2"/>
        <v>-85962.1</v>
      </c>
      <c r="J31" s="920">
        <f t="shared" si="2"/>
        <v>-105338</v>
      </c>
      <c r="K31" s="1370">
        <f t="shared" si="2"/>
        <v>-70577.5</v>
      </c>
      <c r="L31" s="1371"/>
      <c r="M31" s="1370"/>
      <c r="N31" s="1371"/>
      <c r="O31" s="1370"/>
      <c r="P31" s="1371"/>
    </row>
    <row r="32" spans="1:16" ht="18.75" customHeight="1" x14ac:dyDescent="0.25">
      <c r="A32" s="1372" t="s">
        <v>346</v>
      </c>
      <c r="B32" s="1373"/>
      <c r="C32" s="152"/>
      <c r="D32" s="310"/>
      <c r="E32" s="310"/>
      <c r="F32" s="8">
        <v>42</v>
      </c>
      <c r="G32" s="1370">
        <f>K56+K64</f>
        <v>-3812</v>
      </c>
      <c r="H32" s="1371"/>
      <c r="I32" s="920">
        <f>L56+L64</f>
        <v>-149.9</v>
      </c>
      <c r="J32" s="61"/>
      <c r="K32" s="909"/>
      <c r="L32" s="910"/>
      <c r="M32" s="1370"/>
      <c r="N32" s="1371"/>
      <c r="O32" s="1370"/>
      <c r="P32" s="1371"/>
    </row>
    <row r="33" spans="1:16" ht="20.45" customHeight="1" x14ac:dyDescent="0.25">
      <c r="A33" s="1197" t="s">
        <v>130</v>
      </c>
      <c r="B33" s="1199"/>
      <c r="C33" s="152"/>
      <c r="D33" s="310"/>
      <c r="E33" s="310"/>
      <c r="F33" s="8">
        <v>91</v>
      </c>
      <c r="G33" s="1370">
        <f>K57+K65</f>
        <v>48000.5</v>
      </c>
      <c r="H33" s="1371"/>
      <c r="I33" s="920">
        <f>L57+L65</f>
        <v>33167.599999999999</v>
      </c>
      <c r="J33" s="61">
        <f>M57+M65</f>
        <v>28081.1</v>
      </c>
      <c r="K33" s="1370">
        <f>N57+N65</f>
        <v>6308.3</v>
      </c>
      <c r="L33" s="1371"/>
      <c r="M33" s="1370">
        <f>O57+O65</f>
        <v>8087.3</v>
      </c>
      <c r="N33" s="1371"/>
      <c r="O33" s="1370"/>
      <c r="P33" s="1371"/>
    </row>
    <row r="34" spans="1:16" ht="31.15" customHeight="1" x14ac:dyDescent="0.25">
      <c r="A34" s="1372" t="s">
        <v>549</v>
      </c>
      <c r="B34" s="1373"/>
      <c r="C34" s="152"/>
      <c r="D34" s="310"/>
      <c r="E34" s="310"/>
      <c r="F34" s="8">
        <v>92</v>
      </c>
      <c r="G34" s="1370">
        <f>K58</f>
        <v>15500.9</v>
      </c>
      <c r="H34" s="1371"/>
      <c r="I34" s="920">
        <f>L58</f>
        <v>4810.8999999999996</v>
      </c>
      <c r="J34" s="920">
        <f>M58</f>
        <v>18012.8</v>
      </c>
      <c r="K34" s="1370"/>
      <c r="L34" s="1371"/>
      <c r="M34" s="1370">
        <f>O58</f>
        <v>373</v>
      </c>
      <c r="N34" s="1371"/>
      <c r="O34" s="1370"/>
      <c r="P34" s="1371"/>
    </row>
    <row r="35" spans="1:16" ht="16.899999999999999" customHeight="1" x14ac:dyDescent="0.25">
      <c r="A35" s="1197" t="s">
        <v>131</v>
      </c>
      <c r="B35" s="1199"/>
      <c r="C35" s="152"/>
      <c r="D35" s="310"/>
      <c r="E35" s="310"/>
      <c r="F35" s="8">
        <v>93</v>
      </c>
      <c r="G35" s="1370">
        <f>K59+K66</f>
        <v>3603.8000000000011</v>
      </c>
      <c r="H35" s="1371"/>
      <c r="I35" s="920">
        <f>L59+L66</f>
        <v>-1428.1000000000004</v>
      </c>
      <c r="J35" s="61">
        <f>M59+M66</f>
        <v>-5562.3</v>
      </c>
      <c r="K35" s="1370">
        <f>N59+N66</f>
        <v>-7341.3</v>
      </c>
      <c r="L35" s="1371"/>
      <c r="M35" s="1370">
        <f>N59+N66</f>
        <v>-7341.3</v>
      </c>
      <c r="N35" s="1371"/>
      <c r="O35" s="1370"/>
      <c r="P35" s="1371"/>
    </row>
    <row r="36" spans="1:16" ht="48" customHeight="1" x14ac:dyDescent="0.25">
      <c r="A36" s="1305" t="s">
        <v>21</v>
      </c>
      <c r="B36" s="1307"/>
      <c r="C36" s="310">
        <v>1</v>
      </c>
      <c r="D36" s="310"/>
      <c r="E36" s="311" t="s">
        <v>109</v>
      </c>
      <c r="F36" s="8">
        <v>1</v>
      </c>
      <c r="G36" s="1370">
        <f>G103</f>
        <v>41839.199999999997</v>
      </c>
      <c r="H36" s="1371"/>
      <c r="I36" s="835">
        <f>I103</f>
        <v>31957.1</v>
      </c>
      <c r="J36" s="835">
        <f>J103</f>
        <v>30903.7</v>
      </c>
      <c r="K36" s="1370">
        <f>K103</f>
        <v>23000</v>
      </c>
      <c r="L36" s="1371"/>
      <c r="M36" s="1370">
        <f>M103+M134</f>
        <v>13818.4</v>
      </c>
      <c r="N36" s="1371"/>
      <c r="O36" s="1370">
        <f>O103</f>
        <v>10000</v>
      </c>
      <c r="P36" s="1371"/>
    </row>
    <row r="37" spans="1:16" ht="14.45" customHeight="1" x14ac:dyDescent="0.25"/>
    <row r="38" spans="1:16" ht="21" customHeight="1" x14ac:dyDescent="0.25">
      <c r="A38" s="1366" t="s">
        <v>22</v>
      </c>
      <c r="B38" s="1367"/>
      <c r="C38" s="1367"/>
      <c r="D38" s="1367"/>
      <c r="E38" s="1367"/>
      <c r="F38" s="1367"/>
      <c r="G38" s="1367"/>
      <c r="H38" s="1367"/>
      <c r="I38" s="1367"/>
      <c r="J38" s="1367"/>
      <c r="K38" s="1367"/>
      <c r="L38" s="1367"/>
      <c r="M38" s="1367"/>
      <c r="N38" s="1367"/>
      <c r="O38" s="1367"/>
      <c r="P38" s="1368"/>
    </row>
    <row r="39" spans="1:16" ht="25.15" customHeight="1" x14ac:dyDescent="0.25">
      <c r="A39" s="1280" t="s">
        <v>7</v>
      </c>
      <c r="B39" s="1280"/>
      <c r="C39" s="1280"/>
      <c r="D39" s="1280" t="s">
        <v>2</v>
      </c>
      <c r="E39" s="1280"/>
      <c r="F39" s="1280"/>
      <c r="G39" s="1280" t="s">
        <v>551</v>
      </c>
      <c r="H39" s="1280"/>
      <c r="I39" s="1280"/>
      <c r="J39" s="1280"/>
      <c r="K39" s="1280" t="s">
        <v>462</v>
      </c>
      <c r="L39" s="1280"/>
      <c r="M39" s="1280"/>
      <c r="N39" s="1280" t="s">
        <v>703</v>
      </c>
      <c r="O39" s="1280"/>
      <c r="P39" s="1280"/>
    </row>
    <row r="40" spans="1:16" ht="64.150000000000006" customHeight="1" x14ac:dyDescent="0.25">
      <c r="A40" s="1280"/>
      <c r="B40" s="1280"/>
      <c r="C40" s="1280"/>
      <c r="D40" s="77" t="s">
        <v>8</v>
      </c>
      <c r="E40" s="1311" t="s">
        <v>23</v>
      </c>
      <c r="F40" s="1311"/>
      <c r="G40" s="1369" t="s">
        <v>24</v>
      </c>
      <c r="H40" s="1369"/>
      <c r="I40" s="84" t="s">
        <v>25</v>
      </c>
      <c r="J40" s="84" t="s">
        <v>26</v>
      </c>
      <c r="K40" s="84" t="s">
        <v>24</v>
      </c>
      <c r="L40" s="84" t="s">
        <v>25</v>
      </c>
      <c r="M40" s="84" t="s">
        <v>26</v>
      </c>
      <c r="N40" s="84" t="s">
        <v>24</v>
      </c>
      <c r="O40" s="84" t="s">
        <v>25</v>
      </c>
      <c r="P40" s="84" t="s">
        <v>26</v>
      </c>
    </row>
    <row r="41" spans="1:16" ht="20.45" customHeight="1" x14ac:dyDescent="0.25">
      <c r="A41" s="1334" t="s">
        <v>27</v>
      </c>
      <c r="B41" s="1334"/>
      <c r="C41" s="1334"/>
      <c r="D41" s="8"/>
      <c r="E41" s="1280"/>
      <c r="F41" s="1280"/>
      <c r="G41" s="1253">
        <v>59228.800000000003</v>
      </c>
      <c r="H41" s="1253"/>
      <c r="I41" s="112"/>
      <c r="J41" s="112"/>
      <c r="K41" s="112">
        <v>39095.699999999997</v>
      </c>
      <c r="L41" s="112"/>
      <c r="M41" s="112"/>
      <c r="N41" s="832">
        <v>10000</v>
      </c>
      <c r="O41" s="112"/>
      <c r="P41" s="112"/>
    </row>
    <row r="42" spans="1:16" s="12" customFormat="1" ht="20.45" customHeight="1" x14ac:dyDescent="0.25">
      <c r="A42" s="1357" t="s">
        <v>129</v>
      </c>
      <c r="B42" s="1357"/>
      <c r="C42" s="1357"/>
      <c r="D42" s="82" t="s">
        <v>28</v>
      </c>
      <c r="E42" s="1358">
        <v>3</v>
      </c>
      <c r="F42" s="1358"/>
      <c r="G42" s="1280">
        <v>59228.5</v>
      </c>
      <c r="H42" s="1280"/>
      <c r="I42" s="111"/>
      <c r="J42" s="111"/>
      <c r="K42" s="111">
        <v>39095.699999999997</v>
      </c>
      <c r="L42" s="111"/>
      <c r="M42" s="111"/>
      <c r="N42" s="829">
        <v>10000</v>
      </c>
      <c r="O42" s="111"/>
      <c r="P42" s="111"/>
    </row>
    <row r="43" spans="1:16" s="12" customFormat="1" ht="20.45" customHeight="1" x14ac:dyDescent="0.25">
      <c r="A43" s="1360" t="s">
        <v>29</v>
      </c>
      <c r="B43" s="1361"/>
      <c r="C43" s="1362"/>
      <c r="D43" s="82" t="s">
        <v>30</v>
      </c>
      <c r="E43" s="1363"/>
      <c r="F43" s="1364"/>
      <c r="G43" s="1363"/>
      <c r="H43" s="1364"/>
      <c r="I43" s="82"/>
      <c r="J43" s="82"/>
      <c r="K43" s="82"/>
      <c r="L43" s="82"/>
      <c r="M43" s="82"/>
      <c r="N43" s="834"/>
      <c r="O43" s="82"/>
      <c r="P43" s="82"/>
    </row>
    <row r="44" spans="1:16" s="12" customFormat="1" ht="20.45" customHeight="1" x14ac:dyDescent="0.25">
      <c r="A44" s="1363"/>
      <c r="B44" s="1365"/>
      <c r="C44" s="1364"/>
      <c r="D44" s="82"/>
      <c r="E44" s="1363"/>
      <c r="F44" s="1364"/>
      <c r="G44" s="1363"/>
      <c r="H44" s="1364"/>
      <c r="I44" s="82"/>
      <c r="J44" s="82"/>
      <c r="K44" s="82"/>
      <c r="L44" s="82"/>
      <c r="M44" s="82"/>
      <c r="N44" s="834"/>
      <c r="O44" s="82"/>
      <c r="P44" s="82"/>
    </row>
    <row r="45" spans="1:16" ht="20.45" customHeight="1" x14ac:dyDescent="0.25">
      <c r="A45" s="1334" t="s">
        <v>27</v>
      </c>
      <c r="B45" s="1334"/>
      <c r="C45" s="1334"/>
      <c r="D45" s="8"/>
      <c r="E45" s="1280"/>
      <c r="F45" s="1280"/>
      <c r="G45" s="1253">
        <f>G46+G47</f>
        <v>59228.5</v>
      </c>
      <c r="H45" s="1253"/>
      <c r="I45" s="112"/>
      <c r="J45" s="112"/>
      <c r="K45" s="112">
        <f>K46+K47</f>
        <v>39095.699999999997</v>
      </c>
      <c r="L45" s="830">
        <f t="shared" ref="L45:N45" si="3">L46+L47</f>
        <v>0</v>
      </c>
      <c r="M45" s="830">
        <f t="shared" si="3"/>
        <v>0</v>
      </c>
      <c r="N45" s="832">
        <f t="shared" si="3"/>
        <v>10000</v>
      </c>
      <c r="O45" s="112"/>
      <c r="P45" s="112"/>
    </row>
    <row r="46" spans="1:16" s="12" customFormat="1" ht="20.45" customHeight="1" x14ac:dyDescent="0.25">
      <c r="A46" s="1357" t="s">
        <v>31</v>
      </c>
      <c r="B46" s="1357"/>
      <c r="C46" s="1357"/>
      <c r="D46" s="60"/>
      <c r="E46" s="1358"/>
      <c r="F46" s="1358"/>
      <c r="G46" s="1358">
        <v>36228.5</v>
      </c>
      <c r="H46" s="1358"/>
      <c r="I46" s="82"/>
      <c r="J46" s="82"/>
      <c r="K46" s="82">
        <v>25277.3</v>
      </c>
      <c r="L46" s="82"/>
      <c r="M46" s="82"/>
      <c r="N46" s="834"/>
      <c r="O46" s="82"/>
      <c r="P46" s="82"/>
    </row>
    <row r="47" spans="1:16" s="12" customFormat="1" ht="20.45" customHeight="1" x14ac:dyDescent="0.25">
      <c r="A47" s="1357" t="s">
        <v>32</v>
      </c>
      <c r="B47" s="1357"/>
      <c r="C47" s="1357"/>
      <c r="D47" s="60"/>
      <c r="E47" s="1358">
        <v>1</v>
      </c>
      <c r="F47" s="1358"/>
      <c r="G47" s="1359">
        <v>23000</v>
      </c>
      <c r="H47" s="1359"/>
      <c r="I47" s="82"/>
      <c r="J47" s="82"/>
      <c r="K47" s="82">
        <v>13818.4</v>
      </c>
      <c r="L47" s="82"/>
      <c r="M47" s="82"/>
      <c r="N47" s="834">
        <v>10000</v>
      </c>
      <c r="O47" s="82"/>
      <c r="P47" s="82"/>
    </row>
    <row r="48" spans="1:16" ht="19.149999999999999" customHeight="1" x14ac:dyDescent="0.25"/>
    <row r="49" spans="1:16" x14ac:dyDescent="0.25">
      <c r="A49" s="1278" t="s">
        <v>33</v>
      </c>
      <c r="B49" s="1278"/>
      <c r="C49" s="1278"/>
      <c r="D49" s="1278"/>
      <c r="E49" s="1278"/>
      <c r="F49" s="1278"/>
      <c r="G49" s="1278"/>
      <c r="H49" s="1278"/>
      <c r="I49" s="1278"/>
      <c r="J49" s="1278"/>
      <c r="K49" s="1278"/>
      <c r="L49" s="1278"/>
      <c r="M49" s="1278"/>
      <c r="N49" s="1278"/>
      <c r="O49" s="1278"/>
      <c r="P49" s="1278"/>
    </row>
    <row r="50" spans="1:16" x14ac:dyDescent="0.25">
      <c r="A50" s="1280" t="s">
        <v>7</v>
      </c>
      <c r="B50" s="1280"/>
      <c r="C50" s="1280" t="s">
        <v>2</v>
      </c>
      <c r="D50" s="1280"/>
      <c r="E50" s="1280"/>
      <c r="F50" s="1280"/>
      <c r="G50" s="1280"/>
      <c r="H50" s="1280"/>
      <c r="I50" s="1295" t="s">
        <v>34</v>
      </c>
      <c r="J50" s="1297"/>
      <c r="K50" s="77">
        <v>2017</v>
      </c>
      <c r="L50" s="77">
        <v>2018</v>
      </c>
      <c r="M50" s="77">
        <v>2019</v>
      </c>
      <c r="N50" s="77">
        <v>2020</v>
      </c>
      <c r="O50" s="77">
        <v>2021</v>
      </c>
      <c r="P50" s="77">
        <v>2022</v>
      </c>
    </row>
    <row r="51" spans="1:16" ht="51.6" customHeight="1" x14ac:dyDescent="0.25">
      <c r="A51" s="1280"/>
      <c r="B51" s="1280"/>
      <c r="C51" s="83" t="s">
        <v>35</v>
      </c>
      <c r="D51" s="83" t="s">
        <v>36</v>
      </c>
      <c r="E51" s="83" t="s">
        <v>37</v>
      </c>
      <c r="F51" s="83" t="s">
        <v>38</v>
      </c>
      <c r="G51" s="83" t="s">
        <v>39</v>
      </c>
      <c r="H51" s="83" t="s">
        <v>40</v>
      </c>
      <c r="I51" s="1298"/>
      <c r="J51" s="1300"/>
      <c r="K51" s="84" t="s">
        <v>10</v>
      </c>
      <c r="L51" s="84" t="s">
        <v>10</v>
      </c>
      <c r="M51" s="84" t="s">
        <v>11</v>
      </c>
      <c r="N51" s="84" t="s">
        <v>12</v>
      </c>
      <c r="O51" s="84" t="s">
        <v>13</v>
      </c>
      <c r="P51" s="84" t="s">
        <v>13</v>
      </c>
    </row>
    <row r="52" spans="1:16" x14ac:dyDescent="0.25">
      <c r="A52" s="1292" t="s">
        <v>27</v>
      </c>
      <c r="B52" s="1294"/>
      <c r="C52" s="13"/>
      <c r="D52" s="13"/>
      <c r="E52" s="13"/>
      <c r="F52" s="13"/>
      <c r="G52" s="13"/>
      <c r="H52" s="13"/>
      <c r="I52" s="1339"/>
      <c r="J52" s="1340"/>
      <c r="K52" s="840">
        <f>K53+K60</f>
        <v>28783.399999999991</v>
      </c>
      <c r="L52" s="840">
        <f t="shared" ref="L52:P52" si="4">L53+L60</f>
        <v>28694.399999999994</v>
      </c>
      <c r="M52" s="840">
        <f t="shared" si="4"/>
        <v>45640</v>
      </c>
      <c r="N52" s="840">
        <f t="shared" si="4"/>
        <v>36228.5</v>
      </c>
      <c r="O52" s="840">
        <f t="shared" si="4"/>
        <v>25277.3</v>
      </c>
      <c r="P52" s="840">
        <f t="shared" si="4"/>
        <v>0</v>
      </c>
    </row>
    <row r="53" spans="1:16" ht="27" customHeight="1" x14ac:dyDescent="0.25">
      <c r="A53" s="1343" t="s">
        <v>389</v>
      </c>
      <c r="B53" s="1344"/>
      <c r="C53" s="28">
        <v>298</v>
      </c>
      <c r="D53" s="13">
        <v>2</v>
      </c>
      <c r="E53" s="13">
        <v>2054</v>
      </c>
      <c r="F53" s="13">
        <v>411</v>
      </c>
      <c r="G53" s="13">
        <v>70074</v>
      </c>
      <c r="H53" s="13"/>
      <c r="I53" s="1271"/>
      <c r="J53" s="1273"/>
      <c r="K53" s="681">
        <f>K54+K55+K56+K57-K59</f>
        <v>27200.899999999991</v>
      </c>
      <c r="L53" s="681">
        <f t="shared" ref="L53:O53" si="5">L54+L55+L56+L57-L59</f>
        <v>27082.299999999996</v>
      </c>
      <c r="M53" s="681">
        <f t="shared" si="5"/>
        <v>33980</v>
      </c>
      <c r="N53" s="681">
        <f t="shared" si="5"/>
        <v>34687.5</v>
      </c>
      <c r="O53" s="681">
        <f t="shared" si="5"/>
        <v>17563</v>
      </c>
      <c r="P53" s="539">
        <f t="shared" ref="P53" si="6">P54+P55+P57+P59+P56</f>
        <v>0</v>
      </c>
    </row>
    <row r="54" spans="1:16" ht="67.150000000000006" customHeight="1" x14ac:dyDescent="0.25">
      <c r="A54" s="1345" t="s">
        <v>128</v>
      </c>
      <c r="B54" s="1346"/>
      <c r="C54" s="97"/>
      <c r="D54" s="8"/>
      <c r="E54" s="8"/>
      <c r="F54" s="8"/>
      <c r="G54" s="8"/>
      <c r="H54" s="8">
        <v>595410</v>
      </c>
      <c r="I54" s="1271"/>
      <c r="J54" s="1273"/>
      <c r="K54" s="838">
        <v>119801.7</v>
      </c>
      <c r="L54" s="540">
        <v>108368.7</v>
      </c>
      <c r="M54" s="536">
        <v>121305.2</v>
      </c>
      <c r="N54" s="536">
        <v>105265</v>
      </c>
      <c r="O54" s="536">
        <v>17190</v>
      </c>
      <c r="P54" s="536"/>
    </row>
    <row r="55" spans="1:16" ht="54.6" customHeight="1" x14ac:dyDescent="0.25">
      <c r="A55" s="1347" t="s">
        <v>284</v>
      </c>
      <c r="B55" s="1348"/>
      <c r="C55" s="97"/>
      <c r="D55" s="8"/>
      <c r="E55" s="8"/>
      <c r="F55" s="8"/>
      <c r="G55" s="8"/>
      <c r="H55" s="8">
        <v>472430</v>
      </c>
      <c r="I55" s="108"/>
      <c r="J55" s="109"/>
      <c r="K55" s="838">
        <v>-104409</v>
      </c>
      <c r="L55" s="540">
        <v>-85962.1</v>
      </c>
      <c r="M55" s="536">
        <v>-105338</v>
      </c>
      <c r="N55" s="536">
        <v>-70577.5</v>
      </c>
      <c r="O55" s="536"/>
      <c r="P55" s="536"/>
    </row>
    <row r="56" spans="1:16" ht="22.9" customHeight="1" x14ac:dyDescent="0.25">
      <c r="A56" s="1341" t="s">
        <v>346</v>
      </c>
      <c r="B56" s="1342"/>
      <c r="C56" s="28"/>
      <c r="D56" s="8"/>
      <c r="E56" s="8"/>
      <c r="F56" s="8"/>
      <c r="G56" s="8"/>
      <c r="H56" s="8">
        <v>422000</v>
      </c>
      <c r="I56" s="163"/>
      <c r="J56" s="164"/>
      <c r="K56" s="838">
        <v>-3692.7</v>
      </c>
      <c r="L56" s="540">
        <v>-135.1</v>
      </c>
      <c r="M56" s="536"/>
      <c r="N56" s="536"/>
      <c r="O56" s="536"/>
      <c r="P56" s="536"/>
    </row>
    <row r="57" spans="1:16" ht="33" customHeight="1" x14ac:dyDescent="0.25">
      <c r="A57" s="1341" t="s">
        <v>130</v>
      </c>
      <c r="B57" s="1342"/>
      <c r="C57" s="28"/>
      <c r="D57" s="8"/>
      <c r="E57" s="8"/>
      <c r="F57" s="8"/>
      <c r="G57" s="8"/>
      <c r="H57" s="8">
        <v>910000</v>
      </c>
      <c r="I57" s="1271"/>
      <c r="J57" s="1273"/>
      <c r="K57" s="838">
        <v>33886.6</v>
      </c>
      <c r="L57" s="540">
        <v>18385.7</v>
      </c>
      <c r="M57" s="536">
        <v>18385.8</v>
      </c>
      <c r="N57" s="536">
        <v>373</v>
      </c>
      <c r="O57" s="536">
        <v>373</v>
      </c>
      <c r="P57" s="536"/>
    </row>
    <row r="58" spans="1:16" s="378" customFormat="1" ht="30" customHeight="1" x14ac:dyDescent="0.25">
      <c r="A58" s="1341" t="s">
        <v>549</v>
      </c>
      <c r="B58" s="1342"/>
      <c r="C58" s="28"/>
      <c r="D58" s="8"/>
      <c r="E58" s="8"/>
      <c r="F58" s="8"/>
      <c r="G58" s="8"/>
      <c r="H58" s="8">
        <v>920000</v>
      </c>
      <c r="I58" s="836"/>
      <c r="J58" s="837"/>
      <c r="K58" s="838">
        <v>15500.9</v>
      </c>
      <c r="L58" s="839">
        <v>4810.8999999999996</v>
      </c>
      <c r="M58" s="838">
        <v>18012.8</v>
      </c>
      <c r="N58" s="838"/>
      <c r="O58" s="838">
        <v>373</v>
      </c>
      <c r="P58" s="838"/>
    </row>
    <row r="59" spans="1:16" ht="20.45" customHeight="1" x14ac:dyDescent="0.25">
      <c r="A59" s="1341" t="s">
        <v>131</v>
      </c>
      <c r="B59" s="1342"/>
      <c r="C59" s="13"/>
      <c r="D59" s="8"/>
      <c r="E59" s="8"/>
      <c r="F59" s="8"/>
      <c r="G59" s="8"/>
      <c r="H59" s="8">
        <v>930000</v>
      </c>
      <c r="I59" s="1271"/>
      <c r="J59" s="1273"/>
      <c r="K59" s="905">
        <v>18385.7</v>
      </c>
      <c r="L59" s="540">
        <v>13574.9</v>
      </c>
      <c r="M59" s="536">
        <v>373</v>
      </c>
      <c r="N59" s="536">
        <v>373</v>
      </c>
      <c r="O59" s="536"/>
      <c r="P59" s="536"/>
    </row>
    <row r="60" spans="1:16" s="378" customFormat="1" ht="62.25" customHeight="1" x14ac:dyDescent="0.25">
      <c r="A60" s="1349" t="s">
        <v>516</v>
      </c>
      <c r="B60" s="1350"/>
      <c r="C60" s="13">
        <v>298</v>
      </c>
      <c r="D60" s="13">
        <v>2</v>
      </c>
      <c r="E60" s="13">
        <v>2061</v>
      </c>
      <c r="F60" s="13">
        <v>411</v>
      </c>
      <c r="G60" s="13">
        <v>70034</v>
      </c>
      <c r="H60" s="13"/>
      <c r="I60" s="537"/>
      <c r="J60" s="538"/>
      <c r="K60" s="840">
        <f>K61+K62+K63+K64+K65+K66-0.2</f>
        <v>1582.4999999999989</v>
      </c>
      <c r="L60" s="541">
        <f>L61+L62+L63+L64+L65+L66</f>
        <v>1612.0999999999985</v>
      </c>
      <c r="M60" s="541">
        <f t="shared" ref="M60:P60" si="7">M61+M62+M63+M64+M65+M66</f>
        <v>11660</v>
      </c>
      <c r="N60" s="541">
        <f t="shared" si="7"/>
        <v>1540.9999999999991</v>
      </c>
      <c r="O60" s="541">
        <f t="shared" si="7"/>
        <v>7714.3</v>
      </c>
      <c r="P60" s="541">
        <f t="shared" si="7"/>
        <v>0</v>
      </c>
    </row>
    <row r="61" spans="1:16" s="378" customFormat="1" ht="20.45" customHeight="1" x14ac:dyDescent="0.25">
      <c r="A61" s="1351" t="s">
        <v>548</v>
      </c>
      <c r="B61" s="1351"/>
      <c r="C61" s="13"/>
      <c r="D61" s="8"/>
      <c r="E61" s="8"/>
      <c r="F61" s="8"/>
      <c r="G61" s="8"/>
      <c r="H61" s="8">
        <v>145150</v>
      </c>
      <c r="I61" s="533"/>
      <c r="J61" s="534"/>
      <c r="K61" s="838">
        <v>934.5</v>
      </c>
      <c r="L61" s="540">
        <v>1766.4</v>
      </c>
      <c r="M61" s="536">
        <v>7900</v>
      </c>
      <c r="N61" s="536">
        <v>3320</v>
      </c>
      <c r="O61" s="536"/>
      <c r="P61" s="536"/>
    </row>
    <row r="62" spans="1:16" s="378" customFormat="1" ht="45.75" customHeight="1" x14ac:dyDescent="0.25">
      <c r="A62" s="1352" t="s">
        <v>550</v>
      </c>
      <c r="B62" s="1352"/>
      <c r="C62" s="13"/>
      <c r="D62" s="8"/>
      <c r="E62" s="8"/>
      <c r="F62" s="8"/>
      <c r="G62" s="8"/>
      <c r="H62" s="8">
        <v>141117</v>
      </c>
      <c r="I62" s="533"/>
      <c r="J62" s="534"/>
      <c r="K62" s="535"/>
      <c r="L62" s="540">
        <v>81.599999999999994</v>
      </c>
      <c r="M62" s="536"/>
      <c r="N62" s="536"/>
      <c r="O62" s="536"/>
      <c r="P62" s="536"/>
    </row>
    <row r="63" spans="1:16" s="378" customFormat="1" ht="39.75" customHeight="1" x14ac:dyDescent="0.25">
      <c r="A63" s="1353" t="s">
        <v>285</v>
      </c>
      <c r="B63" s="1354"/>
      <c r="C63" s="13"/>
      <c r="D63" s="8"/>
      <c r="E63" s="8"/>
      <c r="F63" s="8"/>
      <c r="G63" s="8"/>
      <c r="H63" s="8">
        <v>471340</v>
      </c>
      <c r="I63" s="533"/>
      <c r="J63" s="534"/>
      <c r="K63" s="838">
        <v>1435.5</v>
      </c>
      <c r="L63" s="540"/>
      <c r="M63" s="536"/>
      <c r="N63" s="536"/>
      <c r="O63" s="536"/>
      <c r="P63" s="536"/>
    </row>
    <row r="64" spans="1:16" s="378" customFormat="1" ht="20.45" customHeight="1" x14ac:dyDescent="0.25">
      <c r="A64" s="1341" t="s">
        <v>346</v>
      </c>
      <c r="B64" s="1342"/>
      <c r="C64" s="13"/>
      <c r="D64" s="8"/>
      <c r="E64" s="8"/>
      <c r="F64" s="8"/>
      <c r="G64" s="8"/>
      <c r="H64" s="8">
        <v>422000</v>
      </c>
      <c r="I64" s="533"/>
      <c r="J64" s="534"/>
      <c r="K64" s="535">
        <v>-119.3</v>
      </c>
      <c r="L64" s="540">
        <v>-14.8</v>
      </c>
      <c r="M64" s="536"/>
      <c r="N64" s="536"/>
      <c r="O64" s="536"/>
      <c r="P64" s="536"/>
    </row>
    <row r="65" spans="1:16" s="378" customFormat="1" ht="20.45" customHeight="1" x14ac:dyDescent="0.25">
      <c r="A65" s="1355" t="s">
        <v>130</v>
      </c>
      <c r="B65" s="1356"/>
      <c r="C65" s="13"/>
      <c r="D65" s="8"/>
      <c r="E65" s="8"/>
      <c r="F65" s="8"/>
      <c r="G65" s="8"/>
      <c r="H65" s="8">
        <v>910000</v>
      </c>
      <c r="I65" s="533"/>
      <c r="J65" s="534"/>
      <c r="K65" s="535">
        <v>14113.9</v>
      </c>
      <c r="L65" s="540">
        <v>14781.9</v>
      </c>
      <c r="M65" s="536">
        <v>9695.2999999999993</v>
      </c>
      <c r="N65" s="536">
        <v>5935.3</v>
      </c>
      <c r="O65" s="536">
        <v>7714.3</v>
      </c>
      <c r="P65" s="536"/>
    </row>
    <row r="66" spans="1:16" ht="15.75" customHeight="1" x14ac:dyDescent="0.25">
      <c r="A66" s="1355" t="s">
        <v>131</v>
      </c>
      <c r="B66" s="1356"/>
      <c r="C66" s="13"/>
      <c r="D66" s="13"/>
      <c r="E66" s="13"/>
      <c r="F66" s="13"/>
      <c r="G66" s="13"/>
      <c r="H66" s="8">
        <v>930000</v>
      </c>
      <c r="I66" s="1271"/>
      <c r="J66" s="1273"/>
      <c r="K66" s="535">
        <v>-14781.9</v>
      </c>
      <c r="L66" s="540">
        <v>-15003</v>
      </c>
      <c r="M66" s="536">
        <v>-5935.3</v>
      </c>
      <c r="N66" s="536">
        <v>-7714.3</v>
      </c>
      <c r="O66" s="536"/>
      <c r="P66" s="536"/>
    </row>
    <row r="67" spans="1:16" x14ac:dyDescent="0.25">
      <c r="A67" s="1271"/>
      <c r="B67" s="1272"/>
    </row>
    <row r="68" spans="1:16" ht="26.25" customHeight="1" x14ac:dyDescent="0.25">
      <c r="A68" s="1336" t="s">
        <v>41</v>
      </c>
      <c r="B68" s="1336"/>
      <c r="C68" s="1336"/>
      <c r="D68" s="1336"/>
      <c r="E68" s="1336"/>
      <c r="F68" s="1336"/>
      <c r="G68" s="1336"/>
      <c r="H68" s="1336"/>
      <c r="I68" s="1336"/>
      <c r="J68" s="1336"/>
      <c r="K68" s="1336"/>
      <c r="L68" s="1336"/>
      <c r="M68" s="1336"/>
      <c r="N68" s="1336"/>
      <c r="O68" s="1336"/>
      <c r="P68" s="1337"/>
    </row>
    <row r="69" spans="1:16" ht="16.899999999999999" customHeight="1" x14ac:dyDescent="0.25">
      <c r="A69" s="1329"/>
      <c r="B69" s="1331"/>
      <c r="C69" s="1329"/>
      <c r="D69" s="1330"/>
      <c r="E69" s="1330"/>
      <c r="F69" s="1330"/>
      <c r="G69" s="1330"/>
      <c r="H69" s="1330"/>
      <c r="I69" s="1330"/>
      <c r="J69" s="1330"/>
      <c r="K69" s="1330"/>
      <c r="L69" s="1330"/>
      <c r="M69" s="1330"/>
      <c r="N69" s="1331"/>
      <c r="O69" s="1301" t="s">
        <v>2</v>
      </c>
      <c r="P69" s="1301"/>
    </row>
    <row r="70" spans="1:16" ht="20.25" customHeight="1" x14ac:dyDescent="0.25">
      <c r="A70" s="1334" t="s">
        <v>42</v>
      </c>
      <c r="B70" s="1334"/>
      <c r="C70" s="1329" t="s">
        <v>215</v>
      </c>
      <c r="D70" s="1330"/>
      <c r="E70" s="1330"/>
      <c r="F70" s="1330"/>
      <c r="G70" s="1330"/>
      <c r="H70" s="1330"/>
      <c r="I70" s="1330"/>
      <c r="J70" s="1330"/>
      <c r="K70" s="1330"/>
      <c r="L70" s="1330"/>
      <c r="M70" s="1330"/>
      <c r="N70" s="1331"/>
      <c r="O70" s="1335" t="s">
        <v>216</v>
      </c>
      <c r="P70" s="1335"/>
    </row>
    <row r="71" spans="1:16" ht="21.6" customHeight="1" x14ac:dyDescent="0.25">
      <c r="A71" s="1334" t="s">
        <v>43</v>
      </c>
      <c r="B71" s="1334"/>
      <c r="C71" s="1329" t="s">
        <v>215</v>
      </c>
      <c r="D71" s="1330"/>
      <c r="E71" s="1330"/>
      <c r="F71" s="1330"/>
      <c r="G71" s="1330"/>
      <c r="H71" s="1330"/>
      <c r="I71" s="1330"/>
      <c r="J71" s="1330"/>
      <c r="K71" s="1330"/>
      <c r="L71" s="1330"/>
      <c r="M71" s="1330"/>
      <c r="N71" s="1331"/>
      <c r="O71" s="1301">
        <v>50</v>
      </c>
      <c r="P71" s="1301"/>
    </row>
    <row r="72" spans="1:16" ht="21.6" customHeight="1" x14ac:dyDescent="0.25">
      <c r="A72" s="1334" t="s">
        <v>45</v>
      </c>
      <c r="B72" s="1334"/>
      <c r="C72" s="1329" t="s">
        <v>252</v>
      </c>
      <c r="D72" s="1330"/>
      <c r="E72" s="1330"/>
      <c r="F72" s="1330"/>
      <c r="G72" s="1330"/>
      <c r="H72" s="1330"/>
      <c r="I72" s="1330"/>
      <c r="J72" s="1330"/>
      <c r="K72" s="1330"/>
      <c r="L72" s="1330"/>
      <c r="M72" s="1330"/>
      <c r="N72" s="1331"/>
      <c r="O72" s="1335" t="s">
        <v>137</v>
      </c>
      <c r="P72" s="1335"/>
    </row>
    <row r="74" spans="1:16" ht="24.75" customHeight="1" x14ac:dyDescent="0.25">
      <c r="A74" s="1338" t="s">
        <v>46</v>
      </c>
      <c r="B74" s="1338"/>
      <c r="C74" s="1338"/>
      <c r="D74" s="1338"/>
      <c r="E74" s="1338"/>
      <c r="F74" s="1338"/>
      <c r="G74" s="1338"/>
      <c r="H74" s="1338"/>
      <c r="I74" s="1338"/>
      <c r="J74" s="1338"/>
      <c r="K74" s="1338"/>
      <c r="L74" s="1338"/>
      <c r="M74" s="1338"/>
      <c r="N74" s="1338"/>
      <c r="O74" s="1338"/>
      <c r="P74" s="1338"/>
    </row>
    <row r="75" spans="1:16" ht="32.450000000000003" customHeight="1" x14ac:dyDescent="0.25">
      <c r="A75" s="1322" t="s">
        <v>47</v>
      </c>
      <c r="B75" s="1323"/>
      <c r="C75" s="1324"/>
      <c r="D75" s="1200" t="s">
        <v>645</v>
      </c>
      <c r="E75" s="1200"/>
      <c r="F75" s="1200"/>
      <c r="G75" s="1200"/>
      <c r="H75" s="1200"/>
      <c r="I75" s="1200"/>
      <c r="J75" s="1200"/>
      <c r="K75" s="1200"/>
      <c r="L75" s="1200"/>
      <c r="M75" s="1200"/>
      <c r="N75" s="1200"/>
      <c r="O75" s="1200"/>
      <c r="P75" s="1206"/>
    </row>
    <row r="76" spans="1:16" ht="225.6" customHeight="1" x14ac:dyDescent="0.25">
      <c r="A76" s="1325" t="s">
        <v>48</v>
      </c>
      <c r="B76" s="1326"/>
      <c r="C76" s="1327"/>
      <c r="D76" s="1328" t="s">
        <v>962</v>
      </c>
      <c r="E76" s="1195"/>
      <c r="F76" s="1195"/>
      <c r="G76" s="1195"/>
      <c r="H76" s="1195"/>
      <c r="I76" s="1195"/>
      <c r="J76" s="1195"/>
      <c r="K76" s="1195"/>
      <c r="L76" s="1195"/>
      <c r="M76" s="1195"/>
      <c r="N76" s="1195"/>
      <c r="O76" s="1195"/>
      <c r="P76" s="1196"/>
    </row>
    <row r="77" spans="1:16" ht="72.95" customHeight="1" x14ac:dyDescent="0.25">
      <c r="A77" s="1329" t="s">
        <v>49</v>
      </c>
      <c r="B77" s="1330"/>
      <c r="C77" s="1331"/>
      <c r="D77" s="1332" t="s">
        <v>963</v>
      </c>
      <c r="E77" s="1332"/>
      <c r="F77" s="1332"/>
      <c r="G77" s="1332"/>
      <c r="H77" s="1332"/>
      <c r="I77" s="1332"/>
      <c r="J77" s="1332"/>
      <c r="K77" s="1332"/>
      <c r="L77" s="1332"/>
      <c r="M77" s="1332"/>
      <c r="N77" s="1332"/>
      <c r="O77" s="1332"/>
      <c r="P77" s="1333"/>
    </row>
    <row r="78" spans="1:16" ht="26.25" customHeight="1" x14ac:dyDescent="0.25">
      <c r="A78" s="1278" t="s">
        <v>50</v>
      </c>
      <c r="B78" s="1278"/>
      <c r="C78" s="1278"/>
      <c r="D78" s="1278"/>
      <c r="E78" s="1278"/>
      <c r="F78" s="1278"/>
      <c r="G78" s="1278"/>
      <c r="H78" s="1278"/>
      <c r="I78" s="1278"/>
      <c r="J78" s="1278"/>
      <c r="K78" s="1278"/>
      <c r="L78" s="1278"/>
      <c r="M78" s="1278"/>
      <c r="N78" s="1278"/>
      <c r="O78" s="1278"/>
      <c r="P78" s="1278"/>
    </row>
    <row r="79" spans="1:16" ht="24" customHeight="1" x14ac:dyDescent="0.25">
      <c r="A79" s="1308" t="s">
        <v>51</v>
      </c>
      <c r="B79" s="1280" t="s">
        <v>2</v>
      </c>
      <c r="C79" s="1280" t="s">
        <v>7</v>
      </c>
      <c r="D79" s="1280"/>
      <c r="E79" s="1280"/>
      <c r="F79" s="1280"/>
      <c r="G79" s="1280"/>
      <c r="H79" s="1280"/>
      <c r="I79" s="1280"/>
      <c r="J79" s="1311" t="s">
        <v>52</v>
      </c>
      <c r="K79" s="14">
        <v>2017</v>
      </c>
      <c r="L79" s="14">
        <v>2018</v>
      </c>
      <c r="M79" s="14">
        <v>2019</v>
      </c>
      <c r="N79" s="99">
        <v>2020</v>
      </c>
      <c r="O79" s="99">
        <v>2021</v>
      </c>
      <c r="P79" s="99">
        <v>2022</v>
      </c>
    </row>
    <row r="80" spans="1:16" ht="50.25" customHeight="1" x14ac:dyDescent="0.25">
      <c r="A80" s="1309"/>
      <c r="B80" s="1310"/>
      <c r="C80" s="1280"/>
      <c r="D80" s="1280"/>
      <c r="E80" s="1280"/>
      <c r="F80" s="1280"/>
      <c r="G80" s="1280"/>
      <c r="H80" s="1280"/>
      <c r="I80" s="1280"/>
      <c r="J80" s="1311"/>
      <c r="K80" s="15" t="s">
        <v>10</v>
      </c>
      <c r="L80" s="15" t="s">
        <v>10</v>
      </c>
      <c r="M80" s="15" t="s">
        <v>11</v>
      </c>
      <c r="N80" s="98" t="s">
        <v>12</v>
      </c>
      <c r="O80" s="98" t="s">
        <v>13</v>
      </c>
      <c r="P80" s="98" t="s">
        <v>13</v>
      </c>
    </row>
    <row r="81" spans="1:16" ht="54.75" customHeight="1" x14ac:dyDescent="0.25">
      <c r="A81" s="1318" t="s">
        <v>53</v>
      </c>
      <c r="B81" s="380" t="s">
        <v>138</v>
      </c>
      <c r="C81" s="1312" t="s">
        <v>646</v>
      </c>
      <c r="D81" s="1313"/>
      <c r="E81" s="1313"/>
      <c r="F81" s="1313"/>
      <c r="G81" s="1313"/>
      <c r="H81" s="1313"/>
      <c r="I81" s="1314"/>
      <c r="J81" s="380" t="s">
        <v>111</v>
      </c>
      <c r="K81" s="1076" t="s">
        <v>15</v>
      </c>
      <c r="L81" s="596" t="s">
        <v>15</v>
      </c>
      <c r="M81" s="154">
        <v>150</v>
      </c>
      <c r="N81" s="381">
        <v>150</v>
      </c>
      <c r="O81" s="154" t="s">
        <v>15</v>
      </c>
      <c r="P81" s="154" t="s">
        <v>15</v>
      </c>
    </row>
    <row r="82" spans="1:16" ht="35.1" customHeight="1" x14ac:dyDescent="0.25">
      <c r="A82" s="1319"/>
      <c r="B82" s="380" t="s">
        <v>168</v>
      </c>
      <c r="C82" s="1312" t="s">
        <v>973</v>
      </c>
      <c r="D82" s="1313"/>
      <c r="E82" s="1313"/>
      <c r="F82" s="1313"/>
      <c r="G82" s="1313"/>
      <c r="H82" s="1313"/>
      <c r="I82" s="1314"/>
      <c r="J82" s="380" t="s">
        <v>111</v>
      </c>
      <c r="K82" s="1071" t="s">
        <v>15</v>
      </c>
      <c r="L82" s="1071" t="s">
        <v>15</v>
      </c>
      <c r="M82" s="1071">
        <v>8.5</v>
      </c>
      <c r="N82" s="1026">
        <v>8.5</v>
      </c>
      <c r="O82" s="1071">
        <v>8.5</v>
      </c>
      <c r="P82" s="154" t="s">
        <v>15</v>
      </c>
    </row>
    <row r="83" spans="1:16" ht="33.75" customHeight="1" x14ac:dyDescent="0.25">
      <c r="A83" s="1319"/>
      <c r="B83" s="380" t="s">
        <v>327</v>
      </c>
      <c r="C83" s="1312" t="s">
        <v>984</v>
      </c>
      <c r="D83" s="1313"/>
      <c r="E83" s="1313"/>
      <c r="F83" s="1313"/>
      <c r="G83" s="1313"/>
      <c r="H83" s="1313"/>
      <c r="I83" s="1314"/>
      <c r="J83" s="380" t="s">
        <v>111</v>
      </c>
      <c r="K83" s="1071" t="s">
        <v>15</v>
      </c>
      <c r="L83" s="1071" t="s">
        <v>15</v>
      </c>
      <c r="M83" s="1071">
        <v>30</v>
      </c>
      <c r="N83" s="1026">
        <v>50</v>
      </c>
      <c r="O83" s="1071">
        <v>50</v>
      </c>
      <c r="P83" s="154" t="s">
        <v>15</v>
      </c>
    </row>
    <row r="84" spans="1:16" s="378" customFormat="1" ht="33.75" customHeight="1" x14ac:dyDescent="0.25">
      <c r="A84" s="1319"/>
      <c r="B84" s="578" t="s">
        <v>649</v>
      </c>
      <c r="C84" s="1245" t="s">
        <v>650</v>
      </c>
      <c r="D84" s="1243"/>
      <c r="E84" s="1243"/>
      <c r="F84" s="1243"/>
      <c r="G84" s="1243"/>
      <c r="H84" s="1243"/>
      <c r="I84" s="1244"/>
      <c r="J84" s="578" t="s">
        <v>111</v>
      </c>
      <c r="K84" s="1092" t="s">
        <v>15</v>
      </c>
      <c r="L84" s="1092" t="s">
        <v>15</v>
      </c>
      <c r="M84" s="1092" t="s">
        <v>15</v>
      </c>
      <c r="N84" s="579" t="s">
        <v>15</v>
      </c>
      <c r="O84" s="579">
        <v>10</v>
      </c>
      <c r="P84" s="579">
        <v>20</v>
      </c>
    </row>
    <row r="85" spans="1:16" s="378" customFormat="1" ht="39.950000000000003" customHeight="1" x14ac:dyDescent="0.25">
      <c r="A85" s="1319"/>
      <c r="B85" s="578" t="s">
        <v>665</v>
      </c>
      <c r="C85" s="1321" t="s">
        <v>964</v>
      </c>
      <c r="D85" s="1243"/>
      <c r="E85" s="1243"/>
      <c r="F85" s="1243"/>
      <c r="G85" s="1243"/>
      <c r="H85" s="1243"/>
      <c r="I85" s="1244"/>
      <c r="J85" s="578" t="s">
        <v>111</v>
      </c>
      <c r="K85" s="1092" t="s">
        <v>15</v>
      </c>
      <c r="L85" s="1093" t="s">
        <v>15</v>
      </c>
      <c r="M85" s="1092" t="s">
        <v>15</v>
      </c>
      <c r="N85" s="579" t="s">
        <v>965</v>
      </c>
      <c r="O85" s="579" t="s">
        <v>966</v>
      </c>
      <c r="P85" s="579" t="s">
        <v>967</v>
      </c>
    </row>
    <row r="86" spans="1:16" s="378" customFormat="1" ht="54.95" customHeight="1" x14ac:dyDescent="0.25">
      <c r="A86" s="1319"/>
      <c r="B86" s="578" t="s">
        <v>968</v>
      </c>
      <c r="C86" s="1321" t="s">
        <v>969</v>
      </c>
      <c r="D86" s="1243"/>
      <c r="E86" s="1243"/>
      <c r="F86" s="1243"/>
      <c r="G86" s="1243"/>
      <c r="H86" s="1243"/>
      <c r="I86" s="1244"/>
      <c r="J86" s="578" t="s">
        <v>111</v>
      </c>
      <c r="K86" s="1092" t="s">
        <v>15</v>
      </c>
      <c r="L86" s="1093" t="s">
        <v>15</v>
      </c>
      <c r="M86" s="1092" t="s">
        <v>15</v>
      </c>
      <c r="N86" s="579">
        <v>2</v>
      </c>
      <c r="O86" s="579">
        <v>2.2000000000000002</v>
      </c>
      <c r="P86" s="579">
        <v>2.2999999999999998</v>
      </c>
    </row>
    <row r="87" spans="1:16" s="378" customFormat="1" ht="42.6" customHeight="1" x14ac:dyDescent="0.25">
      <c r="A87" s="1320"/>
      <c r="B87" s="578" t="s">
        <v>970</v>
      </c>
      <c r="C87" s="1315" t="s">
        <v>971</v>
      </c>
      <c r="D87" s="1316"/>
      <c r="E87" s="1316"/>
      <c r="F87" s="1316"/>
      <c r="G87" s="1316"/>
      <c r="H87" s="1316"/>
      <c r="I87" s="1317"/>
      <c r="J87" s="1048" t="s">
        <v>972</v>
      </c>
      <c r="K87" s="1092" t="s">
        <v>15</v>
      </c>
      <c r="L87" s="1093" t="s">
        <v>15</v>
      </c>
      <c r="M87" s="1092" t="s">
        <v>15</v>
      </c>
      <c r="N87" s="579">
        <v>70</v>
      </c>
      <c r="O87" s="579">
        <v>100</v>
      </c>
      <c r="P87" s="579">
        <v>150</v>
      </c>
    </row>
    <row r="88" spans="1:16" ht="53.45" customHeight="1" x14ac:dyDescent="0.25">
      <c r="A88" s="1251"/>
      <c r="B88" s="580" t="s">
        <v>140</v>
      </c>
      <c r="C88" s="1239" t="s">
        <v>651</v>
      </c>
      <c r="D88" s="1243"/>
      <c r="E88" s="1243"/>
      <c r="F88" s="1243"/>
      <c r="G88" s="1243"/>
      <c r="H88" s="1243"/>
      <c r="I88" s="1244"/>
      <c r="J88" s="580" t="s">
        <v>331</v>
      </c>
      <c r="K88" s="1091" t="s">
        <v>15</v>
      </c>
      <c r="L88" s="1091" t="s">
        <v>15</v>
      </c>
      <c r="M88" s="1091">
        <v>9</v>
      </c>
      <c r="N88" s="581" t="s">
        <v>15</v>
      </c>
      <c r="O88" s="1091">
        <v>5</v>
      </c>
      <c r="P88" s="1091" t="s">
        <v>15</v>
      </c>
    </row>
    <row r="89" spans="1:16" ht="47.25" customHeight="1" x14ac:dyDescent="0.25">
      <c r="A89" s="1251"/>
      <c r="B89" s="582" t="s">
        <v>141</v>
      </c>
      <c r="C89" s="1239" t="s">
        <v>253</v>
      </c>
      <c r="D89" s="1240"/>
      <c r="E89" s="1240"/>
      <c r="F89" s="1240"/>
      <c r="G89" s="1240"/>
      <c r="H89" s="1240"/>
      <c r="I89" s="1241"/>
      <c r="J89" s="582" t="s">
        <v>331</v>
      </c>
      <c r="K89" s="1071">
        <v>66</v>
      </c>
      <c r="L89" s="1071">
        <v>65</v>
      </c>
      <c r="M89" s="1071">
        <v>60</v>
      </c>
      <c r="N89" s="1026">
        <v>50</v>
      </c>
      <c r="O89" s="1091" t="s">
        <v>15</v>
      </c>
      <c r="P89" s="1091" t="s">
        <v>15</v>
      </c>
    </row>
    <row r="90" spans="1:16" ht="39.75" customHeight="1" x14ac:dyDescent="0.25">
      <c r="A90" s="1251"/>
      <c r="B90" s="582" t="s">
        <v>142</v>
      </c>
      <c r="C90" s="1239" t="s">
        <v>254</v>
      </c>
      <c r="D90" s="1240"/>
      <c r="E90" s="1240"/>
      <c r="F90" s="1240"/>
      <c r="G90" s="1240"/>
      <c r="H90" s="1240"/>
      <c r="I90" s="1241"/>
      <c r="J90" s="582" t="s">
        <v>331</v>
      </c>
      <c r="K90" s="1071">
        <v>35</v>
      </c>
      <c r="L90" s="1071">
        <v>33</v>
      </c>
      <c r="M90" s="1071">
        <v>14</v>
      </c>
      <c r="N90" s="1026">
        <v>8</v>
      </c>
      <c r="O90" s="1091" t="s">
        <v>15</v>
      </c>
      <c r="P90" s="1091" t="s">
        <v>15</v>
      </c>
    </row>
    <row r="91" spans="1:16" ht="47.1" customHeight="1" x14ac:dyDescent="0.25">
      <c r="A91" s="1251"/>
      <c r="B91" s="582" t="s">
        <v>188</v>
      </c>
      <c r="C91" s="1239" t="s">
        <v>974</v>
      </c>
      <c r="D91" s="1240"/>
      <c r="E91" s="1240"/>
      <c r="F91" s="1240"/>
      <c r="G91" s="1240"/>
      <c r="H91" s="1240"/>
      <c r="I91" s="1240"/>
      <c r="J91" s="582" t="s">
        <v>331</v>
      </c>
      <c r="K91" s="1092" t="s">
        <v>15</v>
      </c>
      <c r="L91" s="1092" t="s">
        <v>15</v>
      </c>
      <c r="M91" s="1092">
        <v>75</v>
      </c>
      <c r="N91" s="581">
        <v>75</v>
      </c>
      <c r="O91" s="581">
        <v>150</v>
      </c>
      <c r="P91" s="581">
        <v>300</v>
      </c>
    </row>
    <row r="92" spans="1:16" ht="34.5" customHeight="1" x14ac:dyDescent="0.25">
      <c r="A92" s="1251"/>
      <c r="B92" s="582" t="s">
        <v>210</v>
      </c>
      <c r="C92" s="1239" t="s">
        <v>1007</v>
      </c>
      <c r="D92" s="1240"/>
      <c r="E92" s="1240"/>
      <c r="F92" s="1240"/>
      <c r="G92" s="1240"/>
      <c r="H92" s="1240"/>
      <c r="I92" s="1241"/>
      <c r="J92" s="582" t="s">
        <v>331</v>
      </c>
      <c r="K92" s="1092" t="s">
        <v>15</v>
      </c>
      <c r="L92" s="1092" t="s">
        <v>15</v>
      </c>
      <c r="M92" s="1092" t="s">
        <v>15</v>
      </c>
      <c r="N92" s="581" t="s">
        <v>15</v>
      </c>
      <c r="O92" s="581">
        <v>63000</v>
      </c>
      <c r="P92" s="581">
        <v>87000</v>
      </c>
    </row>
    <row r="93" spans="1:16" ht="36" customHeight="1" x14ac:dyDescent="0.25">
      <c r="A93" s="1251"/>
      <c r="B93" s="582" t="s">
        <v>211</v>
      </c>
      <c r="C93" s="1245" t="s">
        <v>652</v>
      </c>
      <c r="D93" s="1243"/>
      <c r="E93" s="1243"/>
      <c r="F93" s="1243"/>
      <c r="G93" s="1243"/>
      <c r="H93" s="1243"/>
      <c r="I93" s="1244"/>
      <c r="J93" s="582" t="s">
        <v>331</v>
      </c>
      <c r="K93" s="1092" t="s">
        <v>15</v>
      </c>
      <c r="L93" s="1092" t="s">
        <v>15</v>
      </c>
      <c r="M93" s="1092" t="s">
        <v>15</v>
      </c>
      <c r="N93" s="581" t="s">
        <v>15</v>
      </c>
      <c r="O93" s="581">
        <v>420000</v>
      </c>
      <c r="P93" s="581">
        <v>580000</v>
      </c>
    </row>
    <row r="94" spans="1:16" ht="36" customHeight="1" x14ac:dyDescent="0.25">
      <c r="A94" s="1251"/>
      <c r="B94" s="582" t="s">
        <v>115</v>
      </c>
      <c r="C94" s="1245" t="s">
        <v>653</v>
      </c>
      <c r="D94" s="1243"/>
      <c r="E94" s="1243"/>
      <c r="F94" s="1243"/>
      <c r="G94" s="1243"/>
      <c r="H94" s="1243"/>
      <c r="I94" s="1244"/>
      <c r="J94" s="582" t="s">
        <v>331</v>
      </c>
      <c r="K94" s="1092" t="s">
        <v>15</v>
      </c>
      <c r="L94" s="1092" t="s">
        <v>15</v>
      </c>
      <c r="M94" s="1092" t="s">
        <v>15</v>
      </c>
      <c r="N94" s="581" t="s">
        <v>15</v>
      </c>
      <c r="O94" s="581">
        <v>420</v>
      </c>
      <c r="P94" s="581">
        <v>580</v>
      </c>
    </row>
    <row r="95" spans="1:16" s="378" customFormat="1" ht="52.5" customHeight="1" x14ac:dyDescent="0.25">
      <c r="A95" s="1250"/>
      <c r="B95" s="583" t="s">
        <v>143</v>
      </c>
      <c r="C95" s="1239" t="s">
        <v>654</v>
      </c>
      <c r="D95" s="1240"/>
      <c r="E95" s="1240"/>
      <c r="F95" s="1240"/>
      <c r="G95" s="1240"/>
      <c r="H95" s="1240"/>
      <c r="I95" s="1241"/>
      <c r="J95" s="582" t="s">
        <v>144</v>
      </c>
      <c r="K95" s="1091" t="s">
        <v>15</v>
      </c>
      <c r="L95" s="1091" t="s">
        <v>15</v>
      </c>
      <c r="M95" s="1091">
        <v>480</v>
      </c>
      <c r="N95" s="581">
        <v>480</v>
      </c>
      <c r="O95" s="1091" t="s">
        <v>15</v>
      </c>
      <c r="P95" s="1091" t="s">
        <v>15</v>
      </c>
    </row>
    <row r="96" spans="1:16" s="378" customFormat="1" ht="36" customHeight="1" x14ac:dyDescent="0.25">
      <c r="A96" s="1250"/>
      <c r="B96" s="583" t="s">
        <v>171</v>
      </c>
      <c r="C96" s="1242" t="s">
        <v>975</v>
      </c>
      <c r="D96" s="1243"/>
      <c r="E96" s="1243"/>
      <c r="F96" s="1243"/>
      <c r="G96" s="1243"/>
      <c r="H96" s="1243"/>
      <c r="I96" s="1244"/>
      <c r="J96" s="582" t="s">
        <v>144</v>
      </c>
      <c r="K96" s="1092" t="s">
        <v>15</v>
      </c>
      <c r="L96" s="1092" t="s">
        <v>15</v>
      </c>
      <c r="M96" s="1092">
        <v>13000</v>
      </c>
      <c r="N96" s="579">
        <v>26000</v>
      </c>
      <c r="O96" s="579">
        <v>28000</v>
      </c>
      <c r="P96" s="579">
        <v>30000</v>
      </c>
    </row>
    <row r="97" spans="1:16" ht="23.1" customHeight="1" x14ac:dyDescent="0.25">
      <c r="A97" s="1250" t="s">
        <v>59</v>
      </c>
      <c r="B97" s="583" t="s">
        <v>304</v>
      </c>
      <c r="C97" s="1239" t="s">
        <v>655</v>
      </c>
      <c r="D97" s="1243"/>
      <c r="E97" s="1243"/>
      <c r="F97" s="1243"/>
      <c r="G97" s="1243"/>
      <c r="H97" s="1243"/>
      <c r="I97" s="1244"/>
      <c r="J97" s="582" t="s">
        <v>144</v>
      </c>
      <c r="K97" s="1092" t="s">
        <v>15</v>
      </c>
      <c r="L97" s="1092" t="s">
        <v>15</v>
      </c>
      <c r="M97" s="1092" t="s">
        <v>15</v>
      </c>
      <c r="N97" s="581" t="s">
        <v>15</v>
      </c>
      <c r="O97" s="581">
        <v>8.1000000000000003E-2</v>
      </c>
      <c r="P97" s="581">
        <v>0.111</v>
      </c>
    </row>
    <row r="98" spans="1:16" ht="23.45" customHeight="1" x14ac:dyDescent="0.25">
      <c r="B98" s="583" t="s">
        <v>656</v>
      </c>
      <c r="C98" s="1245" t="s">
        <v>657</v>
      </c>
      <c r="D98" s="1243"/>
      <c r="E98" s="1243"/>
      <c r="F98" s="1243"/>
      <c r="G98" s="1243"/>
      <c r="H98" s="1243"/>
      <c r="I98" s="1244"/>
      <c r="J98" s="582" t="s">
        <v>144</v>
      </c>
      <c r="K98" s="1091" t="s">
        <v>15</v>
      </c>
      <c r="L98" s="1091" t="s">
        <v>15</v>
      </c>
      <c r="M98" s="1091" t="s">
        <v>15</v>
      </c>
      <c r="N98" s="581" t="s">
        <v>15</v>
      </c>
      <c r="O98" s="581">
        <v>12.1</v>
      </c>
      <c r="P98" s="581">
        <v>16.72</v>
      </c>
    </row>
    <row r="99" spans="1:16" x14ac:dyDescent="0.25">
      <c r="A99" s="1292" t="s">
        <v>60</v>
      </c>
      <c r="B99" s="1293"/>
      <c r="C99" s="1293"/>
      <c r="D99" s="1293"/>
      <c r="E99" s="1293"/>
      <c r="F99" s="1293"/>
      <c r="G99" s="1293"/>
      <c r="H99" s="1293"/>
      <c r="I99" s="1293"/>
      <c r="J99" s="1293"/>
      <c r="K99" s="1293"/>
      <c r="L99" s="1293"/>
      <c r="M99" s="1293"/>
      <c r="N99" s="1293"/>
      <c r="O99" s="1293"/>
      <c r="P99" s="1294"/>
    </row>
    <row r="100" spans="1:16" x14ac:dyDescent="0.25">
      <c r="A100" s="1295" t="s">
        <v>7</v>
      </c>
      <c r="B100" s="1296"/>
      <c r="C100" s="1296"/>
      <c r="D100" s="1297"/>
      <c r="E100" s="1255" t="s">
        <v>2</v>
      </c>
      <c r="F100" s="1256"/>
      <c r="G100" s="1280">
        <v>2017</v>
      </c>
      <c r="H100" s="1280"/>
      <c r="I100" s="77">
        <v>2018</v>
      </c>
      <c r="J100" s="77">
        <v>2019</v>
      </c>
      <c r="K100" s="1301">
        <v>2020</v>
      </c>
      <c r="L100" s="1301"/>
      <c r="M100" s="1301">
        <v>2021</v>
      </c>
      <c r="N100" s="1301"/>
      <c r="O100" s="1301">
        <v>2022</v>
      </c>
      <c r="P100" s="1301"/>
    </row>
    <row r="101" spans="1:16" ht="31.5" x14ac:dyDescent="0.25">
      <c r="A101" s="1298"/>
      <c r="B101" s="1299"/>
      <c r="C101" s="1299"/>
      <c r="D101" s="1300"/>
      <c r="E101" s="77" t="s">
        <v>61</v>
      </c>
      <c r="F101" s="83" t="s">
        <v>62</v>
      </c>
      <c r="G101" s="1255" t="s">
        <v>10</v>
      </c>
      <c r="H101" s="1256"/>
      <c r="I101" s="77" t="s">
        <v>10</v>
      </c>
      <c r="J101" s="77" t="s">
        <v>11</v>
      </c>
      <c r="K101" s="1255" t="s">
        <v>12</v>
      </c>
      <c r="L101" s="1256"/>
      <c r="M101" s="1255" t="s">
        <v>13</v>
      </c>
      <c r="N101" s="1256"/>
      <c r="O101" s="1255" t="s">
        <v>13</v>
      </c>
      <c r="P101" s="1256"/>
    </row>
    <row r="102" spans="1:16" ht="18.75" x14ac:dyDescent="0.25">
      <c r="A102" s="1128" t="s">
        <v>14</v>
      </c>
      <c r="B102" s="1128"/>
      <c r="C102" s="1128"/>
      <c r="D102" s="1128"/>
      <c r="E102" s="111"/>
      <c r="F102" s="113"/>
      <c r="G102" s="1302">
        <f>G103+G106+G149</f>
        <v>70622.599999999991</v>
      </c>
      <c r="H102" s="1303"/>
      <c r="I102" s="239">
        <f>I103+I106+I134+I149</f>
        <v>60651.7</v>
      </c>
      <c r="J102" s="239">
        <f>J103+J106+J134+J149</f>
        <v>76543.7</v>
      </c>
      <c r="K102" s="1304">
        <f>K103+K106+K134+K149</f>
        <v>59228.5</v>
      </c>
      <c r="L102" s="1291"/>
      <c r="M102" s="1304">
        <f>M103+M106+M134+M149</f>
        <v>39095.700000000004</v>
      </c>
      <c r="N102" s="1291"/>
      <c r="O102" s="1304">
        <f>O103+O106+O134+O149</f>
        <v>10000</v>
      </c>
      <c r="P102" s="1291"/>
    </row>
    <row r="103" spans="1:16" ht="28.15" customHeight="1" x14ac:dyDescent="0.25">
      <c r="A103" s="1268" t="s">
        <v>255</v>
      </c>
      <c r="B103" s="1269"/>
      <c r="C103" s="1269"/>
      <c r="D103" s="1270"/>
      <c r="E103" s="35" t="s">
        <v>256</v>
      </c>
      <c r="F103" s="77"/>
      <c r="G103" s="1236">
        <f>G104+G105</f>
        <v>41839.199999999997</v>
      </c>
      <c r="H103" s="1237"/>
      <c r="I103" s="323">
        <f>I104+I105</f>
        <v>31957.1</v>
      </c>
      <c r="J103" s="81">
        <f>J104+J105</f>
        <v>30903.7</v>
      </c>
      <c r="K103" s="1289">
        <f>K104+K105</f>
        <v>23000</v>
      </c>
      <c r="L103" s="1290"/>
      <c r="M103" s="1289">
        <f t="shared" ref="M103" si="8">M104+M105</f>
        <v>13000</v>
      </c>
      <c r="N103" s="1290"/>
      <c r="O103" s="1289">
        <f t="shared" ref="O103" si="9">O104+O105</f>
        <v>10000</v>
      </c>
      <c r="P103" s="1290"/>
    </row>
    <row r="104" spans="1:16" ht="31.5" customHeight="1" x14ac:dyDescent="0.25">
      <c r="A104" s="1305" t="s">
        <v>998</v>
      </c>
      <c r="B104" s="1306"/>
      <c r="C104" s="1306"/>
      <c r="D104" s="1307"/>
      <c r="E104" s="77"/>
      <c r="F104" s="77">
        <v>252100</v>
      </c>
      <c r="G104" s="1280"/>
      <c r="H104" s="1280"/>
      <c r="I104" s="77"/>
      <c r="J104" s="77"/>
      <c r="K104" s="1232">
        <v>13000</v>
      </c>
      <c r="L104" s="1232"/>
      <c r="M104" s="1232">
        <v>3000</v>
      </c>
      <c r="N104" s="1232"/>
      <c r="O104" s="1232"/>
      <c r="P104" s="1232"/>
    </row>
    <row r="105" spans="1:16" s="378" customFormat="1" ht="31.5" customHeight="1" x14ac:dyDescent="0.25">
      <c r="A105" s="1305" t="s">
        <v>234</v>
      </c>
      <c r="B105" s="1306"/>
      <c r="C105" s="1306"/>
      <c r="D105" s="1307"/>
      <c r="E105" s="1099"/>
      <c r="F105" s="1099">
        <v>254000</v>
      </c>
      <c r="G105" s="1280">
        <v>41839.199999999997</v>
      </c>
      <c r="H105" s="1280"/>
      <c r="I105" s="1099">
        <v>31957.1</v>
      </c>
      <c r="J105" s="1099">
        <v>30903.7</v>
      </c>
      <c r="K105" s="1232">
        <v>10000</v>
      </c>
      <c r="L105" s="1232"/>
      <c r="M105" s="1232">
        <v>10000</v>
      </c>
      <c r="N105" s="1232"/>
      <c r="O105" s="1232">
        <v>10000</v>
      </c>
      <c r="P105" s="1232"/>
    </row>
    <row r="106" spans="1:16" ht="22.15" customHeight="1" x14ac:dyDescent="0.25">
      <c r="A106" s="1252" t="s">
        <v>257</v>
      </c>
      <c r="B106" s="1252"/>
      <c r="C106" s="1252"/>
      <c r="D106" s="1252"/>
      <c r="E106" s="81">
        <v>70074</v>
      </c>
      <c r="F106" s="81"/>
      <c r="G106" s="1253">
        <f>G107+G121+G122+G123+G129</f>
        <v>27200.899999999998</v>
      </c>
      <c r="H106" s="1253"/>
      <c r="I106" s="823">
        <f>I107+I121+I122+I123+I129</f>
        <v>27082.5</v>
      </c>
      <c r="J106" s="515">
        <f>J107+J121+J122+J123+J129</f>
        <v>33980</v>
      </c>
      <c r="K106" s="1289">
        <f t="shared" ref="K106" si="10">K107+K121+K122+K123+K129</f>
        <v>34687.5</v>
      </c>
      <c r="L106" s="1291"/>
      <c r="M106" s="1289">
        <f t="shared" ref="M106" si="11">M107+M121+M122+M123+M129</f>
        <v>17563</v>
      </c>
      <c r="N106" s="1291"/>
      <c r="O106" s="1289">
        <f t="shared" ref="O106" si="12">O107+O121+O122+O123+O129</f>
        <v>0</v>
      </c>
      <c r="P106" s="1291"/>
    </row>
    <row r="107" spans="1:16" ht="21" customHeight="1" x14ac:dyDescent="0.25">
      <c r="A107" s="1246" t="s">
        <v>83</v>
      </c>
      <c r="B107" s="1246"/>
      <c r="C107" s="1246"/>
      <c r="D107" s="1246"/>
      <c r="E107" s="509"/>
      <c r="F107" s="518">
        <v>220000</v>
      </c>
      <c r="G107" s="1254">
        <f>SUM(G108:H120)</f>
        <v>4998.0999999999995</v>
      </c>
      <c r="H107" s="1254"/>
      <c r="I107" s="519">
        <f>SUM(I108:I120)</f>
        <v>6424.5</v>
      </c>
      <c r="J107" s="519">
        <f>SUM(J108:J120)</f>
        <v>9276</v>
      </c>
      <c r="K107" s="1279">
        <f>SUM(K108:L120)</f>
        <v>9400</v>
      </c>
      <c r="L107" s="1279"/>
      <c r="M107" s="1282">
        <f>SUM(M108:N120)</f>
        <v>4693</v>
      </c>
      <c r="N107" s="1283"/>
      <c r="O107" s="1282"/>
      <c r="P107" s="1283"/>
    </row>
    <row r="108" spans="1:16" ht="20.25" customHeight="1" x14ac:dyDescent="0.25">
      <c r="A108" s="1207" t="s">
        <v>196</v>
      </c>
      <c r="B108" s="1207"/>
      <c r="C108" s="1207"/>
      <c r="D108" s="1207"/>
      <c r="E108" s="507"/>
      <c r="F108" s="521">
        <v>222210</v>
      </c>
      <c r="G108" s="1145">
        <v>19.7</v>
      </c>
      <c r="H108" s="1145"/>
      <c r="I108" s="820">
        <v>19.100000000000001</v>
      </c>
      <c r="J108" s="522">
        <v>30</v>
      </c>
      <c r="K108" s="1235">
        <v>50</v>
      </c>
      <c r="L108" s="1235"/>
      <c r="M108" s="1235">
        <v>30</v>
      </c>
      <c r="N108" s="1235"/>
      <c r="O108" s="1235"/>
      <c r="P108" s="1235"/>
    </row>
    <row r="109" spans="1:16" ht="20.25" customHeight="1" x14ac:dyDescent="0.25">
      <c r="A109" s="1207" t="s">
        <v>286</v>
      </c>
      <c r="B109" s="1207"/>
      <c r="C109" s="1207"/>
      <c r="D109" s="1207"/>
      <c r="E109" s="507"/>
      <c r="F109" s="521">
        <v>222220</v>
      </c>
      <c r="G109" s="1145">
        <v>21.2</v>
      </c>
      <c r="H109" s="1145"/>
      <c r="I109" s="820">
        <v>17.3</v>
      </c>
      <c r="J109" s="522">
        <v>40</v>
      </c>
      <c r="K109" s="1235">
        <v>50</v>
      </c>
      <c r="L109" s="1235"/>
      <c r="M109" s="1235">
        <v>30</v>
      </c>
      <c r="N109" s="1235"/>
      <c r="O109" s="1235"/>
      <c r="P109" s="1235"/>
    </row>
    <row r="110" spans="1:16" ht="22.9" customHeight="1" x14ac:dyDescent="0.25">
      <c r="A110" s="1207" t="s">
        <v>86</v>
      </c>
      <c r="B110" s="1207"/>
      <c r="C110" s="1207"/>
      <c r="D110" s="1207"/>
      <c r="E110" s="507"/>
      <c r="F110" s="521">
        <v>222300</v>
      </c>
      <c r="G110" s="1145">
        <v>295</v>
      </c>
      <c r="H110" s="1145"/>
      <c r="I110" s="820">
        <v>266.10000000000002</v>
      </c>
      <c r="J110" s="522">
        <v>350</v>
      </c>
      <c r="K110" s="1235">
        <v>400</v>
      </c>
      <c r="L110" s="1235"/>
      <c r="M110" s="1235">
        <v>170</v>
      </c>
      <c r="N110" s="1235"/>
      <c r="O110" s="1235"/>
      <c r="P110" s="1235"/>
    </row>
    <row r="111" spans="1:16" ht="22.9" customHeight="1" x14ac:dyDescent="0.25">
      <c r="A111" s="1207" t="s">
        <v>87</v>
      </c>
      <c r="B111" s="1207"/>
      <c r="C111" s="1207"/>
      <c r="D111" s="1207"/>
      <c r="E111" s="507"/>
      <c r="F111" s="521">
        <v>222400</v>
      </c>
      <c r="G111" s="1145">
        <v>24.2</v>
      </c>
      <c r="H111" s="1145"/>
      <c r="I111" s="820">
        <v>21.4</v>
      </c>
      <c r="J111" s="522">
        <v>45</v>
      </c>
      <c r="K111" s="1235">
        <v>45</v>
      </c>
      <c r="L111" s="1235"/>
      <c r="M111" s="1235">
        <v>30</v>
      </c>
      <c r="N111" s="1235"/>
      <c r="O111" s="1235"/>
      <c r="P111" s="1235"/>
    </row>
    <row r="112" spans="1:16" ht="22.9" customHeight="1" x14ac:dyDescent="0.25">
      <c r="A112" s="1207" t="s">
        <v>88</v>
      </c>
      <c r="B112" s="1207"/>
      <c r="C112" s="1207"/>
      <c r="D112" s="1207"/>
      <c r="E112" s="507"/>
      <c r="F112" s="521">
        <v>222500</v>
      </c>
      <c r="G112" s="1133">
        <v>10.6</v>
      </c>
      <c r="H112" s="1135"/>
      <c r="I112" s="820">
        <v>16.8</v>
      </c>
      <c r="J112" s="522">
        <v>15</v>
      </c>
      <c r="K112" s="1235">
        <v>20</v>
      </c>
      <c r="L112" s="1235"/>
      <c r="M112" s="1235">
        <v>15</v>
      </c>
      <c r="N112" s="1235"/>
      <c r="O112" s="1235"/>
      <c r="P112" s="1235"/>
    </row>
    <row r="113" spans="1:16" ht="22.9" customHeight="1" x14ac:dyDescent="0.25">
      <c r="A113" s="1207" t="s">
        <v>89</v>
      </c>
      <c r="B113" s="1207"/>
      <c r="C113" s="1207"/>
      <c r="D113" s="1207"/>
      <c r="E113" s="507"/>
      <c r="F113" s="521">
        <v>222600</v>
      </c>
      <c r="G113" s="1145"/>
      <c r="H113" s="1145"/>
      <c r="I113" s="820">
        <v>1.5</v>
      </c>
      <c r="J113" s="522">
        <v>50</v>
      </c>
      <c r="K113" s="1235">
        <v>60</v>
      </c>
      <c r="L113" s="1235"/>
      <c r="M113" s="1235">
        <v>25</v>
      </c>
      <c r="N113" s="1235"/>
      <c r="O113" s="1235"/>
      <c r="P113" s="1235"/>
    </row>
    <row r="114" spans="1:16" ht="22.9" customHeight="1" x14ac:dyDescent="0.25">
      <c r="A114" s="1207" t="s">
        <v>198</v>
      </c>
      <c r="B114" s="1207"/>
      <c r="C114" s="1207"/>
      <c r="D114" s="1207"/>
      <c r="E114" s="507"/>
      <c r="F114" s="521">
        <v>222720</v>
      </c>
      <c r="G114" s="1145">
        <v>78.3</v>
      </c>
      <c r="H114" s="1145"/>
      <c r="I114" s="820">
        <v>25.1</v>
      </c>
      <c r="J114" s="522">
        <v>100</v>
      </c>
      <c r="K114" s="1235">
        <v>100</v>
      </c>
      <c r="L114" s="1235"/>
      <c r="M114" s="1235">
        <v>50</v>
      </c>
      <c r="N114" s="1235"/>
      <c r="O114" s="1235"/>
      <c r="P114" s="1235"/>
    </row>
    <row r="115" spans="1:16" ht="22.9" customHeight="1" x14ac:dyDescent="0.25">
      <c r="A115" s="1207" t="s">
        <v>173</v>
      </c>
      <c r="B115" s="1207"/>
      <c r="C115" s="1207"/>
      <c r="D115" s="1207"/>
      <c r="E115" s="507"/>
      <c r="F115" s="521">
        <v>222910</v>
      </c>
      <c r="G115" s="1145">
        <v>2.8</v>
      </c>
      <c r="H115" s="1145"/>
      <c r="I115" s="820">
        <v>3.1</v>
      </c>
      <c r="J115" s="522">
        <v>20</v>
      </c>
      <c r="K115" s="1235">
        <v>20</v>
      </c>
      <c r="L115" s="1235"/>
      <c r="M115" s="1235">
        <v>13</v>
      </c>
      <c r="N115" s="1235"/>
      <c r="O115" s="1235"/>
      <c r="P115" s="1235"/>
    </row>
    <row r="116" spans="1:16" ht="22.9" customHeight="1" x14ac:dyDescent="0.25">
      <c r="A116" s="1207" t="s">
        <v>199</v>
      </c>
      <c r="B116" s="1207"/>
      <c r="C116" s="1207"/>
      <c r="D116" s="1207"/>
      <c r="E116" s="507"/>
      <c r="F116" s="521">
        <v>222920</v>
      </c>
      <c r="G116" s="1145">
        <v>8</v>
      </c>
      <c r="H116" s="1145"/>
      <c r="I116" s="820"/>
      <c r="J116" s="522">
        <v>10</v>
      </c>
      <c r="K116" s="1235">
        <v>10</v>
      </c>
      <c r="L116" s="1235"/>
      <c r="M116" s="1235">
        <v>5</v>
      </c>
      <c r="N116" s="1235"/>
      <c r="O116" s="1235"/>
      <c r="P116" s="1235"/>
    </row>
    <row r="117" spans="1:16" ht="22.9" customHeight="1" x14ac:dyDescent="0.25">
      <c r="A117" s="1207" t="s">
        <v>303</v>
      </c>
      <c r="B117" s="1207"/>
      <c r="C117" s="1207"/>
      <c r="D117" s="1207"/>
      <c r="E117" s="507"/>
      <c r="F117" s="521">
        <v>222950</v>
      </c>
      <c r="G117" s="1133">
        <v>131.1</v>
      </c>
      <c r="H117" s="1135"/>
      <c r="I117" s="820">
        <v>0</v>
      </c>
      <c r="J117" s="522">
        <v>0</v>
      </c>
      <c r="K117" s="1235">
        <v>0</v>
      </c>
      <c r="L117" s="1235"/>
      <c r="M117" s="1235"/>
      <c r="N117" s="1235"/>
      <c r="O117" s="1145"/>
      <c r="P117" s="1145"/>
    </row>
    <row r="118" spans="1:16" ht="22.9" customHeight="1" x14ac:dyDescent="0.25">
      <c r="A118" s="1207" t="s">
        <v>258</v>
      </c>
      <c r="B118" s="1207"/>
      <c r="C118" s="1207"/>
      <c r="D118" s="1207"/>
      <c r="E118" s="507"/>
      <c r="F118" s="521">
        <v>222970</v>
      </c>
      <c r="G118" s="1145">
        <v>22.8</v>
      </c>
      <c r="H118" s="1145"/>
      <c r="I118" s="820">
        <v>18.600000000000001</v>
      </c>
      <c r="J118" s="522">
        <v>30</v>
      </c>
      <c r="K118" s="1235">
        <v>35</v>
      </c>
      <c r="L118" s="1235"/>
      <c r="M118" s="1235">
        <v>20</v>
      </c>
      <c r="N118" s="1235"/>
      <c r="O118" s="1145"/>
      <c r="P118" s="1145"/>
    </row>
    <row r="119" spans="1:16" ht="22.9" customHeight="1" x14ac:dyDescent="0.25">
      <c r="A119" s="1207" t="s">
        <v>93</v>
      </c>
      <c r="B119" s="1207"/>
      <c r="C119" s="1207"/>
      <c r="D119" s="1207"/>
      <c r="E119" s="507"/>
      <c r="F119" s="521">
        <v>222980</v>
      </c>
      <c r="G119" s="1145">
        <v>4</v>
      </c>
      <c r="H119" s="1145"/>
      <c r="I119" s="820">
        <v>6.3</v>
      </c>
      <c r="J119" s="522">
        <v>6</v>
      </c>
      <c r="K119" s="1235">
        <v>10</v>
      </c>
      <c r="L119" s="1235"/>
      <c r="M119" s="1235">
        <v>5</v>
      </c>
      <c r="N119" s="1235"/>
      <c r="O119" s="1145"/>
      <c r="P119" s="1145"/>
    </row>
    <row r="120" spans="1:16" ht="22.9" customHeight="1" x14ac:dyDescent="0.25">
      <c r="A120" s="1207" t="s">
        <v>94</v>
      </c>
      <c r="B120" s="1207"/>
      <c r="C120" s="1207"/>
      <c r="D120" s="1207"/>
      <c r="E120" s="507"/>
      <c r="F120" s="521">
        <v>222990</v>
      </c>
      <c r="G120" s="1145">
        <v>4380.3999999999996</v>
      </c>
      <c r="H120" s="1145"/>
      <c r="I120" s="820">
        <v>6029.2</v>
      </c>
      <c r="J120" s="522">
        <v>8580</v>
      </c>
      <c r="K120" s="1235">
        <v>8600</v>
      </c>
      <c r="L120" s="1235"/>
      <c r="M120" s="1235">
        <v>4300</v>
      </c>
      <c r="N120" s="1235"/>
      <c r="O120" s="1145"/>
      <c r="P120" s="1145"/>
    </row>
    <row r="121" spans="1:16" ht="25.15" customHeight="1" x14ac:dyDescent="0.25">
      <c r="A121" s="1287" t="s">
        <v>543</v>
      </c>
      <c r="B121" s="1288"/>
      <c r="C121" s="1288"/>
      <c r="D121" s="1288"/>
      <c r="E121" s="509"/>
      <c r="F121" s="518">
        <v>252100</v>
      </c>
      <c r="G121" s="1254">
        <v>5279.2</v>
      </c>
      <c r="H121" s="1254"/>
      <c r="I121" s="821">
        <v>5988.9</v>
      </c>
      <c r="J121" s="821">
        <v>7740</v>
      </c>
      <c r="K121" s="1279">
        <v>8325</v>
      </c>
      <c r="L121" s="1279"/>
      <c r="M121" s="1286">
        <v>4775</v>
      </c>
      <c r="N121" s="1286"/>
      <c r="O121" s="1217"/>
      <c r="P121" s="1217"/>
    </row>
    <row r="122" spans="1:16" ht="22.9" customHeight="1" x14ac:dyDescent="0.25">
      <c r="A122" s="1246" t="s">
        <v>544</v>
      </c>
      <c r="B122" s="1246"/>
      <c r="C122" s="1246"/>
      <c r="D122" s="1246"/>
      <c r="E122" s="509"/>
      <c r="F122" s="518">
        <v>281600</v>
      </c>
      <c r="G122" s="1254">
        <v>9826.7999999999993</v>
      </c>
      <c r="H122" s="1254"/>
      <c r="I122" s="821">
        <v>7676</v>
      </c>
      <c r="J122" s="519">
        <v>7754</v>
      </c>
      <c r="K122" s="1247">
        <v>8500</v>
      </c>
      <c r="L122" s="1247"/>
      <c r="M122" s="1279">
        <v>6475</v>
      </c>
      <c r="N122" s="1279"/>
      <c r="O122" s="1279"/>
      <c r="P122" s="1279"/>
    </row>
    <row r="123" spans="1:16" ht="22.9" customHeight="1" x14ac:dyDescent="0.25">
      <c r="A123" s="1246" t="s">
        <v>98</v>
      </c>
      <c r="B123" s="1216"/>
      <c r="C123" s="1216"/>
      <c r="D123" s="1216"/>
      <c r="E123" s="509"/>
      <c r="F123" s="518">
        <v>310000</v>
      </c>
      <c r="G123" s="1254">
        <f>G124+G125+G126+G127+G128</f>
        <v>6985.3</v>
      </c>
      <c r="H123" s="1254"/>
      <c r="I123" s="519">
        <v>6955.1</v>
      </c>
      <c r="J123" s="519">
        <f>SUM(J124:J128)</f>
        <v>9050</v>
      </c>
      <c r="K123" s="1282">
        <f t="shared" ref="K123:M123" si="13">SUM(K124:K128)</f>
        <v>8250</v>
      </c>
      <c r="L123" s="1284"/>
      <c r="M123" s="1282">
        <f t="shared" si="13"/>
        <v>1525</v>
      </c>
      <c r="N123" s="1284"/>
      <c r="O123" s="1286">
        <f t="shared" ref="O123:P123" si="14">SUM(O124:O128)</f>
        <v>0</v>
      </c>
      <c r="P123" s="1286">
        <f t="shared" si="14"/>
        <v>0</v>
      </c>
    </row>
    <row r="124" spans="1:16" ht="22.9" customHeight="1" x14ac:dyDescent="0.25">
      <c r="A124" s="1207" t="s">
        <v>203</v>
      </c>
      <c r="B124" s="1207"/>
      <c r="C124" s="1207"/>
      <c r="D124" s="1207"/>
      <c r="E124" s="507"/>
      <c r="F124" s="521">
        <v>314110</v>
      </c>
      <c r="G124" s="1133">
        <v>1078.4000000000001</v>
      </c>
      <c r="H124" s="1135"/>
      <c r="I124" s="820">
        <v>813</v>
      </c>
      <c r="J124" s="522">
        <v>1500</v>
      </c>
      <c r="K124" s="1235">
        <v>1000</v>
      </c>
      <c r="L124" s="1235"/>
      <c r="M124" s="1235">
        <v>500</v>
      </c>
      <c r="N124" s="1235"/>
      <c r="O124" s="1235"/>
      <c r="P124" s="1235"/>
    </row>
    <row r="125" spans="1:16" ht="22.9" customHeight="1" x14ac:dyDescent="0.25">
      <c r="A125" s="1207" t="s">
        <v>259</v>
      </c>
      <c r="B125" s="1207"/>
      <c r="C125" s="1207"/>
      <c r="D125" s="1207"/>
      <c r="E125" s="507"/>
      <c r="F125" s="521">
        <v>315110</v>
      </c>
      <c r="G125" s="1145">
        <v>518.6</v>
      </c>
      <c r="H125" s="1145"/>
      <c r="I125" s="820">
        <v>0</v>
      </c>
      <c r="J125" s="522">
        <v>0</v>
      </c>
      <c r="K125" s="1235">
        <v>0</v>
      </c>
      <c r="L125" s="1235"/>
      <c r="M125" s="1235"/>
      <c r="N125" s="1235"/>
      <c r="O125" s="1235"/>
      <c r="P125" s="1235"/>
    </row>
    <row r="126" spans="1:16" ht="36" customHeight="1" x14ac:dyDescent="0.25">
      <c r="A126" s="1207" t="s">
        <v>545</v>
      </c>
      <c r="B126" s="1207"/>
      <c r="C126" s="1207"/>
      <c r="D126" s="1207"/>
      <c r="E126" s="507"/>
      <c r="F126" s="521">
        <v>315120</v>
      </c>
      <c r="G126" s="1145"/>
      <c r="H126" s="1145"/>
      <c r="I126" s="820"/>
      <c r="J126" s="522">
        <v>30</v>
      </c>
      <c r="K126" s="1235">
        <v>30</v>
      </c>
      <c r="L126" s="1235"/>
      <c r="M126" s="1235">
        <v>15</v>
      </c>
      <c r="N126" s="1235"/>
      <c r="O126" s="1235"/>
      <c r="P126" s="1235"/>
    </row>
    <row r="127" spans="1:16" ht="36" customHeight="1" x14ac:dyDescent="0.25">
      <c r="A127" s="1153" t="s">
        <v>204</v>
      </c>
      <c r="B127" s="1153"/>
      <c r="C127" s="1153"/>
      <c r="D127" s="1153"/>
      <c r="E127" s="510"/>
      <c r="F127" s="524">
        <v>316110</v>
      </c>
      <c r="G127" s="1219">
        <v>173</v>
      </c>
      <c r="H127" s="1219"/>
      <c r="I127" s="822"/>
      <c r="J127" s="525">
        <v>20</v>
      </c>
      <c r="K127" s="1285">
        <v>20</v>
      </c>
      <c r="L127" s="1285"/>
      <c r="M127" s="1285">
        <v>10</v>
      </c>
      <c r="N127" s="1285"/>
      <c r="O127" s="1285"/>
      <c r="P127" s="1285"/>
    </row>
    <row r="128" spans="1:16" ht="22.9" customHeight="1" x14ac:dyDescent="0.25">
      <c r="A128" s="1207" t="s">
        <v>214</v>
      </c>
      <c r="B128" s="1207"/>
      <c r="C128" s="1207"/>
      <c r="D128" s="1207"/>
      <c r="E128" s="507"/>
      <c r="F128" s="521">
        <v>317110</v>
      </c>
      <c r="G128" s="1145">
        <v>5215.3</v>
      </c>
      <c r="H128" s="1145"/>
      <c r="I128" s="820">
        <v>6142.1</v>
      </c>
      <c r="J128" s="522">
        <v>7500</v>
      </c>
      <c r="K128" s="1235">
        <v>7200</v>
      </c>
      <c r="L128" s="1235"/>
      <c r="M128" s="1235">
        <v>1000</v>
      </c>
      <c r="N128" s="1235"/>
      <c r="O128" s="1235"/>
      <c r="P128" s="1235"/>
    </row>
    <row r="129" spans="1:16" ht="35.25" customHeight="1" x14ac:dyDescent="0.25">
      <c r="A129" s="1246" t="s">
        <v>101</v>
      </c>
      <c r="B129" s="1216"/>
      <c r="C129" s="1216"/>
      <c r="D129" s="1216"/>
      <c r="E129" s="509"/>
      <c r="F129" s="518">
        <v>330000</v>
      </c>
      <c r="G129" s="1254">
        <f>SUM(G130:H133)</f>
        <v>111.5</v>
      </c>
      <c r="H129" s="1254"/>
      <c r="I129" s="831">
        <f>SUM(I130:I133)</f>
        <v>38</v>
      </c>
      <c r="J129" s="519">
        <f>SUM(J130:J133)</f>
        <v>160</v>
      </c>
      <c r="K129" s="1282">
        <f>SUM(K130:K133)</f>
        <v>212.5</v>
      </c>
      <c r="L129" s="1284"/>
      <c r="M129" s="1282">
        <f t="shared" ref="M129" si="15">SUM(M130:M133)</f>
        <v>95</v>
      </c>
      <c r="N129" s="1284"/>
      <c r="O129" s="1279"/>
      <c r="P129" s="1279"/>
    </row>
    <row r="130" spans="1:16" ht="28.5" customHeight="1" x14ac:dyDescent="0.25">
      <c r="A130" s="1153" t="s">
        <v>102</v>
      </c>
      <c r="B130" s="1153"/>
      <c r="C130" s="1153"/>
      <c r="D130" s="1153"/>
      <c r="E130" s="507"/>
      <c r="F130" s="521">
        <v>331110</v>
      </c>
      <c r="G130" s="1145">
        <v>30</v>
      </c>
      <c r="H130" s="1145"/>
      <c r="I130" s="820">
        <v>27.2</v>
      </c>
      <c r="J130" s="522">
        <v>50</v>
      </c>
      <c r="K130" s="1235">
        <v>70</v>
      </c>
      <c r="L130" s="1235"/>
      <c r="M130" s="1235">
        <v>40</v>
      </c>
      <c r="N130" s="1235"/>
      <c r="O130" s="1235"/>
      <c r="P130" s="1235"/>
    </row>
    <row r="131" spans="1:16" ht="24.6" customHeight="1" x14ac:dyDescent="0.25">
      <c r="A131" s="1153" t="s">
        <v>205</v>
      </c>
      <c r="B131" s="1153"/>
      <c r="C131" s="1153"/>
      <c r="D131" s="1153"/>
      <c r="E131" s="507"/>
      <c r="F131" s="521">
        <v>332110</v>
      </c>
      <c r="G131" s="1145"/>
      <c r="H131" s="1145"/>
      <c r="I131" s="820"/>
      <c r="J131" s="522">
        <v>50</v>
      </c>
      <c r="K131" s="1235">
        <v>70</v>
      </c>
      <c r="L131" s="1235"/>
      <c r="M131" s="1235">
        <v>30</v>
      </c>
      <c r="N131" s="1235"/>
      <c r="O131" s="1235"/>
      <c r="P131" s="1235"/>
    </row>
    <row r="132" spans="1:16" ht="30" customHeight="1" x14ac:dyDescent="0.25">
      <c r="A132" s="1153" t="s">
        <v>207</v>
      </c>
      <c r="B132" s="1153"/>
      <c r="C132" s="1153"/>
      <c r="D132" s="1153"/>
      <c r="E132" s="507"/>
      <c r="F132" s="521">
        <v>336110</v>
      </c>
      <c r="G132" s="1145">
        <v>9.9</v>
      </c>
      <c r="H132" s="1145"/>
      <c r="I132" s="820">
        <v>7.4</v>
      </c>
      <c r="J132" s="522">
        <v>10</v>
      </c>
      <c r="K132" s="1235">
        <v>15</v>
      </c>
      <c r="L132" s="1235"/>
      <c r="M132" s="1235">
        <v>8</v>
      </c>
      <c r="N132" s="1235"/>
      <c r="O132" s="1235"/>
      <c r="P132" s="1235"/>
    </row>
    <row r="133" spans="1:16" ht="23.25" customHeight="1" x14ac:dyDescent="0.25">
      <c r="A133" s="1153" t="s">
        <v>104</v>
      </c>
      <c r="B133" s="1153"/>
      <c r="C133" s="1153"/>
      <c r="D133" s="1153"/>
      <c r="E133" s="507"/>
      <c r="F133" s="521">
        <v>339110</v>
      </c>
      <c r="G133" s="1145">
        <v>71.599999999999994</v>
      </c>
      <c r="H133" s="1145"/>
      <c r="I133" s="820">
        <v>3.4</v>
      </c>
      <c r="J133" s="522">
        <v>50</v>
      </c>
      <c r="K133" s="1235">
        <v>57.5</v>
      </c>
      <c r="L133" s="1235"/>
      <c r="M133" s="1235">
        <v>17</v>
      </c>
      <c r="N133" s="1235"/>
      <c r="O133" s="1235"/>
      <c r="P133" s="1235"/>
    </row>
    <row r="134" spans="1:16" ht="43.5" customHeight="1" x14ac:dyDescent="0.25">
      <c r="A134" s="1252" t="s">
        <v>347</v>
      </c>
      <c r="B134" s="1252"/>
      <c r="C134" s="1252"/>
      <c r="D134" s="1252"/>
      <c r="E134" s="35" t="s">
        <v>299</v>
      </c>
      <c r="F134" s="81"/>
      <c r="G134" s="1253" t="s">
        <v>15</v>
      </c>
      <c r="H134" s="1253"/>
      <c r="I134" s="81"/>
      <c r="J134" s="81"/>
      <c r="K134" s="1236"/>
      <c r="L134" s="1237"/>
      <c r="M134" s="1238">
        <f>M135+M143+M144</f>
        <v>818.4</v>
      </c>
      <c r="N134" s="1237"/>
      <c r="O134" s="1236"/>
      <c r="P134" s="1237"/>
    </row>
    <row r="135" spans="1:16" ht="22.9" customHeight="1" x14ac:dyDescent="0.25">
      <c r="A135" s="1246" t="s">
        <v>83</v>
      </c>
      <c r="B135" s="1246"/>
      <c r="C135" s="1246"/>
      <c r="D135" s="1246"/>
      <c r="E135" s="514"/>
      <c r="F135" s="518">
        <v>220000</v>
      </c>
      <c r="G135" s="1217" t="s">
        <v>15</v>
      </c>
      <c r="H135" s="1217"/>
      <c r="I135" s="520"/>
      <c r="J135" s="520"/>
      <c r="K135" s="1282"/>
      <c r="L135" s="1283"/>
      <c r="M135" s="1248">
        <f>SUM(M136:N142)</f>
        <v>160</v>
      </c>
      <c r="N135" s="1249"/>
      <c r="O135" s="1234"/>
      <c r="P135" s="1234"/>
    </row>
    <row r="136" spans="1:16" ht="22.9" customHeight="1" x14ac:dyDescent="0.25">
      <c r="A136" s="1207" t="s">
        <v>196</v>
      </c>
      <c r="B136" s="1207"/>
      <c r="C136" s="1207"/>
      <c r="D136" s="1207"/>
      <c r="E136" s="513"/>
      <c r="F136" s="521">
        <v>222210</v>
      </c>
      <c r="G136" s="1145" t="s">
        <v>15</v>
      </c>
      <c r="H136" s="1145"/>
      <c r="I136" s="523"/>
      <c r="J136" s="523"/>
      <c r="K136" s="1235"/>
      <c r="L136" s="1235"/>
      <c r="M136" s="1151">
        <v>12</v>
      </c>
      <c r="N136" s="1233"/>
      <c r="O136" s="1232"/>
      <c r="P136" s="1232"/>
    </row>
    <row r="137" spans="1:16" ht="22.9" customHeight="1" x14ac:dyDescent="0.25">
      <c r="A137" s="1207" t="s">
        <v>286</v>
      </c>
      <c r="B137" s="1207"/>
      <c r="C137" s="1207"/>
      <c r="D137" s="1207"/>
      <c r="E137" s="513"/>
      <c r="F137" s="521">
        <v>222220</v>
      </c>
      <c r="G137" s="1145" t="s">
        <v>15</v>
      </c>
      <c r="H137" s="1145"/>
      <c r="I137" s="523"/>
      <c r="J137" s="523"/>
      <c r="K137" s="1235"/>
      <c r="L137" s="1235"/>
      <c r="M137" s="1151">
        <v>15</v>
      </c>
      <c r="N137" s="1233"/>
      <c r="O137" s="1232"/>
      <c r="P137" s="1232"/>
    </row>
    <row r="138" spans="1:16" ht="22.9" customHeight="1" x14ac:dyDescent="0.25">
      <c r="A138" s="1207" t="s">
        <v>86</v>
      </c>
      <c r="B138" s="1207"/>
      <c r="C138" s="1207"/>
      <c r="D138" s="1207"/>
      <c r="E138" s="513"/>
      <c r="F138" s="521">
        <v>222300</v>
      </c>
      <c r="G138" s="1145" t="s">
        <v>15</v>
      </c>
      <c r="H138" s="1145"/>
      <c r="I138" s="523"/>
      <c r="J138" s="523"/>
      <c r="K138" s="1235"/>
      <c r="L138" s="1235"/>
      <c r="M138" s="1151">
        <v>100</v>
      </c>
      <c r="N138" s="1233"/>
      <c r="O138" s="1257"/>
      <c r="P138" s="1277"/>
    </row>
    <row r="139" spans="1:16" ht="22.9" customHeight="1" x14ac:dyDescent="0.25">
      <c r="A139" s="1207" t="s">
        <v>87</v>
      </c>
      <c r="B139" s="1207"/>
      <c r="C139" s="1207"/>
      <c r="D139" s="1207"/>
      <c r="E139" s="513"/>
      <c r="F139" s="521">
        <v>222400</v>
      </c>
      <c r="G139" s="1145" t="s">
        <v>15</v>
      </c>
      <c r="H139" s="1145"/>
      <c r="I139" s="523"/>
      <c r="J139" s="523"/>
      <c r="K139" s="1235"/>
      <c r="L139" s="1235"/>
      <c r="M139" s="1151">
        <v>10</v>
      </c>
      <c r="N139" s="1233"/>
      <c r="O139" s="1257"/>
      <c r="P139" s="1277"/>
    </row>
    <row r="140" spans="1:16" ht="22.9" customHeight="1" x14ac:dyDescent="0.25">
      <c r="A140" s="1207" t="s">
        <v>88</v>
      </c>
      <c r="B140" s="1207"/>
      <c r="C140" s="1207"/>
      <c r="D140" s="1207"/>
      <c r="E140" s="513"/>
      <c r="F140" s="521">
        <v>222500</v>
      </c>
      <c r="G140" s="1133" t="s">
        <v>15</v>
      </c>
      <c r="H140" s="1135"/>
      <c r="I140" s="523"/>
      <c r="J140" s="523"/>
      <c r="K140" s="1235"/>
      <c r="L140" s="1235"/>
      <c r="M140" s="1151">
        <v>5</v>
      </c>
      <c r="N140" s="1233"/>
      <c r="O140" s="1232"/>
      <c r="P140" s="1232"/>
    </row>
    <row r="141" spans="1:16" ht="18" customHeight="1" x14ac:dyDescent="0.25">
      <c r="A141" s="1207" t="s">
        <v>258</v>
      </c>
      <c r="B141" s="1207"/>
      <c r="C141" s="1207"/>
      <c r="D141" s="1207"/>
      <c r="E141" s="513"/>
      <c r="F141" s="521">
        <v>222970</v>
      </c>
      <c r="G141" s="1133" t="s">
        <v>15</v>
      </c>
      <c r="H141" s="1135"/>
      <c r="I141" s="523"/>
      <c r="J141" s="523"/>
      <c r="K141" s="1235"/>
      <c r="L141" s="1235"/>
      <c r="M141" s="1151">
        <v>10</v>
      </c>
      <c r="N141" s="1233"/>
      <c r="O141" s="1234"/>
      <c r="P141" s="1234"/>
    </row>
    <row r="142" spans="1:16" ht="27" customHeight="1" x14ac:dyDescent="0.25">
      <c r="A142" s="1207" t="s">
        <v>94</v>
      </c>
      <c r="B142" s="1207"/>
      <c r="C142" s="1207"/>
      <c r="D142" s="1207"/>
      <c r="E142" s="513"/>
      <c r="F142" s="521">
        <v>222990</v>
      </c>
      <c r="G142" s="1145" t="s">
        <v>15</v>
      </c>
      <c r="H142" s="1145"/>
      <c r="I142" s="513"/>
      <c r="J142" s="513"/>
      <c r="K142" s="1145"/>
      <c r="L142" s="1145"/>
      <c r="M142" s="1151">
        <v>8</v>
      </c>
      <c r="N142" s="1233"/>
      <c r="O142" s="1232"/>
      <c r="P142" s="1232"/>
    </row>
    <row r="143" spans="1:16" ht="26.25" customHeight="1" x14ac:dyDescent="0.25">
      <c r="A143" s="1246" t="s">
        <v>546</v>
      </c>
      <c r="B143" s="1246"/>
      <c r="C143" s="1246"/>
      <c r="D143" s="1246"/>
      <c r="E143" s="514"/>
      <c r="F143" s="518">
        <v>281600</v>
      </c>
      <c r="G143" s="1217" t="s">
        <v>15</v>
      </c>
      <c r="H143" s="1217"/>
      <c r="I143" s="520"/>
      <c r="J143" s="520"/>
      <c r="K143" s="1247"/>
      <c r="L143" s="1247"/>
      <c r="M143" s="1248">
        <v>600</v>
      </c>
      <c r="N143" s="1249"/>
      <c r="O143" s="1232"/>
      <c r="P143" s="1232"/>
    </row>
    <row r="144" spans="1:16" ht="22.9" customHeight="1" x14ac:dyDescent="0.25">
      <c r="A144" s="1246" t="s">
        <v>101</v>
      </c>
      <c r="B144" s="1216"/>
      <c r="C144" s="1216"/>
      <c r="D144" s="1216"/>
      <c r="E144" s="514"/>
      <c r="F144" s="518">
        <v>330000</v>
      </c>
      <c r="G144" s="1217" t="s">
        <v>15</v>
      </c>
      <c r="H144" s="1217"/>
      <c r="I144" s="520"/>
      <c r="J144" s="520"/>
      <c r="K144" s="1279"/>
      <c r="L144" s="1279"/>
      <c r="M144" s="1248">
        <f>SUM(M145:N148)</f>
        <v>58.4</v>
      </c>
      <c r="N144" s="1249"/>
      <c r="O144" s="1232"/>
      <c r="P144" s="1232"/>
    </row>
    <row r="145" spans="1:16" s="378" customFormat="1" ht="29.25" customHeight="1" x14ac:dyDescent="0.25">
      <c r="A145" s="1153" t="s">
        <v>102</v>
      </c>
      <c r="B145" s="1153"/>
      <c r="C145" s="1153"/>
      <c r="D145" s="1153"/>
      <c r="E145" s="513"/>
      <c r="F145" s="521">
        <v>331110</v>
      </c>
      <c r="G145" s="1145" t="s">
        <v>15</v>
      </c>
      <c r="H145" s="1145"/>
      <c r="I145" s="523"/>
      <c r="J145" s="523"/>
      <c r="K145" s="1235"/>
      <c r="L145" s="1235"/>
      <c r="M145" s="1151">
        <v>25</v>
      </c>
      <c r="N145" s="1233"/>
      <c r="O145" s="1232"/>
      <c r="P145" s="1232"/>
    </row>
    <row r="146" spans="1:16" s="378" customFormat="1" ht="27.75" customHeight="1" x14ac:dyDescent="0.25">
      <c r="A146" s="1153" t="s">
        <v>207</v>
      </c>
      <c r="B146" s="1153"/>
      <c r="C146" s="1153"/>
      <c r="D146" s="1153"/>
      <c r="E146" s="513"/>
      <c r="F146" s="521">
        <v>336110</v>
      </c>
      <c r="G146" s="1145" t="s">
        <v>15</v>
      </c>
      <c r="H146" s="1145"/>
      <c r="I146" s="523"/>
      <c r="J146" s="523"/>
      <c r="K146" s="1235"/>
      <c r="L146" s="1235"/>
      <c r="M146" s="1151">
        <v>10</v>
      </c>
      <c r="N146" s="1233"/>
      <c r="O146" s="1232"/>
      <c r="P146" s="1232"/>
    </row>
    <row r="147" spans="1:16" s="378" customFormat="1" ht="22.9" customHeight="1" x14ac:dyDescent="0.25">
      <c r="A147" s="1153" t="s">
        <v>205</v>
      </c>
      <c r="B147" s="1153"/>
      <c r="C147" s="1153"/>
      <c r="D147" s="1153"/>
      <c r="E147" s="513"/>
      <c r="F147" s="521">
        <v>332110</v>
      </c>
      <c r="G147" s="1145" t="s">
        <v>15</v>
      </c>
      <c r="H147" s="1145"/>
      <c r="I147" s="523"/>
      <c r="J147" s="523"/>
      <c r="K147" s="1235"/>
      <c r="L147" s="1235"/>
      <c r="M147" s="1151">
        <v>10</v>
      </c>
      <c r="N147" s="1152"/>
      <c r="O147" s="1232"/>
      <c r="P147" s="1232"/>
    </row>
    <row r="148" spans="1:16" s="378" customFormat="1" ht="22.9" customHeight="1" x14ac:dyDescent="0.25">
      <c r="A148" s="1153" t="s">
        <v>104</v>
      </c>
      <c r="B148" s="1153"/>
      <c r="C148" s="1153"/>
      <c r="D148" s="1153"/>
      <c r="E148" s="824"/>
      <c r="F148" s="521">
        <v>339110</v>
      </c>
      <c r="G148" s="1145" t="s">
        <v>15</v>
      </c>
      <c r="H148" s="1145"/>
      <c r="I148" s="828"/>
      <c r="J148" s="828"/>
      <c r="K148" s="1235"/>
      <c r="L148" s="1235"/>
      <c r="M148" s="1151">
        <v>13.4</v>
      </c>
      <c r="N148" s="1233"/>
      <c r="O148" s="1232"/>
      <c r="P148" s="1232"/>
    </row>
    <row r="149" spans="1:16" s="378" customFormat="1" ht="54.75" customHeight="1" x14ac:dyDescent="0.25">
      <c r="A149" s="1226" t="s">
        <v>516</v>
      </c>
      <c r="B149" s="1258"/>
      <c r="C149" s="1258"/>
      <c r="D149" s="1227"/>
      <c r="E149" s="508">
        <v>70034</v>
      </c>
      <c r="F149" s="507"/>
      <c r="G149" s="1161">
        <f>G150+G159+G163+G167</f>
        <v>1582.5</v>
      </c>
      <c r="H149" s="1162"/>
      <c r="I149" s="826">
        <f>I150+I159+I161+I163</f>
        <v>1612.1</v>
      </c>
      <c r="J149" s="826">
        <f>J150+J159+J163+J167</f>
        <v>11660</v>
      </c>
      <c r="K149" s="1161">
        <f>K150+K159+K163+K167</f>
        <v>1541</v>
      </c>
      <c r="L149" s="1162"/>
      <c r="M149" s="1161">
        <f>M150+M159+M163+M167</f>
        <v>7714.3</v>
      </c>
      <c r="N149" s="1162"/>
      <c r="O149" s="1161">
        <f t="shared" ref="O149" si="16">O150+O159+O163+O167</f>
        <v>0</v>
      </c>
      <c r="P149" s="1162"/>
    </row>
    <row r="150" spans="1:16" s="378" customFormat="1" ht="22.9" customHeight="1" x14ac:dyDescent="0.25">
      <c r="A150" s="1170" t="s">
        <v>125</v>
      </c>
      <c r="B150" s="1171"/>
      <c r="C150" s="1171"/>
      <c r="D150" s="1172"/>
      <c r="E150" s="508"/>
      <c r="F150" s="508">
        <v>220000</v>
      </c>
      <c r="G150" s="1161">
        <f>SUM(G151:H158)</f>
        <v>149.50000000000003</v>
      </c>
      <c r="H150" s="1162"/>
      <c r="I150" s="826">
        <f>I151+I152+I153+I154+I155+I156+I157+I158</f>
        <v>311.8</v>
      </c>
      <c r="J150" s="826">
        <f>J151+J152+J153+J154+J155+J156+J157+J158</f>
        <v>763</v>
      </c>
      <c r="K150" s="1161">
        <f t="shared" ref="K150" si="17">K151+K152+K153+K154+K155+K156+K157+K158</f>
        <v>156</v>
      </c>
      <c r="L150" s="1162"/>
      <c r="M150" s="1161">
        <f t="shared" ref="M150" si="18">M151+M152+M153+M154+M155+M156+M157+M158</f>
        <v>188.7</v>
      </c>
      <c r="N150" s="1162"/>
      <c r="O150" s="1155">
        <f t="shared" ref="O150:P150" si="19">O151+O152+O153+O154+O155+O156+O157+O158</f>
        <v>0</v>
      </c>
      <c r="P150" s="1155">
        <f t="shared" si="19"/>
        <v>0</v>
      </c>
    </row>
    <row r="151" spans="1:16" s="378" customFormat="1" ht="22.9" customHeight="1" x14ac:dyDescent="0.25">
      <c r="A151" s="1208" t="s">
        <v>322</v>
      </c>
      <c r="B151" s="1209"/>
      <c r="C151" s="1209"/>
      <c r="D151" s="1210"/>
      <c r="E151" s="507"/>
      <c r="F151" s="507">
        <v>222210</v>
      </c>
      <c r="G151" s="1151">
        <v>24</v>
      </c>
      <c r="H151" s="1152"/>
      <c r="I151" s="825">
        <v>22.9</v>
      </c>
      <c r="J151" s="825">
        <v>28.6</v>
      </c>
      <c r="K151" s="1150">
        <v>26.6</v>
      </c>
      <c r="L151" s="1150"/>
      <c r="M151" s="1150">
        <v>26.6</v>
      </c>
      <c r="N151" s="1150"/>
      <c r="O151" s="1150"/>
      <c r="P151" s="1150"/>
    </row>
    <row r="152" spans="1:16" s="378" customFormat="1" ht="22.9" customHeight="1" x14ac:dyDescent="0.25">
      <c r="A152" s="1207" t="s">
        <v>323</v>
      </c>
      <c r="B152" s="1207"/>
      <c r="C152" s="1207"/>
      <c r="D152" s="1207"/>
      <c r="E152" s="464"/>
      <c r="F152" s="464">
        <v>222220</v>
      </c>
      <c r="G152" s="1150">
        <v>7</v>
      </c>
      <c r="H152" s="1150"/>
      <c r="I152" s="825">
        <v>3.5</v>
      </c>
      <c r="J152" s="825">
        <v>8</v>
      </c>
      <c r="K152" s="1150">
        <v>6.6</v>
      </c>
      <c r="L152" s="1150"/>
      <c r="M152" s="1150">
        <v>6.6</v>
      </c>
      <c r="N152" s="1150"/>
      <c r="O152" s="1150"/>
      <c r="P152" s="1150"/>
    </row>
    <row r="153" spans="1:16" s="378" customFormat="1" ht="22.9" customHeight="1" x14ac:dyDescent="0.25">
      <c r="A153" s="1207" t="s">
        <v>517</v>
      </c>
      <c r="B153" s="1207"/>
      <c r="C153" s="1207"/>
      <c r="D153" s="1207"/>
      <c r="E153" s="464"/>
      <c r="F153" s="464">
        <v>222300</v>
      </c>
      <c r="G153" s="1150">
        <v>46.3</v>
      </c>
      <c r="H153" s="1150"/>
      <c r="I153" s="825">
        <v>30.5</v>
      </c>
      <c r="J153" s="825">
        <v>35</v>
      </c>
      <c r="K153" s="1150">
        <v>27</v>
      </c>
      <c r="L153" s="1150"/>
      <c r="M153" s="1150">
        <v>60</v>
      </c>
      <c r="N153" s="1150"/>
      <c r="O153" s="1150"/>
      <c r="P153" s="1150"/>
    </row>
    <row r="154" spans="1:16" s="378" customFormat="1" ht="22.9" customHeight="1" x14ac:dyDescent="0.25">
      <c r="A154" s="1207" t="s">
        <v>87</v>
      </c>
      <c r="B154" s="1207"/>
      <c r="C154" s="1207"/>
      <c r="D154" s="1207"/>
      <c r="E154" s="464"/>
      <c r="F154" s="464">
        <v>222400</v>
      </c>
      <c r="G154" s="1150">
        <v>13.5</v>
      </c>
      <c r="H154" s="1150"/>
      <c r="I154" s="825">
        <v>11.9</v>
      </c>
      <c r="J154" s="825">
        <v>13</v>
      </c>
      <c r="K154" s="1150">
        <v>15</v>
      </c>
      <c r="L154" s="1150"/>
      <c r="M154" s="1150">
        <v>15</v>
      </c>
      <c r="N154" s="1150"/>
      <c r="O154" s="1150"/>
      <c r="P154" s="1150"/>
    </row>
    <row r="155" spans="1:16" s="378" customFormat="1" ht="22.9" customHeight="1" x14ac:dyDescent="0.25">
      <c r="A155" s="1207" t="s">
        <v>518</v>
      </c>
      <c r="B155" s="1207"/>
      <c r="C155" s="1207"/>
      <c r="D155" s="1207"/>
      <c r="E155" s="464"/>
      <c r="F155" s="464">
        <v>222500</v>
      </c>
      <c r="G155" s="1150">
        <v>34.6</v>
      </c>
      <c r="H155" s="1150"/>
      <c r="I155" s="825">
        <v>35</v>
      </c>
      <c r="J155" s="825">
        <v>45</v>
      </c>
      <c r="K155" s="1150">
        <v>45</v>
      </c>
      <c r="L155" s="1150"/>
      <c r="M155" s="1150">
        <v>45</v>
      </c>
      <c r="N155" s="1150"/>
      <c r="O155" s="1150"/>
      <c r="P155" s="1150"/>
    </row>
    <row r="156" spans="1:16" s="378" customFormat="1" ht="22.9" customHeight="1" x14ac:dyDescent="0.25">
      <c r="A156" s="1207" t="s">
        <v>258</v>
      </c>
      <c r="B156" s="1207"/>
      <c r="C156" s="1207"/>
      <c r="D156" s="1207"/>
      <c r="E156" s="464"/>
      <c r="F156" s="464">
        <v>222970</v>
      </c>
      <c r="G156" s="1150">
        <v>7.5</v>
      </c>
      <c r="H156" s="1150"/>
      <c r="I156" s="825">
        <v>5.9</v>
      </c>
      <c r="J156" s="825">
        <v>6</v>
      </c>
      <c r="K156" s="1150"/>
      <c r="L156" s="1150"/>
      <c r="M156" s="1150"/>
      <c r="N156" s="1150"/>
      <c r="O156" s="1150"/>
      <c r="P156" s="1150"/>
    </row>
    <row r="157" spans="1:16" s="378" customFormat="1" ht="22.9" customHeight="1" x14ac:dyDescent="0.25">
      <c r="A157" s="1207" t="s">
        <v>324</v>
      </c>
      <c r="B157" s="1207"/>
      <c r="C157" s="1207"/>
      <c r="D157" s="1207"/>
      <c r="E157" s="464"/>
      <c r="F157" s="464">
        <v>222980</v>
      </c>
      <c r="G157" s="1150">
        <v>5.3</v>
      </c>
      <c r="H157" s="1150"/>
      <c r="I157" s="825">
        <v>5</v>
      </c>
      <c r="J157" s="825">
        <v>5</v>
      </c>
      <c r="K157" s="1150">
        <v>5</v>
      </c>
      <c r="L157" s="1150"/>
      <c r="M157" s="1150"/>
      <c r="N157" s="1150"/>
      <c r="O157" s="1150"/>
      <c r="P157" s="1150"/>
    </row>
    <row r="158" spans="1:16" s="378" customFormat="1" ht="22.9" customHeight="1" x14ac:dyDescent="0.25">
      <c r="A158" s="1207" t="s">
        <v>94</v>
      </c>
      <c r="B158" s="1207"/>
      <c r="C158" s="1207"/>
      <c r="D158" s="1207"/>
      <c r="E158" s="464"/>
      <c r="F158" s="464">
        <v>222990</v>
      </c>
      <c r="G158" s="1150">
        <v>11.3</v>
      </c>
      <c r="H158" s="1150"/>
      <c r="I158" s="825">
        <v>197.1</v>
      </c>
      <c r="J158" s="825">
        <v>622.4</v>
      </c>
      <c r="K158" s="1150">
        <v>30.8</v>
      </c>
      <c r="L158" s="1150"/>
      <c r="M158" s="1150">
        <v>35.5</v>
      </c>
      <c r="N158" s="1150"/>
      <c r="O158" s="1150"/>
      <c r="P158" s="1150"/>
    </row>
    <row r="159" spans="1:16" s="378" customFormat="1" ht="22.9" customHeight="1" x14ac:dyDescent="0.25">
      <c r="A159" s="1128" t="s">
        <v>163</v>
      </c>
      <c r="B159" s="1128"/>
      <c r="C159" s="1128"/>
      <c r="D159" s="1128"/>
      <c r="E159" s="465"/>
      <c r="F159" s="465">
        <v>280000</v>
      </c>
      <c r="G159" s="1155">
        <f>G160</f>
        <v>1360</v>
      </c>
      <c r="H159" s="1155"/>
      <c r="I159" s="826">
        <v>1210.7</v>
      </c>
      <c r="J159" s="826">
        <v>1212</v>
      </c>
      <c r="K159" s="1155">
        <v>1320</v>
      </c>
      <c r="L159" s="1155"/>
      <c r="M159" s="1155">
        <v>1625.3</v>
      </c>
      <c r="N159" s="1155"/>
      <c r="O159" s="1155">
        <f t="shared" ref="O159" si="20">O160</f>
        <v>0</v>
      </c>
      <c r="P159" s="1155"/>
    </row>
    <row r="160" spans="1:16" s="378" customFormat="1" ht="22.9" customHeight="1" x14ac:dyDescent="0.25">
      <c r="A160" s="1207" t="s">
        <v>519</v>
      </c>
      <c r="B160" s="1207"/>
      <c r="C160" s="1207"/>
      <c r="D160" s="1207"/>
      <c r="E160" s="464"/>
      <c r="F160" s="464">
        <v>281600</v>
      </c>
      <c r="G160" s="1150">
        <v>1360</v>
      </c>
      <c r="H160" s="1150"/>
      <c r="I160" s="825">
        <v>1210.7</v>
      </c>
      <c r="J160" s="825">
        <v>1212</v>
      </c>
      <c r="K160" s="1150">
        <v>1320</v>
      </c>
      <c r="L160" s="1150"/>
      <c r="M160" s="1150">
        <v>1625.3</v>
      </c>
      <c r="N160" s="1150"/>
      <c r="O160" s="1150"/>
      <c r="P160" s="1150"/>
    </row>
    <row r="161" spans="1:16" s="378" customFormat="1" ht="22.9" customHeight="1" x14ac:dyDescent="0.25">
      <c r="A161" s="1226" t="s">
        <v>98</v>
      </c>
      <c r="B161" s="1258"/>
      <c r="C161" s="1258"/>
      <c r="D161" s="1227"/>
      <c r="E161" s="824"/>
      <c r="F161" s="827">
        <v>314000</v>
      </c>
      <c r="G161" s="1150"/>
      <c r="H161" s="1150"/>
      <c r="I161" s="826">
        <v>10</v>
      </c>
      <c r="J161" s="826"/>
      <c r="K161" s="1155"/>
      <c r="L161" s="1155"/>
      <c r="M161" s="1155"/>
      <c r="N161" s="1155"/>
      <c r="O161" s="1150"/>
      <c r="P161" s="1150"/>
    </row>
    <row r="162" spans="1:16" s="378" customFormat="1" ht="22.9" customHeight="1" x14ac:dyDescent="0.25">
      <c r="A162" s="1224" t="s">
        <v>784</v>
      </c>
      <c r="B162" s="1259"/>
      <c r="C162" s="1259"/>
      <c r="D162" s="1225"/>
      <c r="E162" s="824"/>
      <c r="F162" s="824">
        <v>314110</v>
      </c>
      <c r="G162" s="1150"/>
      <c r="H162" s="1150"/>
      <c r="I162" s="825">
        <v>10</v>
      </c>
      <c r="J162" s="825"/>
      <c r="K162" s="1150"/>
      <c r="L162" s="1150"/>
      <c r="M162" s="1150"/>
      <c r="N162" s="1150"/>
      <c r="O162" s="1150"/>
      <c r="P162" s="1150"/>
    </row>
    <row r="163" spans="1:16" s="378" customFormat="1" ht="22.9" customHeight="1" x14ac:dyDescent="0.25">
      <c r="A163" s="1128" t="s">
        <v>101</v>
      </c>
      <c r="B163" s="1128"/>
      <c r="C163" s="1128"/>
      <c r="D163" s="1128"/>
      <c r="E163" s="465"/>
      <c r="F163" s="465">
        <v>330000</v>
      </c>
      <c r="G163" s="1155">
        <f>G164+G165+G166</f>
        <v>73</v>
      </c>
      <c r="H163" s="1155"/>
      <c r="I163" s="826">
        <f>I164+I165+I166</f>
        <v>79.599999999999994</v>
      </c>
      <c r="J163" s="826">
        <f>J164+J165+J166</f>
        <v>85</v>
      </c>
      <c r="K163" s="1161">
        <f t="shared" ref="K163" si="21">K164+K165+K166</f>
        <v>65</v>
      </c>
      <c r="L163" s="1162"/>
      <c r="M163" s="1161">
        <f t="shared" ref="M163" si="22">M164+M165+M166</f>
        <v>65</v>
      </c>
      <c r="N163" s="1162"/>
      <c r="O163" s="1155">
        <f t="shared" ref="O163" si="23">O164+O165+O166</f>
        <v>0</v>
      </c>
      <c r="P163" s="1155"/>
    </row>
    <row r="164" spans="1:16" s="378" customFormat="1" ht="22.9" customHeight="1" x14ac:dyDescent="0.25">
      <c r="A164" s="1207" t="s">
        <v>520</v>
      </c>
      <c r="B164" s="1207"/>
      <c r="C164" s="1207"/>
      <c r="D164" s="1207"/>
      <c r="E164" s="464"/>
      <c r="F164" s="464">
        <v>331110</v>
      </c>
      <c r="G164" s="1150">
        <v>45</v>
      </c>
      <c r="H164" s="1150"/>
      <c r="I164" s="825">
        <v>60</v>
      </c>
      <c r="J164" s="825">
        <v>60</v>
      </c>
      <c r="K164" s="1150">
        <v>50</v>
      </c>
      <c r="L164" s="1150"/>
      <c r="M164" s="1150">
        <v>50</v>
      </c>
      <c r="N164" s="1150"/>
      <c r="O164" s="1150"/>
      <c r="P164" s="1150"/>
    </row>
    <row r="165" spans="1:16" s="378" customFormat="1" ht="22.9" customHeight="1" x14ac:dyDescent="0.25">
      <c r="A165" s="1207" t="s">
        <v>521</v>
      </c>
      <c r="B165" s="1207"/>
      <c r="C165" s="1207"/>
      <c r="D165" s="1207"/>
      <c r="E165" s="464"/>
      <c r="F165" s="464">
        <v>332110</v>
      </c>
      <c r="G165" s="1150">
        <v>21.8</v>
      </c>
      <c r="H165" s="1150"/>
      <c r="I165" s="825">
        <v>6.3</v>
      </c>
      <c r="J165" s="825">
        <v>10</v>
      </c>
      <c r="K165" s="1150">
        <v>10</v>
      </c>
      <c r="L165" s="1150"/>
      <c r="M165" s="1150">
        <v>10</v>
      </c>
      <c r="N165" s="1150"/>
      <c r="O165" s="1150"/>
      <c r="P165" s="1150"/>
    </row>
    <row r="166" spans="1:16" s="378" customFormat="1" ht="22.9" customHeight="1" x14ac:dyDescent="0.25">
      <c r="A166" s="1207" t="s">
        <v>522</v>
      </c>
      <c r="B166" s="1207"/>
      <c r="C166" s="1207"/>
      <c r="D166" s="1207"/>
      <c r="E166" s="464"/>
      <c r="F166" s="464">
        <v>336110</v>
      </c>
      <c r="G166" s="1150">
        <v>6.2</v>
      </c>
      <c r="H166" s="1150"/>
      <c r="I166" s="825">
        <v>13.3</v>
      </c>
      <c r="J166" s="825">
        <v>15</v>
      </c>
      <c r="K166" s="1150">
        <v>5</v>
      </c>
      <c r="L166" s="1150"/>
      <c r="M166" s="1150">
        <v>5</v>
      </c>
      <c r="N166" s="1150"/>
      <c r="O166" s="1150"/>
      <c r="P166" s="1150"/>
    </row>
    <row r="167" spans="1:16" s="378" customFormat="1" ht="22.9" customHeight="1" x14ac:dyDescent="0.25">
      <c r="A167" s="1128" t="s">
        <v>523</v>
      </c>
      <c r="B167" s="1128"/>
      <c r="C167" s="1128"/>
      <c r="D167" s="1128"/>
      <c r="E167" s="465"/>
      <c r="F167" s="465">
        <v>350000</v>
      </c>
      <c r="G167" s="1155">
        <f>G168</f>
        <v>0</v>
      </c>
      <c r="H167" s="1155"/>
      <c r="I167" s="825"/>
      <c r="J167" s="826">
        <v>9600</v>
      </c>
      <c r="K167" s="1155">
        <f>K168</f>
        <v>0</v>
      </c>
      <c r="L167" s="1155"/>
      <c r="M167" s="1155">
        <v>5835.3</v>
      </c>
      <c r="N167" s="1155"/>
      <c r="O167" s="1155">
        <f t="shared" ref="O167" si="24">O168</f>
        <v>0</v>
      </c>
      <c r="P167" s="1155"/>
    </row>
    <row r="168" spans="1:16" s="378" customFormat="1" ht="22.9" customHeight="1" x14ac:dyDescent="0.25">
      <c r="A168" s="1207" t="s">
        <v>524</v>
      </c>
      <c r="B168" s="1207"/>
      <c r="C168" s="1207"/>
      <c r="D168" s="1207"/>
      <c r="E168" s="464"/>
      <c r="F168" s="464">
        <v>351110</v>
      </c>
      <c r="G168" s="1150"/>
      <c r="H168" s="1150"/>
      <c r="I168" s="825"/>
      <c r="J168" s="825">
        <v>9600</v>
      </c>
      <c r="K168" s="1150"/>
      <c r="L168" s="1150"/>
      <c r="M168" s="1150">
        <v>5835.3</v>
      </c>
      <c r="N168" s="1150"/>
      <c r="O168" s="1150"/>
      <c r="P168" s="1150"/>
    </row>
    <row r="169" spans="1:16" ht="20.45" customHeight="1" x14ac:dyDescent="0.25">
      <c r="I169" s="651">
        <v>0</v>
      </c>
    </row>
    <row r="170" spans="1:16" ht="22.15" customHeight="1" x14ac:dyDescent="0.25">
      <c r="A170" s="1278" t="s">
        <v>63</v>
      </c>
      <c r="B170" s="1278"/>
      <c r="C170" s="1278"/>
      <c r="D170" s="1278"/>
      <c r="E170" s="1278"/>
      <c r="F170" s="1278"/>
      <c r="G170" s="1278"/>
      <c r="H170" s="1278"/>
      <c r="I170" s="1278"/>
      <c r="J170" s="1278"/>
      <c r="K170" s="1278"/>
      <c r="L170" s="1278"/>
      <c r="M170" s="1278"/>
      <c r="N170" s="1278"/>
      <c r="O170" s="1278"/>
      <c r="P170" s="1278"/>
    </row>
    <row r="171" spans="1:16" ht="19.899999999999999" customHeight="1" x14ac:dyDescent="0.25">
      <c r="A171" s="1280" t="s">
        <v>7</v>
      </c>
      <c r="B171" s="1280"/>
      <c r="C171" s="1280"/>
      <c r="D171" s="1280"/>
      <c r="E171" s="1280" t="s">
        <v>2</v>
      </c>
      <c r="F171" s="1280"/>
      <c r="G171" s="1280"/>
      <c r="H171" s="1280"/>
      <c r="I171" s="1281" t="s">
        <v>64</v>
      </c>
      <c r="J171" s="1281" t="s">
        <v>65</v>
      </c>
      <c r="K171" s="1281" t="s">
        <v>477</v>
      </c>
      <c r="L171" s="78">
        <v>2017</v>
      </c>
      <c r="M171" s="1281" t="s">
        <v>345</v>
      </c>
      <c r="N171" s="77">
        <v>2018</v>
      </c>
      <c r="O171" s="77">
        <v>2019</v>
      </c>
      <c r="P171" s="77">
        <v>2020</v>
      </c>
    </row>
    <row r="172" spans="1:16" ht="63" customHeight="1" x14ac:dyDescent="0.25">
      <c r="A172" s="1280"/>
      <c r="B172" s="1280"/>
      <c r="C172" s="1280"/>
      <c r="D172" s="1280"/>
      <c r="E172" s="77" t="s">
        <v>66</v>
      </c>
      <c r="F172" s="77" t="s">
        <v>61</v>
      </c>
      <c r="G172" s="84" t="s">
        <v>12</v>
      </c>
      <c r="H172" s="83" t="s">
        <v>62</v>
      </c>
      <c r="I172" s="1281"/>
      <c r="J172" s="1281"/>
      <c r="K172" s="1281"/>
      <c r="L172" s="17" t="s">
        <v>67</v>
      </c>
      <c r="M172" s="1281"/>
      <c r="N172" s="18" t="s">
        <v>12</v>
      </c>
      <c r="O172" s="84" t="s">
        <v>13</v>
      </c>
      <c r="P172" s="84" t="s">
        <v>13</v>
      </c>
    </row>
    <row r="173" spans="1:16" x14ac:dyDescent="0.25">
      <c r="A173" s="1255">
        <v>1</v>
      </c>
      <c r="B173" s="1267"/>
      <c r="C173" s="1267"/>
      <c r="D173" s="1256"/>
      <c r="E173" s="77">
        <v>2</v>
      </c>
      <c r="F173" s="77">
        <v>3</v>
      </c>
      <c r="G173" s="77">
        <v>4</v>
      </c>
      <c r="H173" s="77">
        <v>5</v>
      </c>
      <c r="I173" s="77">
        <v>6</v>
      </c>
      <c r="J173" s="77">
        <v>7</v>
      </c>
      <c r="K173" s="77">
        <v>8</v>
      </c>
      <c r="L173" s="77">
        <v>9</v>
      </c>
      <c r="M173" s="77" t="s">
        <v>68</v>
      </c>
      <c r="N173" s="77">
        <v>11</v>
      </c>
      <c r="O173" s="77">
        <v>12</v>
      </c>
      <c r="P173" s="77">
        <v>13</v>
      </c>
    </row>
    <row r="174" spans="1:16" ht="15.6" customHeight="1" x14ac:dyDescent="0.25">
      <c r="A174" s="1268"/>
      <c r="B174" s="1269"/>
      <c r="C174" s="1269"/>
      <c r="D174" s="1270"/>
      <c r="E174" s="13"/>
      <c r="F174" s="13"/>
      <c r="G174" s="13"/>
      <c r="H174" s="13"/>
      <c r="I174" s="23"/>
      <c r="J174" s="13"/>
      <c r="K174" s="23"/>
      <c r="L174" s="13"/>
      <c r="M174" s="23"/>
      <c r="N174" s="59"/>
      <c r="O174" s="59"/>
      <c r="P174" s="8"/>
    </row>
    <row r="175" spans="1:16" ht="17.45" customHeight="1" x14ac:dyDescent="0.25">
      <c r="A175" s="1271"/>
      <c r="B175" s="1272"/>
      <c r="C175" s="1272"/>
      <c r="D175" s="1273"/>
      <c r="E175" s="8"/>
      <c r="F175" s="8"/>
      <c r="G175" s="8"/>
      <c r="H175" s="8"/>
      <c r="I175" s="8"/>
      <c r="J175" s="8"/>
      <c r="K175" s="8"/>
      <c r="L175" s="8"/>
      <c r="M175" s="8"/>
      <c r="N175" s="8"/>
      <c r="O175" s="8"/>
      <c r="P175" s="8"/>
    </row>
    <row r="176" spans="1:16" ht="16.899999999999999" customHeight="1" x14ac:dyDescent="0.25"/>
    <row r="177" spans="1:16" s="19" customFormat="1" ht="24.6" customHeight="1" x14ac:dyDescent="0.25">
      <c r="A177" s="1274" t="s">
        <v>69</v>
      </c>
      <c r="B177" s="1275"/>
      <c r="C177" s="1275"/>
      <c r="D177" s="1275"/>
      <c r="E177" s="1275"/>
      <c r="F177" s="1275"/>
      <c r="G177" s="1275"/>
      <c r="H177" s="1275"/>
      <c r="I177" s="1275"/>
      <c r="J177" s="1275"/>
      <c r="K177" s="1275"/>
      <c r="L177" s="1275"/>
      <c r="M177" s="1275"/>
      <c r="N177" s="1275"/>
      <c r="O177" s="1275"/>
      <c r="P177" s="1276"/>
    </row>
    <row r="178" spans="1:16" s="19" customFormat="1" ht="24.6" customHeight="1" x14ac:dyDescent="0.25">
      <c r="A178" s="1260" t="s">
        <v>70</v>
      </c>
      <c r="B178" s="1261"/>
      <c r="C178" s="1261"/>
      <c r="D178" s="1261"/>
      <c r="E178" s="1261"/>
      <c r="F178" s="1261"/>
      <c r="G178" s="1261"/>
      <c r="H178" s="1261"/>
      <c r="I178" s="1261"/>
      <c r="J178" s="1261"/>
      <c r="K178" s="1261"/>
      <c r="L178" s="1261"/>
      <c r="M178" s="1261"/>
      <c r="N178" s="1261"/>
      <c r="O178" s="1261"/>
      <c r="P178" s="1262"/>
    </row>
    <row r="179" spans="1:16" s="19" customFormat="1" ht="24.6" customHeight="1" x14ac:dyDescent="0.25">
      <c r="A179" s="1260" t="s">
        <v>71</v>
      </c>
      <c r="B179" s="1261"/>
      <c r="C179" s="1261"/>
      <c r="D179" s="1261"/>
      <c r="E179" s="1261"/>
      <c r="F179" s="1261"/>
      <c r="G179" s="1261"/>
      <c r="H179" s="1261"/>
      <c r="I179" s="1261"/>
      <c r="J179" s="1261"/>
      <c r="K179" s="1261"/>
      <c r="L179" s="1261"/>
      <c r="M179" s="1261"/>
      <c r="N179" s="1261"/>
      <c r="O179" s="1261"/>
      <c r="P179" s="1262"/>
    </row>
    <row r="180" spans="1:16" s="19" customFormat="1" ht="24.6" customHeight="1" x14ac:dyDescent="0.25">
      <c r="A180" s="1263" t="s">
        <v>72</v>
      </c>
      <c r="B180" s="1264"/>
      <c r="C180" s="1264"/>
      <c r="D180" s="1264"/>
      <c r="E180" s="1264"/>
      <c r="F180" s="1264"/>
      <c r="G180" s="1264"/>
      <c r="H180" s="1264"/>
      <c r="I180" s="1264"/>
      <c r="J180" s="1264"/>
      <c r="K180" s="1264"/>
      <c r="L180" s="1264"/>
      <c r="M180" s="1264"/>
      <c r="N180" s="1264"/>
      <c r="O180" s="1264"/>
      <c r="P180" s="1265"/>
    </row>
    <row r="182" spans="1:16" ht="37.5" customHeight="1" x14ac:dyDescent="0.25">
      <c r="A182" s="1266" t="s">
        <v>73</v>
      </c>
      <c r="B182" s="1266"/>
      <c r="C182" s="1266"/>
      <c r="D182" s="1266"/>
      <c r="E182" s="1266"/>
      <c r="F182" s="1266"/>
      <c r="G182" s="1266"/>
      <c r="H182" s="1266"/>
      <c r="I182" s="1266"/>
      <c r="J182" s="1266"/>
      <c r="K182" s="1266"/>
      <c r="L182" s="1266"/>
      <c r="M182" s="1266"/>
      <c r="N182" s="1266"/>
      <c r="O182" s="1266"/>
      <c r="P182" s="1266"/>
    </row>
    <row r="183" spans="1:16" ht="38.25" hidden="1" customHeight="1" x14ac:dyDescent="0.25">
      <c r="A183" s="85"/>
      <c r="C183" s="85"/>
      <c r="D183" s="85"/>
      <c r="E183" s="85"/>
      <c r="F183" s="85"/>
      <c r="G183" s="85"/>
      <c r="H183" s="85"/>
      <c r="I183" s="85"/>
      <c r="J183" s="85"/>
      <c r="K183" s="85"/>
      <c r="L183" s="85"/>
      <c r="M183" s="85"/>
      <c r="N183" s="85"/>
      <c r="O183" s="85"/>
      <c r="P183" s="85"/>
    </row>
    <row r="184" spans="1:16" ht="48.75" hidden="1" customHeight="1" x14ac:dyDescent="0.25"/>
    <row r="186" spans="1:16" x14ac:dyDescent="0.25">
      <c r="B186" s="1" t="s">
        <v>219</v>
      </c>
    </row>
    <row r="187" spans="1:16" x14ac:dyDescent="0.25">
      <c r="B187" s="1" t="s">
        <v>220</v>
      </c>
    </row>
    <row r="188" spans="1:16" x14ac:dyDescent="0.25">
      <c r="B188" s="1" t="s">
        <v>221</v>
      </c>
    </row>
    <row r="189" spans="1:16" x14ac:dyDescent="0.25">
      <c r="B189" s="1" t="s">
        <v>222</v>
      </c>
      <c r="C189" s="1" t="s">
        <v>223</v>
      </c>
    </row>
  </sheetData>
  <mergeCells count="591">
    <mergeCell ref="O145:P145"/>
    <mergeCell ref="O146:P146"/>
    <mergeCell ref="O147:P147"/>
    <mergeCell ref="A145:D145"/>
    <mergeCell ref="G145:H145"/>
    <mergeCell ref="K145:L145"/>
    <mergeCell ref="M145:N145"/>
    <mergeCell ref="A146:D146"/>
    <mergeCell ref="G146:H146"/>
    <mergeCell ref="K146:L146"/>
    <mergeCell ref="M146:N146"/>
    <mergeCell ref="A147:D147"/>
    <mergeCell ref="G147:H147"/>
    <mergeCell ref="K147:L147"/>
    <mergeCell ref="M147:N147"/>
    <mergeCell ref="A119:D119"/>
    <mergeCell ref="G119:H119"/>
    <mergeCell ref="K119:L119"/>
    <mergeCell ref="M119:N119"/>
    <mergeCell ref="O119:P119"/>
    <mergeCell ref="C97:I97"/>
    <mergeCell ref="K19:L19"/>
    <mergeCell ref="M19:N19"/>
    <mergeCell ref="O19:P19"/>
    <mergeCell ref="A19:D19"/>
    <mergeCell ref="G19:H19"/>
    <mergeCell ref="A33:B33"/>
    <mergeCell ref="A35:B35"/>
    <mergeCell ref="G35:H35"/>
    <mergeCell ref="K33:L33"/>
    <mergeCell ref="M33:N33"/>
    <mergeCell ref="O33:P33"/>
    <mergeCell ref="K35:L35"/>
    <mergeCell ref="A22:B23"/>
    <mergeCell ref="C22:F22"/>
    <mergeCell ref="G22:H22"/>
    <mergeCell ref="K22:L22"/>
    <mergeCell ref="M22:N22"/>
    <mergeCell ref="O22:P22"/>
    <mergeCell ref="N1:P1"/>
    <mergeCell ref="E2:J2"/>
    <mergeCell ref="D3:L3"/>
    <mergeCell ref="A6:C6"/>
    <mergeCell ref="D6:O6"/>
    <mergeCell ref="A7:C7"/>
    <mergeCell ref="D7:O7"/>
    <mergeCell ref="K13:L13"/>
    <mergeCell ref="M13:N13"/>
    <mergeCell ref="O13:P13"/>
    <mergeCell ref="A8:C8"/>
    <mergeCell ref="D8:O8"/>
    <mergeCell ref="A10:P10"/>
    <mergeCell ref="A12:D13"/>
    <mergeCell ref="E12:F12"/>
    <mergeCell ref="G12:H12"/>
    <mergeCell ref="K12:L12"/>
    <mergeCell ref="M12:N12"/>
    <mergeCell ref="O12:P12"/>
    <mergeCell ref="G13:H13"/>
    <mergeCell ref="A14:D14"/>
    <mergeCell ref="G14:H14"/>
    <mergeCell ref="K14:L14"/>
    <mergeCell ref="M14:N14"/>
    <mergeCell ref="O14:P14"/>
    <mergeCell ref="A16:D16"/>
    <mergeCell ref="G16:H16"/>
    <mergeCell ref="K16:L16"/>
    <mergeCell ref="M16:N16"/>
    <mergeCell ref="O16:P16"/>
    <mergeCell ref="A15:D15"/>
    <mergeCell ref="G15:H15"/>
    <mergeCell ref="K15:L15"/>
    <mergeCell ref="M15:N15"/>
    <mergeCell ref="O15:P15"/>
    <mergeCell ref="A17:D17"/>
    <mergeCell ref="G17:H17"/>
    <mergeCell ref="K17:L17"/>
    <mergeCell ref="M17:N17"/>
    <mergeCell ref="O17:P17"/>
    <mergeCell ref="A18:D18"/>
    <mergeCell ref="G18:H18"/>
    <mergeCell ref="K18:L18"/>
    <mergeCell ref="M18:N18"/>
    <mergeCell ref="O18:P18"/>
    <mergeCell ref="G23:H23"/>
    <mergeCell ref="K23:L23"/>
    <mergeCell ref="M23:N23"/>
    <mergeCell ref="O23:P23"/>
    <mergeCell ref="A24:B24"/>
    <mergeCell ref="G24:H24"/>
    <mergeCell ref="K24:L24"/>
    <mergeCell ref="M24:N24"/>
    <mergeCell ref="O24:P24"/>
    <mergeCell ref="A25:B25"/>
    <mergeCell ref="G25:H25"/>
    <mergeCell ref="K25:L25"/>
    <mergeCell ref="M25:N25"/>
    <mergeCell ref="O25:P25"/>
    <mergeCell ref="A26:B26"/>
    <mergeCell ref="G26:H26"/>
    <mergeCell ref="K26:L26"/>
    <mergeCell ref="M26:N26"/>
    <mergeCell ref="O26:P26"/>
    <mergeCell ref="A27:B27"/>
    <mergeCell ref="G27:H27"/>
    <mergeCell ref="K27:L27"/>
    <mergeCell ref="M27:N27"/>
    <mergeCell ref="O27:P27"/>
    <mergeCell ref="A30:B30"/>
    <mergeCell ref="G30:H30"/>
    <mergeCell ref="K30:L30"/>
    <mergeCell ref="M30:N30"/>
    <mergeCell ref="O30:P30"/>
    <mergeCell ref="A28:B28"/>
    <mergeCell ref="K28:L28"/>
    <mergeCell ref="M28:N28"/>
    <mergeCell ref="O28:P28"/>
    <mergeCell ref="G28:H28"/>
    <mergeCell ref="A29:B29"/>
    <mergeCell ref="G29:H29"/>
    <mergeCell ref="K29:L29"/>
    <mergeCell ref="M29:N29"/>
    <mergeCell ref="O29:P29"/>
    <mergeCell ref="A31:B31"/>
    <mergeCell ref="G31:H31"/>
    <mergeCell ref="K31:L31"/>
    <mergeCell ref="M31:N31"/>
    <mergeCell ref="O31:P31"/>
    <mergeCell ref="A36:B36"/>
    <mergeCell ref="G36:H36"/>
    <mergeCell ref="K36:L36"/>
    <mergeCell ref="M36:N36"/>
    <mergeCell ref="O36:P36"/>
    <mergeCell ref="G33:H33"/>
    <mergeCell ref="M35:N35"/>
    <mergeCell ref="O35:P35"/>
    <mergeCell ref="A32:B32"/>
    <mergeCell ref="A34:B34"/>
    <mergeCell ref="K34:L34"/>
    <mergeCell ref="M34:N34"/>
    <mergeCell ref="O34:P34"/>
    <mergeCell ref="M32:N32"/>
    <mergeCell ref="O32:P32"/>
    <mergeCell ref="G32:H32"/>
    <mergeCell ref="G34:H34"/>
    <mergeCell ref="A41:C41"/>
    <mergeCell ref="E41:F41"/>
    <mergeCell ref="G41:H41"/>
    <mergeCell ref="A42:C42"/>
    <mergeCell ref="E42:F42"/>
    <mergeCell ref="G42:H42"/>
    <mergeCell ref="A38:P38"/>
    <mergeCell ref="A39:C40"/>
    <mergeCell ref="D39:F39"/>
    <mergeCell ref="G39:J39"/>
    <mergeCell ref="K39:M39"/>
    <mergeCell ref="N39:P39"/>
    <mergeCell ref="E40:F40"/>
    <mergeCell ref="G40:H40"/>
    <mergeCell ref="A45:C45"/>
    <mergeCell ref="E45:F45"/>
    <mergeCell ref="G45:H45"/>
    <mergeCell ref="A43:C43"/>
    <mergeCell ref="E43:F43"/>
    <mergeCell ref="G43:H43"/>
    <mergeCell ref="A44:C44"/>
    <mergeCell ref="E44:F44"/>
    <mergeCell ref="G44:H44"/>
    <mergeCell ref="A49:P49"/>
    <mergeCell ref="A50:B51"/>
    <mergeCell ref="C50:H50"/>
    <mergeCell ref="I50:J51"/>
    <mergeCell ref="A46:C46"/>
    <mergeCell ref="E46:F46"/>
    <mergeCell ref="G46:H46"/>
    <mergeCell ref="A47:C47"/>
    <mergeCell ref="E47:F47"/>
    <mergeCell ref="G47:H47"/>
    <mergeCell ref="A52:B52"/>
    <mergeCell ref="I52:J52"/>
    <mergeCell ref="A59:B59"/>
    <mergeCell ref="I59:J59"/>
    <mergeCell ref="I66:J66"/>
    <mergeCell ref="A53:B53"/>
    <mergeCell ref="I53:J53"/>
    <mergeCell ref="A54:B54"/>
    <mergeCell ref="I54:J54"/>
    <mergeCell ref="A57:B57"/>
    <mergeCell ref="I57:J57"/>
    <mergeCell ref="A55:B55"/>
    <mergeCell ref="A56:B56"/>
    <mergeCell ref="A60:B60"/>
    <mergeCell ref="A61:B61"/>
    <mergeCell ref="A62:B62"/>
    <mergeCell ref="A63:B63"/>
    <mergeCell ref="A64:B64"/>
    <mergeCell ref="A65:B65"/>
    <mergeCell ref="A66:B66"/>
    <mergeCell ref="A58:B58"/>
    <mergeCell ref="A67:B67"/>
    <mergeCell ref="A68:P68"/>
    <mergeCell ref="A69:B69"/>
    <mergeCell ref="C69:N69"/>
    <mergeCell ref="O69:P69"/>
    <mergeCell ref="A70:B70"/>
    <mergeCell ref="C70:N70"/>
    <mergeCell ref="O70:P70"/>
    <mergeCell ref="A74:P74"/>
    <mergeCell ref="A75:C75"/>
    <mergeCell ref="D75:P75"/>
    <mergeCell ref="A76:C76"/>
    <mergeCell ref="D76:P76"/>
    <mergeCell ref="A77:C77"/>
    <mergeCell ref="D77:P77"/>
    <mergeCell ref="A71:B71"/>
    <mergeCell ref="C71:N71"/>
    <mergeCell ref="O71:P71"/>
    <mergeCell ref="A72:B72"/>
    <mergeCell ref="C72:N72"/>
    <mergeCell ref="O72:P72"/>
    <mergeCell ref="A78:P78"/>
    <mergeCell ref="A79:A80"/>
    <mergeCell ref="B79:B80"/>
    <mergeCell ref="C79:I80"/>
    <mergeCell ref="J79:J80"/>
    <mergeCell ref="C81:I81"/>
    <mergeCell ref="C82:I82"/>
    <mergeCell ref="C83:I83"/>
    <mergeCell ref="C93:I93"/>
    <mergeCell ref="C89:I89"/>
    <mergeCell ref="C91:I91"/>
    <mergeCell ref="C87:I87"/>
    <mergeCell ref="A81:A87"/>
    <mergeCell ref="C84:I84"/>
    <mergeCell ref="C85:I85"/>
    <mergeCell ref="C86:I86"/>
    <mergeCell ref="O108:P108"/>
    <mergeCell ref="A99:P99"/>
    <mergeCell ref="A100:D101"/>
    <mergeCell ref="E100:F100"/>
    <mergeCell ref="G100:H100"/>
    <mergeCell ref="K100:L100"/>
    <mergeCell ref="M100:N100"/>
    <mergeCell ref="O100:P100"/>
    <mergeCell ref="G101:H101"/>
    <mergeCell ref="K101:L101"/>
    <mergeCell ref="M101:N101"/>
    <mergeCell ref="O101:P101"/>
    <mergeCell ref="A102:D102"/>
    <mergeCell ref="G102:H102"/>
    <mergeCell ref="K102:L102"/>
    <mergeCell ref="M102:N102"/>
    <mergeCell ref="O102:P102"/>
    <mergeCell ref="A104:D104"/>
    <mergeCell ref="G104:H104"/>
    <mergeCell ref="K104:L104"/>
    <mergeCell ref="M104:N104"/>
    <mergeCell ref="O104:P104"/>
    <mergeCell ref="A105:D105"/>
    <mergeCell ref="G105:H105"/>
    <mergeCell ref="K109:L109"/>
    <mergeCell ref="M109:N109"/>
    <mergeCell ref="O109:P109"/>
    <mergeCell ref="G109:H109"/>
    <mergeCell ref="A109:D109"/>
    <mergeCell ref="A103:D103"/>
    <mergeCell ref="G103:H103"/>
    <mergeCell ref="K103:L103"/>
    <mergeCell ref="M103:N103"/>
    <mergeCell ref="O103:P103"/>
    <mergeCell ref="A106:D106"/>
    <mergeCell ref="G106:H106"/>
    <mergeCell ref="K106:L106"/>
    <mergeCell ref="M106:N106"/>
    <mergeCell ref="O106:P106"/>
    <mergeCell ref="A107:D107"/>
    <mergeCell ref="G107:H107"/>
    <mergeCell ref="K107:L107"/>
    <mergeCell ref="M107:N107"/>
    <mergeCell ref="O107:P107"/>
    <mergeCell ref="A108:D108"/>
    <mergeCell ref="G108:H108"/>
    <mergeCell ref="K108:L108"/>
    <mergeCell ref="M108:N108"/>
    <mergeCell ref="A110:D110"/>
    <mergeCell ref="G110:H110"/>
    <mergeCell ref="K110:L110"/>
    <mergeCell ref="M110:N110"/>
    <mergeCell ref="O110:P110"/>
    <mergeCell ref="A112:D112"/>
    <mergeCell ref="G112:H112"/>
    <mergeCell ref="K112:L112"/>
    <mergeCell ref="M112:N112"/>
    <mergeCell ref="O112:P112"/>
    <mergeCell ref="K111:L111"/>
    <mergeCell ref="M111:N111"/>
    <mergeCell ref="O111:P111"/>
    <mergeCell ref="G111:H111"/>
    <mergeCell ref="A111:D111"/>
    <mergeCell ref="A113:D113"/>
    <mergeCell ref="G113:H113"/>
    <mergeCell ref="K113:L113"/>
    <mergeCell ref="M113:N113"/>
    <mergeCell ref="O113:P113"/>
    <mergeCell ref="A114:D114"/>
    <mergeCell ref="G114:H114"/>
    <mergeCell ref="K114:L114"/>
    <mergeCell ref="M114:N114"/>
    <mergeCell ref="O114:P114"/>
    <mergeCell ref="A115:D115"/>
    <mergeCell ref="G115:H115"/>
    <mergeCell ref="K115:L115"/>
    <mergeCell ref="M115:N115"/>
    <mergeCell ref="O115:P115"/>
    <mergeCell ref="A116:D116"/>
    <mergeCell ref="G116:H116"/>
    <mergeCell ref="K116:L116"/>
    <mergeCell ref="M116:N116"/>
    <mergeCell ref="O116:P116"/>
    <mergeCell ref="A118:D118"/>
    <mergeCell ref="G118:H118"/>
    <mergeCell ref="K118:L118"/>
    <mergeCell ref="M118:N118"/>
    <mergeCell ref="O118:P118"/>
    <mergeCell ref="G117:H117"/>
    <mergeCell ref="K117:L117"/>
    <mergeCell ref="M117:N117"/>
    <mergeCell ref="O117:P117"/>
    <mergeCell ref="A117:D117"/>
    <mergeCell ref="A120:D120"/>
    <mergeCell ref="G120:H120"/>
    <mergeCell ref="K120:L120"/>
    <mergeCell ref="M120:N120"/>
    <mergeCell ref="O120:P120"/>
    <mergeCell ref="A121:D121"/>
    <mergeCell ref="G121:H121"/>
    <mergeCell ref="K121:L121"/>
    <mergeCell ref="M121:N121"/>
    <mergeCell ref="O121:P121"/>
    <mergeCell ref="A122:D122"/>
    <mergeCell ref="G122:H122"/>
    <mergeCell ref="K122:L122"/>
    <mergeCell ref="M122:N122"/>
    <mergeCell ref="O122:P122"/>
    <mergeCell ref="A123:D123"/>
    <mergeCell ref="G123:H123"/>
    <mergeCell ref="K123:L123"/>
    <mergeCell ref="M123:N123"/>
    <mergeCell ref="O123:P123"/>
    <mergeCell ref="A124:D124"/>
    <mergeCell ref="G124:H124"/>
    <mergeCell ref="K124:L124"/>
    <mergeCell ref="M124:N124"/>
    <mergeCell ref="O124:P124"/>
    <mergeCell ref="A126:D126"/>
    <mergeCell ref="G126:H126"/>
    <mergeCell ref="K126:L126"/>
    <mergeCell ref="M126:N126"/>
    <mergeCell ref="O126:P126"/>
    <mergeCell ref="G125:H125"/>
    <mergeCell ref="K125:L125"/>
    <mergeCell ref="M125:N125"/>
    <mergeCell ref="O125:P125"/>
    <mergeCell ref="A125:D125"/>
    <mergeCell ref="A127:D127"/>
    <mergeCell ref="G127:H127"/>
    <mergeCell ref="K127:L127"/>
    <mergeCell ref="M127:N127"/>
    <mergeCell ref="O127:P127"/>
    <mergeCell ref="A128:D128"/>
    <mergeCell ref="G128:H128"/>
    <mergeCell ref="K128:L128"/>
    <mergeCell ref="M128:N128"/>
    <mergeCell ref="O128:P128"/>
    <mergeCell ref="K129:L129"/>
    <mergeCell ref="M129:N129"/>
    <mergeCell ref="O129:P129"/>
    <mergeCell ref="A131:D131"/>
    <mergeCell ref="G131:H131"/>
    <mergeCell ref="K131:L131"/>
    <mergeCell ref="M131:N131"/>
    <mergeCell ref="O131:P131"/>
    <mergeCell ref="K130:L130"/>
    <mergeCell ref="M130:N130"/>
    <mergeCell ref="A130:D130"/>
    <mergeCell ref="G130:H130"/>
    <mergeCell ref="O130:P130"/>
    <mergeCell ref="O134:P134"/>
    <mergeCell ref="A135:D135"/>
    <mergeCell ref="G135:H135"/>
    <mergeCell ref="K135:L135"/>
    <mergeCell ref="M135:N135"/>
    <mergeCell ref="O135:P135"/>
    <mergeCell ref="A132:D132"/>
    <mergeCell ref="G132:H132"/>
    <mergeCell ref="K132:L132"/>
    <mergeCell ref="M132:N132"/>
    <mergeCell ref="O132:P132"/>
    <mergeCell ref="A133:D133"/>
    <mergeCell ref="G133:H133"/>
    <mergeCell ref="K133:L133"/>
    <mergeCell ref="M133:N133"/>
    <mergeCell ref="O133:P133"/>
    <mergeCell ref="A138:D138"/>
    <mergeCell ref="G138:H138"/>
    <mergeCell ref="K138:L138"/>
    <mergeCell ref="M138:N138"/>
    <mergeCell ref="O138:P138"/>
    <mergeCell ref="A136:D136"/>
    <mergeCell ref="G136:H136"/>
    <mergeCell ref="K136:L136"/>
    <mergeCell ref="M136:N136"/>
    <mergeCell ref="O136:P136"/>
    <mergeCell ref="A171:D172"/>
    <mergeCell ref="E171:H171"/>
    <mergeCell ref="I171:I172"/>
    <mergeCell ref="J171:J172"/>
    <mergeCell ref="K171:K172"/>
    <mergeCell ref="M171:M172"/>
    <mergeCell ref="A142:D142"/>
    <mergeCell ref="G142:H142"/>
    <mergeCell ref="K142:L142"/>
    <mergeCell ref="M142:N142"/>
    <mergeCell ref="A149:D149"/>
    <mergeCell ref="G149:H149"/>
    <mergeCell ref="K149:L149"/>
    <mergeCell ref="M149:N149"/>
    <mergeCell ref="A152:D152"/>
    <mergeCell ref="G152:H152"/>
    <mergeCell ref="K152:L152"/>
    <mergeCell ref="M152:N152"/>
    <mergeCell ref="A155:D155"/>
    <mergeCell ref="G155:H155"/>
    <mergeCell ref="K155:L155"/>
    <mergeCell ref="M155:N155"/>
    <mergeCell ref="A158:D158"/>
    <mergeCell ref="G158:H158"/>
    <mergeCell ref="A179:P179"/>
    <mergeCell ref="A180:P180"/>
    <mergeCell ref="A182:P182"/>
    <mergeCell ref="A173:D173"/>
    <mergeCell ref="A174:D174"/>
    <mergeCell ref="A175:D175"/>
    <mergeCell ref="A177:P177"/>
    <mergeCell ref="A178:P178"/>
    <mergeCell ref="A139:D139"/>
    <mergeCell ref="G139:H139"/>
    <mergeCell ref="K139:L139"/>
    <mergeCell ref="M139:N139"/>
    <mergeCell ref="O139:P139"/>
    <mergeCell ref="A170:P170"/>
    <mergeCell ref="A144:D144"/>
    <mergeCell ref="G144:H144"/>
    <mergeCell ref="K144:L144"/>
    <mergeCell ref="M144:N144"/>
    <mergeCell ref="O144:P144"/>
    <mergeCell ref="O149:P149"/>
    <mergeCell ref="A150:D150"/>
    <mergeCell ref="G150:H150"/>
    <mergeCell ref="K150:L150"/>
    <mergeCell ref="M150:N150"/>
    <mergeCell ref="A151:D151"/>
    <mergeCell ref="G151:H151"/>
    <mergeCell ref="K151:L151"/>
    <mergeCell ref="M151:N151"/>
    <mergeCell ref="O151:P151"/>
    <mergeCell ref="O152:P152"/>
    <mergeCell ref="A153:D153"/>
    <mergeCell ref="G153:H153"/>
    <mergeCell ref="K153:L153"/>
    <mergeCell ref="M153:N153"/>
    <mergeCell ref="O153:P153"/>
    <mergeCell ref="K165:L165"/>
    <mergeCell ref="M165:N165"/>
    <mergeCell ref="O165:P165"/>
    <mergeCell ref="A160:D160"/>
    <mergeCell ref="G160:H160"/>
    <mergeCell ref="K160:L160"/>
    <mergeCell ref="M160:N160"/>
    <mergeCell ref="O160:P160"/>
    <mergeCell ref="A163:D163"/>
    <mergeCell ref="G163:H163"/>
    <mergeCell ref="K163:L163"/>
    <mergeCell ref="M163:N163"/>
    <mergeCell ref="O163:P163"/>
    <mergeCell ref="G161:H161"/>
    <mergeCell ref="G162:H162"/>
    <mergeCell ref="A161:D161"/>
    <mergeCell ref="A162:D162"/>
    <mergeCell ref="K161:L161"/>
    <mergeCell ref="M161:N161"/>
    <mergeCell ref="O161:P161"/>
    <mergeCell ref="K162:L162"/>
    <mergeCell ref="M162:N162"/>
    <mergeCell ref="O162:P162"/>
    <mergeCell ref="K168:L168"/>
    <mergeCell ref="M168:N168"/>
    <mergeCell ref="O168:P168"/>
    <mergeCell ref="G20:H20"/>
    <mergeCell ref="K20:L20"/>
    <mergeCell ref="M20:N20"/>
    <mergeCell ref="O20:P20"/>
    <mergeCell ref="A20:D20"/>
    <mergeCell ref="A166:D166"/>
    <mergeCell ref="G166:H166"/>
    <mergeCell ref="K166:L166"/>
    <mergeCell ref="M166:N166"/>
    <mergeCell ref="O166:P166"/>
    <mergeCell ref="A167:D167"/>
    <mergeCell ref="G167:H167"/>
    <mergeCell ref="K167:L167"/>
    <mergeCell ref="M167:N167"/>
    <mergeCell ref="O167:P167"/>
    <mergeCell ref="A164:D164"/>
    <mergeCell ref="G164:H164"/>
    <mergeCell ref="K164:L164"/>
    <mergeCell ref="M164:N164"/>
    <mergeCell ref="O164:P164"/>
    <mergeCell ref="A165:D165"/>
    <mergeCell ref="C94:I94"/>
    <mergeCell ref="A95:A97"/>
    <mergeCell ref="A88:A94"/>
    <mergeCell ref="C88:I88"/>
    <mergeCell ref="C90:I90"/>
    <mergeCell ref="C92:I92"/>
    <mergeCell ref="A168:D168"/>
    <mergeCell ref="G168:H168"/>
    <mergeCell ref="G165:H165"/>
    <mergeCell ref="A157:D157"/>
    <mergeCell ref="G157:H157"/>
    <mergeCell ref="A159:D159"/>
    <mergeCell ref="G159:H159"/>
    <mergeCell ref="A154:D154"/>
    <mergeCell ref="G154:H154"/>
    <mergeCell ref="A156:D156"/>
    <mergeCell ref="G156:H156"/>
    <mergeCell ref="A137:D137"/>
    <mergeCell ref="G137:H137"/>
    <mergeCell ref="A134:D134"/>
    <mergeCell ref="G134:H134"/>
    <mergeCell ref="A129:D129"/>
    <mergeCell ref="G129:H129"/>
    <mergeCell ref="A148:D148"/>
    <mergeCell ref="K159:L159"/>
    <mergeCell ref="M159:N159"/>
    <mergeCell ref="O159:P159"/>
    <mergeCell ref="M148:N148"/>
    <mergeCell ref="G148:H148"/>
    <mergeCell ref="K148:L148"/>
    <mergeCell ref="O148:P148"/>
    <mergeCell ref="C95:I95"/>
    <mergeCell ref="C96:I96"/>
    <mergeCell ref="C98:I98"/>
    <mergeCell ref="O142:P142"/>
    <mergeCell ref="A143:D143"/>
    <mergeCell ref="G143:H143"/>
    <mergeCell ref="K143:L143"/>
    <mergeCell ref="M143:N143"/>
    <mergeCell ref="O143:P143"/>
    <mergeCell ref="A140:D140"/>
    <mergeCell ref="G140:H140"/>
    <mergeCell ref="K140:L140"/>
    <mergeCell ref="M140:N140"/>
    <mergeCell ref="O140:P140"/>
    <mergeCell ref="A141:D141"/>
    <mergeCell ref="G141:H141"/>
    <mergeCell ref="K141:L141"/>
    <mergeCell ref="K105:L105"/>
    <mergeCell ref="M105:N105"/>
    <mergeCell ref="O105:P105"/>
    <mergeCell ref="K157:L157"/>
    <mergeCell ref="M157:N157"/>
    <mergeCell ref="O157:P157"/>
    <mergeCell ref="K158:L158"/>
    <mergeCell ref="M158:N158"/>
    <mergeCell ref="O158:P158"/>
    <mergeCell ref="M141:N141"/>
    <mergeCell ref="O141:P141"/>
    <mergeCell ref="K137:L137"/>
    <mergeCell ref="K156:L156"/>
    <mergeCell ref="M156:N156"/>
    <mergeCell ref="O156:P156"/>
    <mergeCell ref="O150:P150"/>
    <mergeCell ref="K154:L154"/>
    <mergeCell ref="M154:N154"/>
    <mergeCell ref="O154:P154"/>
    <mergeCell ref="O155:P155"/>
    <mergeCell ref="M137:N137"/>
    <mergeCell ref="O137:P137"/>
    <mergeCell ref="K134:L134"/>
    <mergeCell ref="M134:N134"/>
  </mergeCells>
  <pageMargins left="0.23622047244094491" right="0.23622047244094491" top="0.74803149606299213" bottom="0.74803149606299213" header="0.31496062992125984" footer="0.31496062992125984"/>
  <pageSetup paperSize="9" scale="86" fitToHeight="0" orientation="landscape" r:id="rId1"/>
  <rowBreaks count="7" manualBreakCount="7">
    <brk id="24" max="15" man="1"/>
    <brk id="43" max="15" man="1"/>
    <brk id="62" max="15" man="1"/>
    <brk id="79" max="15" man="1"/>
    <brk id="110" max="15" man="1"/>
    <brk id="133" max="15" man="1"/>
    <brk id="156" max="1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98"/>
  <sheetViews>
    <sheetView showZeros="0" topLeftCell="A76" zoomScale="90" zoomScaleNormal="90" zoomScaleSheetLayoutView="90" workbookViewId="0">
      <selection activeCell="C70" sqref="C70:I70"/>
    </sheetView>
  </sheetViews>
  <sheetFormatPr defaultColWidth="8.85546875" defaultRowHeight="15.75" x14ac:dyDescent="0.25"/>
  <cols>
    <col min="1" max="1" width="10.42578125" style="1" customWidth="1"/>
    <col min="2" max="2" width="9.5703125" style="1" customWidth="1"/>
    <col min="3" max="3" width="8.28515625" style="1" customWidth="1"/>
    <col min="4" max="4" width="10.7109375" style="1" customWidth="1"/>
    <col min="5" max="5" width="8.28515625" style="1" customWidth="1"/>
    <col min="6" max="6" width="8" style="1" customWidth="1"/>
    <col min="7" max="7" width="7.140625" style="1" customWidth="1"/>
    <col min="8" max="8" width="7.5703125" style="1" customWidth="1"/>
    <col min="9" max="9" width="11.5703125" style="1" customWidth="1"/>
    <col min="10" max="10" width="10.28515625" style="1" customWidth="1"/>
    <col min="11" max="11" width="11.42578125" style="1" customWidth="1"/>
    <col min="12" max="12" width="7.28515625" style="1" customWidth="1"/>
    <col min="13" max="13" width="13.140625" style="1" customWidth="1"/>
    <col min="14" max="14" width="11" style="1" customWidth="1"/>
    <col min="15" max="15" width="9.42578125" style="1" customWidth="1"/>
    <col min="16" max="16" width="11" style="1" customWidth="1"/>
    <col min="17" max="16384" width="8.85546875" style="1"/>
  </cols>
  <sheetData>
    <row r="1" spans="1:16" x14ac:dyDescent="0.25">
      <c r="N1" s="1383" t="s">
        <v>701</v>
      </c>
      <c r="O1" s="1383"/>
      <c r="P1" s="1383"/>
    </row>
    <row r="2" spans="1:16" ht="18.75" x14ac:dyDescent="0.25">
      <c r="E2" s="1384" t="s">
        <v>1</v>
      </c>
      <c r="F2" s="1384"/>
      <c r="G2" s="1384"/>
      <c r="H2" s="1384"/>
      <c r="I2" s="1384"/>
      <c r="J2" s="1384"/>
    </row>
    <row r="3" spans="1:16" ht="18.75" x14ac:dyDescent="0.25">
      <c r="D3" s="1384" t="s">
        <v>702</v>
      </c>
      <c r="E3" s="1384"/>
      <c r="F3" s="1384"/>
      <c r="G3" s="1384"/>
      <c r="H3" s="1384"/>
      <c r="I3" s="1384"/>
      <c r="J3" s="1384"/>
      <c r="K3" s="1384"/>
      <c r="L3" s="1384"/>
    </row>
    <row r="4" spans="1:16" ht="18.75" x14ac:dyDescent="0.25">
      <c r="D4" s="80"/>
      <c r="E4" s="80"/>
      <c r="F4" s="80"/>
      <c r="G4" s="80"/>
      <c r="H4" s="80"/>
      <c r="I4" s="80"/>
      <c r="J4" s="80"/>
      <c r="K4" s="80"/>
      <c r="L4" s="80"/>
    </row>
    <row r="5" spans="1:16" x14ac:dyDescent="0.25">
      <c r="P5" s="79" t="s">
        <v>2</v>
      </c>
    </row>
    <row r="6" spans="1:16" ht="23.45" customHeight="1" x14ac:dyDescent="0.25">
      <c r="A6" s="1334" t="s">
        <v>3</v>
      </c>
      <c r="B6" s="1334"/>
      <c r="C6" s="1334"/>
      <c r="D6" s="1385" t="s">
        <v>217</v>
      </c>
      <c r="E6" s="1386"/>
      <c r="F6" s="1386"/>
      <c r="G6" s="1386"/>
      <c r="H6" s="1386"/>
      <c r="I6" s="1386"/>
      <c r="J6" s="1386"/>
      <c r="K6" s="1386"/>
      <c r="L6" s="1386"/>
      <c r="M6" s="1386"/>
      <c r="N6" s="1386"/>
      <c r="O6" s="1387"/>
      <c r="P6" s="77">
        <v>1</v>
      </c>
    </row>
    <row r="7" spans="1:16" ht="23.45" customHeight="1" x14ac:dyDescent="0.25">
      <c r="A7" s="1334" t="s">
        <v>4</v>
      </c>
      <c r="B7" s="1334"/>
      <c r="C7" s="1334"/>
      <c r="D7" s="1388" t="s">
        <v>336</v>
      </c>
      <c r="E7" s="1388"/>
      <c r="F7" s="1388"/>
      <c r="G7" s="1388"/>
      <c r="H7" s="1388"/>
      <c r="I7" s="1388"/>
      <c r="J7" s="1388"/>
      <c r="K7" s="1388"/>
      <c r="L7" s="1388"/>
      <c r="M7" s="1388"/>
      <c r="N7" s="1388"/>
      <c r="O7" s="1388"/>
      <c r="P7" s="37" t="s">
        <v>335</v>
      </c>
    </row>
    <row r="8" spans="1:16" ht="23.45" customHeight="1" x14ac:dyDescent="0.25">
      <c r="A8" s="1334" t="s">
        <v>5</v>
      </c>
      <c r="B8" s="1334"/>
      <c r="C8" s="1334"/>
      <c r="D8" s="1329"/>
      <c r="E8" s="1330"/>
      <c r="F8" s="1330"/>
      <c r="G8" s="1330"/>
      <c r="H8" s="1330"/>
      <c r="I8" s="1330"/>
      <c r="J8" s="1330"/>
      <c r="K8" s="1330"/>
      <c r="L8" s="1330"/>
      <c r="M8" s="1330"/>
      <c r="N8" s="1330"/>
      <c r="O8" s="1331"/>
      <c r="P8" s="37"/>
    </row>
    <row r="10" spans="1:16" x14ac:dyDescent="0.25">
      <c r="A10" s="1329" t="s">
        <v>6</v>
      </c>
      <c r="B10" s="1330"/>
      <c r="C10" s="1330"/>
      <c r="D10" s="1330"/>
      <c r="E10" s="1330"/>
      <c r="F10" s="1330"/>
      <c r="G10" s="1330"/>
      <c r="H10" s="1330"/>
      <c r="I10" s="1330"/>
      <c r="J10" s="1330"/>
      <c r="K10" s="1330"/>
      <c r="L10" s="1330"/>
      <c r="M10" s="1330"/>
      <c r="N10" s="1330"/>
      <c r="O10" s="1330"/>
      <c r="P10" s="1331"/>
    </row>
    <row r="11" spans="1:16" x14ac:dyDescent="0.25">
      <c r="A11" s="86"/>
      <c r="B11" s="86"/>
      <c r="C11" s="86"/>
      <c r="D11" s="86"/>
      <c r="E11" s="86"/>
      <c r="F11" s="86"/>
      <c r="G11" s="86"/>
      <c r="H11" s="86"/>
      <c r="I11" s="86"/>
      <c r="J11" s="86"/>
      <c r="K11" s="86"/>
      <c r="L11" s="86"/>
      <c r="M11" s="86"/>
      <c r="N11" s="86"/>
      <c r="O11" s="86"/>
      <c r="P11" s="86"/>
    </row>
    <row r="12" spans="1:16" ht="21.6" customHeight="1" x14ac:dyDescent="0.25">
      <c r="A12" s="1295" t="s">
        <v>7</v>
      </c>
      <c r="B12" s="1296"/>
      <c r="C12" s="1296"/>
      <c r="D12" s="1297"/>
      <c r="E12" s="1255" t="s">
        <v>2</v>
      </c>
      <c r="F12" s="1256"/>
      <c r="G12" s="1280">
        <v>2017</v>
      </c>
      <c r="H12" s="1280"/>
      <c r="I12" s="77">
        <v>2018</v>
      </c>
      <c r="J12" s="77">
        <v>2019</v>
      </c>
      <c r="K12" s="1301">
        <v>2020</v>
      </c>
      <c r="L12" s="1301"/>
      <c r="M12" s="1301">
        <v>2021</v>
      </c>
      <c r="N12" s="1301"/>
      <c r="O12" s="1301">
        <v>2022</v>
      </c>
      <c r="P12" s="1301"/>
    </row>
    <row r="13" spans="1:16" ht="31.5" x14ac:dyDescent="0.25">
      <c r="A13" s="1298"/>
      <c r="B13" s="1299"/>
      <c r="C13" s="1299"/>
      <c r="D13" s="1300"/>
      <c r="E13" s="77" t="s">
        <v>8</v>
      </c>
      <c r="F13" s="83" t="s">
        <v>9</v>
      </c>
      <c r="G13" s="1255" t="s">
        <v>10</v>
      </c>
      <c r="H13" s="1256"/>
      <c r="I13" s="77" t="s">
        <v>10</v>
      </c>
      <c r="J13" s="77" t="s">
        <v>11</v>
      </c>
      <c r="K13" s="1255" t="s">
        <v>12</v>
      </c>
      <c r="L13" s="1256"/>
      <c r="M13" s="1255" t="s">
        <v>13</v>
      </c>
      <c r="N13" s="1256"/>
      <c r="O13" s="1255" t="s">
        <v>13</v>
      </c>
      <c r="P13" s="1256"/>
    </row>
    <row r="14" spans="1:16" ht="23.45" customHeight="1" x14ac:dyDescent="0.25">
      <c r="A14" s="1278" t="s">
        <v>14</v>
      </c>
      <c r="B14" s="1278"/>
      <c r="C14" s="1278"/>
      <c r="D14" s="1278"/>
      <c r="E14" s="77">
        <v>4</v>
      </c>
      <c r="F14" s="77"/>
      <c r="G14" s="1236">
        <v>2000</v>
      </c>
      <c r="H14" s="1237"/>
      <c r="I14" s="156">
        <v>2580</v>
      </c>
      <c r="J14" s="156">
        <v>2580</v>
      </c>
      <c r="K14" s="1289">
        <v>2580</v>
      </c>
      <c r="L14" s="1827"/>
      <c r="M14" s="1289">
        <v>2580</v>
      </c>
      <c r="N14" s="1827"/>
      <c r="O14" s="1289">
        <v>2580</v>
      </c>
      <c r="P14" s="1827"/>
    </row>
    <row r="15" spans="1:16" ht="20.25" customHeight="1" x14ac:dyDescent="0.25">
      <c r="A15" s="1783" t="s">
        <v>741</v>
      </c>
      <c r="B15" s="1784"/>
      <c r="C15" s="1784"/>
      <c r="D15" s="1785"/>
      <c r="E15" s="77"/>
      <c r="F15" s="77">
        <v>25</v>
      </c>
      <c r="G15" s="1255">
        <v>2000</v>
      </c>
      <c r="H15" s="1256"/>
      <c r="I15" s="155">
        <v>2580</v>
      </c>
      <c r="J15" s="155">
        <v>2580</v>
      </c>
      <c r="K15" s="1232">
        <v>2580</v>
      </c>
      <c r="L15" s="1232"/>
      <c r="M15" s="1232">
        <v>2580</v>
      </c>
      <c r="N15" s="1232"/>
      <c r="O15" s="1232">
        <v>2580</v>
      </c>
      <c r="P15" s="1232"/>
    </row>
    <row r="16" spans="1:16" ht="23.45" customHeight="1" x14ac:dyDescent="0.25">
      <c r="A16" s="1334"/>
      <c r="B16" s="1334"/>
      <c r="C16" s="1334"/>
      <c r="D16" s="1334"/>
      <c r="E16" s="77"/>
      <c r="F16" s="77"/>
      <c r="G16" s="1280"/>
      <c r="H16" s="1280"/>
      <c r="I16" s="77"/>
      <c r="J16" s="77"/>
      <c r="K16" s="1280"/>
      <c r="L16" s="1280"/>
      <c r="M16" s="1280"/>
      <c r="N16" s="1280"/>
      <c r="O16" s="1280"/>
      <c r="P16" s="1280"/>
    </row>
    <row r="17" spans="1:16" ht="23.45" customHeight="1" x14ac:dyDescent="0.25">
      <c r="A17" s="1334"/>
      <c r="B17" s="1334"/>
      <c r="C17" s="1334"/>
      <c r="D17" s="1334"/>
      <c r="E17" s="77"/>
      <c r="F17" s="77"/>
      <c r="G17" s="1280"/>
      <c r="H17" s="1280"/>
      <c r="I17" s="77"/>
      <c r="J17" s="77"/>
      <c r="K17" s="1280"/>
      <c r="L17" s="1280"/>
      <c r="M17" s="1280"/>
      <c r="N17" s="1280"/>
      <c r="O17" s="1280"/>
      <c r="P17" s="1280"/>
    </row>
    <row r="18" spans="1:16" ht="23.45" customHeight="1" x14ac:dyDescent="0.25">
      <c r="A18" s="1334"/>
      <c r="B18" s="1334"/>
      <c r="C18" s="1334"/>
      <c r="D18" s="1334"/>
      <c r="E18" s="77"/>
      <c r="F18" s="77"/>
      <c r="G18" s="1280"/>
      <c r="H18" s="1280"/>
      <c r="I18" s="77"/>
      <c r="J18" s="77"/>
      <c r="K18" s="1280"/>
      <c r="L18" s="1280"/>
      <c r="M18" s="1280"/>
      <c r="N18" s="1280"/>
      <c r="O18" s="1280"/>
      <c r="P18" s="1280"/>
    </row>
    <row r="19" spans="1:16" ht="14.45" customHeight="1" x14ac:dyDescent="0.25"/>
    <row r="20" spans="1:16" ht="22.5" customHeight="1" x14ac:dyDescent="0.25">
      <c r="A20" s="1295" t="s">
        <v>7</v>
      </c>
      <c r="B20" s="1297"/>
      <c r="C20" s="1301" t="s">
        <v>2</v>
      </c>
      <c r="D20" s="1301"/>
      <c r="E20" s="1301"/>
      <c r="F20" s="1301"/>
      <c r="G20" s="1280">
        <v>2017</v>
      </c>
      <c r="H20" s="1280"/>
      <c r="I20" s="77">
        <v>2018</v>
      </c>
      <c r="J20" s="77">
        <v>2019</v>
      </c>
      <c r="K20" s="1301">
        <v>2020</v>
      </c>
      <c r="L20" s="1301"/>
      <c r="M20" s="1301">
        <v>2021</v>
      </c>
      <c r="N20" s="1301"/>
      <c r="O20" s="1301">
        <v>2022</v>
      </c>
      <c r="P20" s="1301"/>
    </row>
    <row r="21" spans="1:16" ht="35.450000000000003" customHeight="1" x14ac:dyDescent="0.25">
      <c r="A21" s="1298"/>
      <c r="B21" s="1300"/>
      <c r="C21" s="77" t="s">
        <v>16</v>
      </c>
      <c r="D21" s="77" t="s">
        <v>17</v>
      </c>
      <c r="E21" s="77" t="s">
        <v>8</v>
      </c>
      <c r="F21" s="83" t="s">
        <v>9</v>
      </c>
      <c r="G21" s="1255" t="s">
        <v>10</v>
      </c>
      <c r="H21" s="1256"/>
      <c r="I21" s="77" t="s">
        <v>10</v>
      </c>
      <c r="J21" s="77" t="s">
        <v>11</v>
      </c>
      <c r="K21" s="1255" t="s">
        <v>12</v>
      </c>
      <c r="L21" s="1256"/>
      <c r="M21" s="1255" t="s">
        <v>13</v>
      </c>
      <c r="N21" s="1256"/>
      <c r="O21" s="1255" t="s">
        <v>13</v>
      </c>
      <c r="P21" s="1256"/>
    </row>
    <row r="22" spans="1:16" ht="66.75" customHeight="1" x14ac:dyDescent="0.25">
      <c r="A22" s="1268" t="s">
        <v>18</v>
      </c>
      <c r="B22" s="1270"/>
      <c r="C22" s="8"/>
      <c r="D22" s="8"/>
      <c r="E22" s="8"/>
      <c r="F22" s="8"/>
      <c r="G22" s="1747">
        <v>2000</v>
      </c>
      <c r="H22" s="1747"/>
      <c r="I22" s="436">
        <v>2580</v>
      </c>
      <c r="J22" s="58">
        <v>2580</v>
      </c>
      <c r="K22" s="1374">
        <v>2580</v>
      </c>
      <c r="L22" s="1374"/>
      <c r="M22" s="1374">
        <v>2580</v>
      </c>
      <c r="N22" s="1374"/>
      <c r="O22" s="1374">
        <v>2580</v>
      </c>
      <c r="P22" s="1374"/>
    </row>
    <row r="23" spans="1:16" ht="44.45" customHeight="1" x14ac:dyDescent="0.25">
      <c r="A23" s="1305" t="s">
        <v>19</v>
      </c>
      <c r="B23" s="1307"/>
      <c r="C23" s="9">
        <v>2</v>
      </c>
      <c r="D23" s="8"/>
      <c r="E23" s="8"/>
      <c r="F23" s="8"/>
      <c r="G23" s="1301"/>
      <c r="H23" s="1301"/>
      <c r="I23" s="435"/>
      <c r="J23" s="61"/>
      <c r="K23" s="1380"/>
      <c r="L23" s="1380"/>
      <c r="M23" s="1380"/>
      <c r="N23" s="1380"/>
      <c r="O23" s="1380"/>
      <c r="P23" s="1380"/>
    </row>
    <row r="24" spans="1:16" ht="18.600000000000001" customHeight="1" x14ac:dyDescent="0.25">
      <c r="A24" s="1301"/>
      <c r="B24" s="1301"/>
      <c r="C24" s="8"/>
      <c r="D24" s="8"/>
      <c r="E24" s="8"/>
      <c r="F24" s="8"/>
      <c r="G24" s="1747"/>
      <c r="H24" s="1301"/>
      <c r="I24" s="435"/>
      <c r="J24" s="61"/>
      <c r="K24" s="1380"/>
      <c r="L24" s="1380"/>
      <c r="M24" s="1380"/>
      <c r="N24" s="1380"/>
      <c r="O24" s="1380"/>
      <c r="P24" s="1380"/>
    </row>
    <row r="25" spans="1:16" ht="18.600000000000001" customHeight="1" x14ac:dyDescent="0.25">
      <c r="A25" s="1301"/>
      <c r="B25" s="1301"/>
      <c r="C25" s="8"/>
      <c r="D25" s="8"/>
      <c r="E25" s="8"/>
      <c r="F25" s="8"/>
      <c r="G25" s="1301"/>
      <c r="H25" s="1301"/>
      <c r="I25" s="435"/>
      <c r="J25" s="61"/>
      <c r="K25" s="1380"/>
      <c r="L25" s="1380"/>
      <c r="M25" s="1380"/>
      <c r="N25" s="1380"/>
      <c r="O25" s="1380"/>
      <c r="P25" s="1380"/>
    </row>
    <row r="26" spans="1:16" ht="42.6" customHeight="1" x14ac:dyDescent="0.25">
      <c r="A26" s="1305" t="s">
        <v>20</v>
      </c>
      <c r="B26" s="1307"/>
      <c r="C26" s="9">
        <v>2</v>
      </c>
      <c r="D26" s="8"/>
      <c r="E26" s="8"/>
      <c r="F26" s="8"/>
      <c r="G26" s="1301"/>
      <c r="H26" s="1301"/>
      <c r="I26" s="435"/>
      <c r="J26" s="61"/>
      <c r="K26" s="1380" t="s">
        <v>74</v>
      </c>
      <c r="L26" s="1380"/>
      <c r="M26" s="1380"/>
      <c r="N26" s="1380"/>
      <c r="O26" s="1380"/>
      <c r="P26" s="1380"/>
    </row>
    <row r="27" spans="1:16" ht="19.149999999999999" customHeight="1" x14ac:dyDescent="0.25">
      <c r="A27" s="1301"/>
      <c r="B27" s="1301"/>
      <c r="C27" s="8"/>
      <c r="D27" s="8"/>
      <c r="E27" s="8"/>
      <c r="F27" s="8"/>
      <c r="G27" s="1301"/>
      <c r="H27" s="1301"/>
      <c r="I27" s="435"/>
      <c r="J27" s="61"/>
      <c r="K27" s="1380"/>
      <c r="L27" s="1380"/>
      <c r="M27" s="1380"/>
      <c r="N27" s="1380"/>
      <c r="O27" s="1380"/>
      <c r="P27" s="1380"/>
    </row>
    <row r="28" spans="1:16" ht="19.149999999999999" customHeight="1" x14ac:dyDescent="0.25">
      <c r="A28" s="1271"/>
      <c r="B28" s="1273"/>
      <c r="C28" s="8"/>
      <c r="D28" s="8"/>
      <c r="E28" s="8"/>
      <c r="F28" s="8"/>
      <c r="G28" s="1271"/>
      <c r="H28" s="1273"/>
      <c r="I28" s="435"/>
      <c r="J28" s="61"/>
      <c r="K28" s="1370"/>
      <c r="L28" s="1371"/>
      <c r="M28" s="1370"/>
      <c r="N28" s="1371"/>
      <c r="O28" s="1370"/>
      <c r="P28" s="1371"/>
    </row>
    <row r="29" spans="1:16" ht="69" customHeight="1" x14ac:dyDescent="0.25">
      <c r="A29" s="1305" t="s">
        <v>21</v>
      </c>
      <c r="B29" s="1307"/>
      <c r="C29" s="157">
        <v>1</v>
      </c>
      <c r="D29" s="8"/>
      <c r="E29" s="157" t="s">
        <v>109</v>
      </c>
      <c r="F29" s="8">
        <v>10</v>
      </c>
      <c r="G29" s="1271">
        <v>2000</v>
      </c>
      <c r="H29" s="1273"/>
      <c r="I29" s="435">
        <v>2580</v>
      </c>
      <c r="J29" s="61">
        <v>2580</v>
      </c>
      <c r="K29" s="1370">
        <v>2580</v>
      </c>
      <c r="L29" s="1371"/>
      <c r="M29" s="1370">
        <v>2580</v>
      </c>
      <c r="N29" s="1371"/>
      <c r="O29" s="1370">
        <v>2580</v>
      </c>
      <c r="P29" s="1371"/>
    </row>
    <row r="30" spans="1:16" ht="20.45" customHeight="1" x14ac:dyDescent="0.25">
      <c r="A30" s="1271"/>
      <c r="B30" s="1273"/>
      <c r="C30" s="8"/>
      <c r="D30" s="8"/>
      <c r="E30" s="8"/>
      <c r="F30" s="8"/>
      <c r="G30" s="1255"/>
      <c r="H30" s="1256"/>
      <c r="I30" s="77"/>
      <c r="J30" s="8"/>
      <c r="K30" s="1271"/>
      <c r="L30" s="1273"/>
      <c r="M30" s="1271"/>
      <c r="N30" s="1273"/>
      <c r="O30" s="1271"/>
      <c r="P30" s="1273"/>
    </row>
    <row r="31" spans="1:16" ht="14.45" customHeight="1" x14ac:dyDescent="0.25"/>
    <row r="32" spans="1:16" ht="21" customHeight="1" x14ac:dyDescent="0.25">
      <c r="A32" s="1366" t="s">
        <v>22</v>
      </c>
      <c r="B32" s="1367"/>
      <c r="C32" s="1367"/>
      <c r="D32" s="1367"/>
      <c r="E32" s="1367"/>
      <c r="F32" s="1367"/>
      <c r="G32" s="1367"/>
      <c r="H32" s="1367"/>
      <c r="I32" s="1367"/>
      <c r="J32" s="1367"/>
      <c r="K32" s="1367"/>
      <c r="L32" s="1367"/>
      <c r="M32" s="1367"/>
      <c r="N32" s="1367"/>
      <c r="O32" s="1367"/>
      <c r="P32" s="1368"/>
    </row>
    <row r="33" spans="1:16" ht="25.15" customHeight="1" x14ac:dyDescent="0.25">
      <c r="A33" s="1280" t="s">
        <v>7</v>
      </c>
      <c r="B33" s="1280"/>
      <c r="C33" s="1280"/>
      <c r="D33" s="1280" t="s">
        <v>2</v>
      </c>
      <c r="E33" s="1280"/>
      <c r="F33" s="1280"/>
      <c r="G33" s="1280" t="s">
        <v>551</v>
      </c>
      <c r="H33" s="1280"/>
      <c r="I33" s="1280"/>
      <c r="J33" s="1280"/>
      <c r="K33" s="1280" t="s">
        <v>462</v>
      </c>
      <c r="L33" s="1280"/>
      <c r="M33" s="1280"/>
      <c r="N33" s="1280" t="s">
        <v>703</v>
      </c>
      <c r="O33" s="1280"/>
      <c r="P33" s="1280"/>
    </row>
    <row r="34" spans="1:16" ht="64.150000000000006" customHeight="1" x14ac:dyDescent="0.25">
      <c r="A34" s="1280"/>
      <c r="B34" s="1280"/>
      <c r="C34" s="1280"/>
      <c r="D34" s="77" t="s">
        <v>8</v>
      </c>
      <c r="E34" s="1311" t="s">
        <v>23</v>
      </c>
      <c r="F34" s="1311"/>
      <c r="G34" s="1369" t="s">
        <v>24</v>
      </c>
      <c r="H34" s="1369"/>
      <c r="I34" s="84" t="s">
        <v>25</v>
      </c>
      <c r="J34" s="84" t="s">
        <v>26</v>
      </c>
      <c r="K34" s="84" t="s">
        <v>24</v>
      </c>
      <c r="L34" s="84" t="s">
        <v>25</v>
      </c>
      <c r="M34" s="84" t="s">
        <v>26</v>
      </c>
      <c r="N34" s="84" t="s">
        <v>24</v>
      </c>
      <c r="O34" s="84" t="s">
        <v>25</v>
      </c>
      <c r="P34" s="84" t="s">
        <v>26</v>
      </c>
    </row>
    <row r="35" spans="1:16" ht="20.45" customHeight="1" x14ac:dyDescent="0.25">
      <c r="A35" s="1334" t="s">
        <v>27</v>
      </c>
      <c r="B35" s="1334"/>
      <c r="C35" s="1334"/>
      <c r="D35" s="8"/>
      <c r="E35" s="1280"/>
      <c r="F35" s="1280"/>
      <c r="G35" s="2146">
        <v>2580</v>
      </c>
      <c r="H35" s="2147"/>
      <c r="I35" s="115"/>
      <c r="J35" s="115"/>
      <c r="K35" s="115">
        <v>2580</v>
      </c>
      <c r="L35" s="115"/>
      <c r="M35" s="115"/>
      <c r="N35" s="115">
        <v>2580</v>
      </c>
      <c r="O35" s="115"/>
      <c r="P35" s="115"/>
    </row>
    <row r="36" spans="1:16" s="12" customFormat="1" ht="20.45" customHeight="1" x14ac:dyDescent="0.25">
      <c r="A36" s="1357" t="s">
        <v>124</v>
      </c>
      <c r="B36" s="1357"/>
      <c r="C36" s="1357"/>
      <c r="D36" s="82" t="s">
        <v>28</v>
      </c>
      <c r="E36" s="1358"/>
      <c r="F36" s="1358"/>
      <c r="G36" s="1358">
        <v>2580</v>
      </c>
      <c r="H36" s="1358"/>
      <c r="I36" s="82"/>
      <c r="J36" s="82"/>
      <c r="K36" s="82">
        <v>2580</v>
      </c>
      <c r="L36" s="82"/>
      <c r="M36" s="82"/>
      <c r="N36" s="82">
        <v>2580</v>
      </c>
      <c r="O36" s="82"/>
      <c r="P36" s="82"/>
    </row>
    <row r="37" spans="1:16" s="12" customFormat="1" ht="20.45" customHeight="1" x14ac:dyDescent="0.25">
      <c r="A37" s="1360" t="s">
        <v>29</v>
      </c>
      <c r="B37" s="1361"/>
      <c r="C37" s="1362"/>
      <c r="D37" s="82" t="s">
        <v>30</v>
      </c>
      <c r="E37" s="1363"/>
      <c r="F37" s="1364"/>
      <c r="G37" s="1363"/>
      <c r="H37" s="1364"/>
      <c r="I37" s="82"/>
      <c r="J37" s="82"/>
      <c r="K37" s="82"/>
      <c r="L37" s="82"/>
      <c r="M37" s="82"/>
      <c r="N37" s="82"/>
      <c r="O37" s="82"/>
      <c r="P37" s="82"/>
    </row>
    <row r="38" spans="1:16" s="12" customFormat="1" ht="20.45" customHeight="1" x14ac:dyDescent="0.25">
      <c r="A38" s="1363"/>
      <c r="B38" s="1365"/>
      <c r="C38" s="1364"/>
      <c r="D38" s="82"/>
      <c r="E38" s="1363"/>
      <c r="F38" s="1364"/>
      <c r="G38" s="1363"/>
      <c r="H38" s="1364"/>
      <c r="I38" s="82"/>
      <c r="J38" s="82"/>
      <c r="K38" s="82"/>
      <c r="L38" s="82"/>
      <c r="M38" s="82"/>
      <c r="N38" s="82"/>
      <c r="O38" s="82"/>
      <c r="P38" s="82"/>
    </row>
    <row r="39" spans="1:16" s="12" customFormat="1" ht="20.45" customHeight="1" x14ac:dyDescent="0.25">
      <c r="A39" s="1360"/>
      <c r="B39" s="1361"/>
      <c r="C39" s="1362"/>
      <c r="D39" s="82"/>
      <c r="E39" s="1363"/>
      <c r="F39" s="1364"/>
      <c r="G39" s="1363"/>
      <c r="H39" s="1364"/>
      <c r="I39" s="82"/>
      <c r="J39" s="82"/>
      <c r="K39" s="82"/>
      <c r="L39" s="82"/>
      <c r="M39" s="82"/>
      <c r="N39" s="82"/>
      <c r="O39" s="82"/>
      <c r="P39" s="82"/>
    </row>
    <row r="40" spans="1:16" ht="20.45" customHeight="1" x14ac:dyDescent="0.25">
      <c r="A40" s="1334"/>
      <c r="B40" s="1334"/>
      <c r="C40" s="1334"/>
      <c r="D40" s="8"/>
      <c r="E40" s="1280"/>
      <c r="F40" s="1280"/>
      <c r="G40" s="1280"/>
      <c r="H40" s="1280"/>
      <c r="I40" s="77"/>
      <c r="J40" s="77"/>
      <c r="K40" s="77"/>
      <c r="L40" s="77"/>
      <c r="M40" s="77"/>
      <c r="N40" s="77"/>
      <c r="O40" s="77"/>
      <c r="P40" s="77"/>
    </row>
    <row r="41" spans="1:16" ht="20.45" customHeight="1" x14ac:dyDescent="0.25">
      <c r="A41" s="1334" t="s">
        <v>27</v>
      </c>
      <c r="B41" s="1334"/>
      <c r="C41" s="1334"/>
      <c r="D41" s="8"/>
      <c r="E41" s="1280"/>
      <c r="F41" s="1280"/>
      <c r="G41" s="2146">
        <v>2580</v>
      </c>
      <c r="H41" s="2147"/>
      <c r="I41" s="115"/>
      <c r="J41" s="115"/>
      <c r="K41" s="115">
        <v>2580</v>
      </c>
      <c r="L41" s="115"/>
      <c r="M41" s="115"/>
      <c r="N41" s="115">
        <v>2580</v>
      </c>
      <c r="O41" s="115"/>
      <c r="P41" s="115"/>
    </row>
    <row r="42" spans="1:16" s="12" customFormat="1" ht="20.45" customHeight="1" x14ac:dyDescent="0.25">
      <c r="A42" s="1357" t="s">
        <v>31</v>
      </c>
      <c r="B42" s="1357"/>
      <c r="C42" s="1357"/>
      <c r="D42" s="82"/>
      <c r="E42" s="1358"/>
      <c r="F42" s="1358"/>
      <c r="G42" s="1358"/>
      <c r="H42" s="1358"/>
      <c r="I42" s="82"/>
      <c r="J42" s="82"/>
      <c r="K42" s="82"/>
      <c r="L42" s="82"/>
      <c r="M42" s="82"/>
      <c r="N42" s="82"/>
      <c r="O42" s="82"/>
      <c r="P42" s="82"/>
    </row>
    <row r="43" spans="1:16" s="12" customFormat="1" ht="20.45" customHeight="1" x14ac:dyDescent="0.25">
      <c r="A43" s="1357" t="s">
        <v>32</v>
      </c>
      <c r="B43" s="1357"/>
      <c r="C43" s="1357"/>
      <c r="D43" s="82">
        <v>4</v>
      </c>
      <c r="E43" s="1358">
        <v>1</v>
      </c>
      <c r="F43" s="1358"/>
      <c r="G43" s="1358">
        <v>2580</v>
      </c>
      <c r="H43" s="1358"/>
      <c r="I43" s="104"/>
      <c r="J43" s="104"/>
      <c r="K43" s="104">
        <v>2580</v>
      </c>
      <c r="L43" s="104"/>
      <c r="M43" s="104"/>
      <c r="N43" s="104">
        <v>2580</v>
      </c>
      <c r="O43" s="104"/>
      <c r="P43" s="104"/>
    </row>
    <row r="44" spans="1:16" ht="20.45" customHeight="1" x14ac:dyDescent="0.25">
      <c r="A44" s="1334"/>
      <c r="B44" s="1334"/>
      <c r="C44" s="1334"/>
      <c r="D44" s="8"/>
      <c r="E44" s="1280"/>
      <c r="F44" s="1280"/>
      <c r="G44" s="1280"/>
      <c r="H44" s="1280"/>
      <c r="I44" s="77"/>
      <c r="J44" s="77"/>
      <c r="K44" s="77"/>
      <c r="L44" s="77"/>
      <c r="M44" s="77"/>
      <c r="N44" s="77"/>
      <c r="O44" s="77"/>
      <c r="P44" s="77"/>
    </row>
    <row r="45" spans="1:16" ht="19.149999999999999" customHeight="1" x14ac:dyDescent="0.25"/>
    <row r="46" spans="1:16" x14ac:dyDescent="0.25">
      <c r="A46" s="1278" t="s">
        <v>33</v>
      </c>
      <c r="B46" s="1278"/>
      <c r="C46" s="1278"/>
      <c r="D46" s="1278"/>
      <c r="E46" s="1278"/>
      <c r="F46" s="1278"/>
      <c r="G46" s="1278"/>
      <c r="H46" s="1278"/>
      <c r="I46" s="1278"/>
      <c r="J46" s="1278"/>
      <c r="K46" s="1278"/>
      <c r="L46" s="1278"/>
      <c r="M46" s="1278"/>
      <c r="N46" s="1278"/>
      <c r="O46" s="1278"/>
      <c r="P46" s="1278"/>
    </row>
    <row r="47" spans="1:16" x14ac:dyDescent="0.25">
      <c r="A47" s="1280" t="s">
        <v>7</v>
      </c>
      <c r="B47" s="1280"/>
      <c r="C47" s="1280" t="s">
        <v>2</v>
      </c>
      <c r="D47" s="1280"/>
      <c r="E47" s="1280"/>
      <c r="F47" s="1280"/>
      <c r="G47" s="1280"/>
      <c r="H47" s="1280"/>
      <c r="I47" s="1295" t="s">
        <v>34</v>
      </c>
      <c r="J47" s="1297"/>
      <c r="K47" s="77">
        <v>2017</v>
      </c>
      <c r="L47" s="77">
        <v>2018</v>
      </c>
      <c r="M47" s="77">
        <v>2019</v>
      </c>
      <c r="N47" s="77">
        <v>2020</v>
      </c>
      <c r="O47" s="77">
        <v>2021</v>
      </c>
      <c r="P47" s="77">
        <v>2022</v>
      </c>
    </row>
    <row r="48" spans="1:16" ht="51.6" customHeight="1" x14ac:dyDescent="0.25">
      <c r="A48" s="1280"/>
      <c r="B48" s="1280"/>
      <c r="C48" s="83" t="s">
        <v>35</v>
      </c>
      <c r="D48" s="83" t="s">
        <v>36</v>
      </c>
      <c r="E48" s="83" t="s">
        <v>37</v>
      </c>
      <c r="F48" s="83" t="s">
        <v>38</v>
      </c>
      <c r="G48" s="83" t="s">
        <v>39</v>
      </c>
      <c r="H48" s="83" t="s">
        <v>40</v>
      </c>
      <c r="I48" s="1298"/>
      <c r="J48" s="1300"/>
      <c r="K48" s="84" t="s">
        <v>10</v>
      </c>
      <c r="L48" s="84" t="s">
        <v>10</v>
      </c>
      <c r="M48" s="84" t="s">
        <v>11</v>
      </c>
      <c r="N48" s="84" t="s">
        <v>12</v>
      </c>
      <c r="O48" s="84" t="s">
        <v>13</v>
      </c>
      <c r="P48" s="84" t="s">
        <v>13</v>
      </c>
    </row>
    <row r="49" spans="1:16" x14ac:dyDescent="0.25">
      <c r="A49" s="1292" t="s">
        <v>27</v>
      </c>
      <c r="B49" s="1294"/>
      <c r="C49" s="13"/>
      <c r="D49" s="13"/>
      <c r="E49" s="13"/>
      <c r="F49" s="13"/>
      <c r="G49" s="13"/>
      <c r="H49" s="13"/>
      <c r="I49" s="1339"/>
      <c r="J49" s="1340"/>
      <c r="K49" s="81"/>
      <c r="L49" s="81"/>
      <c r="M49" s="13"/>
      <c r="N49" s="13"/>
      <c r="O49" s="13"/>
      <c r="P49" s="13"/>
    </row>
    <row r="50" spans="1:16" ht="27.6" customHeight="1" x14ac:dyDescent="0.25">
      <c r="A50" s="1305"/>
      <c r="B50" s="1307"/>
      <c r="C50" s="8"/>
      <c r="D50" s="8"/>
      <c r="E50" s="8"/>
      <c r="F50" s="8"/>
      <c r="G50" s="8"/>
      <c r="H50" s="21"/>
      <c r="I50" s="1271"/>
      <c r="J50" s="1273"/>
      <c r="K50" s="77"/>
      <c r="L50" s="77"/>
      <c r="M50" s="16"/>
      <c r="N50" s="74"/>
      <c r="O50" s="74"/>
      <c r="P50" s="8"/>
    </row>
    <row r="51" spans="1:16" ht="23.45" customHeight="1" x14ac:dyDescent="0.25">
      <c r="A51" s="1271"/>
      <c r="B51" s="1273"/>
      <c r="C51" s="8"/>
      <c r="D51" s="8"/>
      <c r="E51" s="8"/>
      <c r="F51" s="8"/>
      <c r="G51" s="8"/>
      <c r="H51" s="8"/>
      <c r="I51" s="1271"/>
      <c r="J51" s="1273"/>
      <c r="K51" s="77"/>
      <c r="L51" s="77"/>
      <c r="M51" s="8"/>
      <c r="N51" s="8"/>
      <c r="O51" s="8"/>
      <c r="P51" s="8"/>
    </row>
    <row r="52" spans="1:16" x14ac:dyDescent="0.25">
      <c r="A52" s="1271"/>
      <c r="B52" s="1272"/>
    </row>
    <row r="53" spans="1:16" ht="26.25" customHeight="1" x14ac:dyDescent="0.25">
      <c r="A53" s="1336" t="s">
        <v>41</v>
      </c>
      <c r="B53" s="1336"/>
      <c r="C53" s="1336"/>
      <c r="D53" s="1336"/>
      <c r="E53" s="1336"/>
      <c r="F53" s="1336"/>
      <c r="G53" s="1336"/>
      <c r="H53" s="1336"/>
      <c r="I53" s="1336"/>
      <c r="J53" s="1336"/>
      <c r="K53" s="1336"/>
      <c r="L53" s="1336"/>
      <c r="M53" s="1336"/>
      <c r="N53" s="1336"/>
      <c r="O53" s="1336"/>
      <c r="P53" s="1337"/>
    </row>
    <row r="54" spans="1:16" ht="21.6" customHeight="1" x14ac:dyDescent="0.25">
      <c r="A54" s="1329"/>
      <c r="B54" s="1331"/>
      <c r="C54" s="1329"/>
      <c r="D54" s="1330"/>
      <c r="E54" s="1330"/>
      <c r="F54" s="1330"/>
      <c r="G54" s="1330"/>
      <c r="H54" s="1330"/>
      <c r="I54" s="1330"/>
      <c r="J54" s="1330"/>
      <c r="K54" s="1330"/>
      <c r="L54" s="1330"/>
      <c r="M54" s="1330"/>
      <c r="N54" s="1331"/>
      <c r="O54" s="1301" t="s">
        <v>2</v>
      </c>
      <c r="P54" s="1301"/>
    </row>
    <row r="55" spans="1:16" ht="20.25" customHeight="1" x14ac:dyDescent="0.25">
      <c r="A55" s="1334" t="s">
        <v>42</v>
      </c>
      <c r="B55" s="1334"/>
      <c r="C55" s="1329" t="s">
        <v>215</v>
      </c>
      <c r="D55" s="1330"/>
      <c r="E55" s="1330"/>
      <c r="F55" s="1330"/>
      <c r="G55" s="1330"/>
      <c r="H55" s="1330"/>
      <c r="I55" s="1330"/>
      <c r="J55" s="1330"/>
      <c r="K55" s="1330"/>
      <c r="L55" s="1330"/>
      <c r="M55" s="1330"/>
      <c r="N55" s="1331"/>
      <c r="O55" s="1335" t="s">
        <v>272</v>
      </c>
      <c r="P55" s="1335"/>
    </row>
    <row r="56" spans="1:16" ht="21.6" customHeight="1" x14ac:dyDescent="0.25">
      <c r="A56" s="1334" t="s">
        <v>43</v>
      </c>
      <c r="B56" s="1334"/>
      <c r="C56" s="1329" t="s">
        <v>224</v>
      </c>
      <c r="D56" s="1330"/>
      <c r="E56" s="1330"/>
      <c r="F56" s="1330"/>
      <c r="G56" s="1330"/>
      <c r="H56" s="1330"/>
      <c r="I56" s="1330"/>
      <c r="J56" s="1330"/>
      <c r="K56" s="1330"/>
      <c r="L56" s="1330"/>
      <c r="M56" s="1330"/>
      <c r="N56" s="1331"/>
      <c r="O56" s="1301">
        <v>68</v>
      </c>
      <c r="P56" s="1301"/>
    </row>
    <row r="57" spans="1:16" ht="21.6" customHeight="1" x14ac:dyDescent="0.25">
      <c r="A57" s="1334" t="s">
        <v>45</v>
      </c>
      <c r="B57" s="1334"/>
      <c r="C57" s="1329" t="s">
        <v>267</v>
      </c>
      <c r="D57" s="1330"/>
      <c r="E57" s="1330"/>
      <c r="F57" s="1330"/>
      <c r="G57" s="1330"/>
      <c r="H57" s="1330"/>
      <c r="I57" s="1330"/>
      <c r="J57" s="1330"/>
      <c r="K57" s="1330"/>
      <c r="L57" s="1330"/>
      <c r="M57" s="1330"/>
      <c r="N57" s="1331"/>
      <c r="O57" s="1335" t="s">
        <v>177</v>
      </c>
      <c r="P57" s="1335"/>
    </row>
    <row r="59" spans="1:16" ht="37.5" customHeight="1" x14ac:dyDescent="0.25">
      <c r="A59" s="1338" t="s">
        <v>46</v>
      </c>
      <c r="B59" s="1338"/>
      <c r="C59" s="1338"/>
      <c r="D59" s="1338"/>
      <c r="E59" s="1338"/>
      <c r="F59" s="1338"/>
      <c r="G59" s="1338"/>
      <c r="H59" s="1338"/>
      <c r="I59" s="1338"/>
      <c r="J59" s="1338"/>
      <c r="K59" s="1338"/>
      <c r="L59" s="1338"/>
      <c r="M59" s="1338"/>
      <c r="N59" s="1338"/>
      <c r="O59" s="1338"/>
      <c r="P59" s="1338"/>
    </row>
    <row r="60" spans="1:16" ht="45.6" customHeight="1" x14ac:dyDescent="0.25">
      <c r="A60" s="1753" t="s">
        <v>903</v>
      </c>
      <c r="B60" s="1754"/>
      <c r="C60" s="1755"/>
      <c r="D60" s="1482" t="s">
        <v>950</v>
      </c>
      <c r="E60" s="1483"/>
      <c r="F60" s="1483"/>
      <c r="G60" s="1483"/>
      <c r="H60" s="1483"/>
      <c r="I60" s="1483"/>
      <c r="J60" s="1483"/>
      <c r="K60" s="1483"/>
      <c r="L60" s="1483"/>
      <c r="M60" s="1483"/>
      <c r="N60" s="1483"/>
      <c r="O60" s="1483"/>
      <c r="P60" s="1484"/>
    </row>
    <row r="61" spans="1:16" ht="78" customHeight="1" x14ac:dyDescent="0.25">
      <c r="A61" s="1473" t="s">
        <v>672</v>
      </c>
      <c r="B61" s="1474"/>
      <c r="C61" s="1475"/>
      <c r="D61" s="1756" t="s">
        <v>982</v>
      </c>
      <c r="E61" s="1757"/>
      <c r="F61" s="1757"/>
      <c r="G61" s="1757"/>
      <c r="H61" s="1757"/>
      <c r="I61" s="1757"/>
      <c r="J61" s="1757"/>
      <c r="K61" s="1757"/>
      <c r="L61" s="1757"/>
      <c r="M61" s="1757"/>
      <c r="N61" s="1757"/>
      <c r="O61" s="1757"/>
      <c r="P61" s="1758"/>
    </row>
    <row r="62" spans="1:16" ht="78" customHeight="1" x14ac:dyDescent="0.25">
      <c r="A62" s="1480" t="s">
        <v>49</v>
      </c>
      <c r="B62" s="1480"/>
      <c r="C62" s="1481"/>
      <c r="D62" s="1483" t="s">
        <v>951</v>
      </c>
      <c r="E62" s="1483"/>
      <c r="F62" s="1483"/>
      <c r="G62" s="1483"/>
      <c r="H62" s="1483"/>
      <c r="I62" s="1483"/>
      <c r="J62" s="1483"/>
      <c r="K62" s="1483"/>
      <c r="L62" s="1483"/>
      <c r="M62" s="1483"/>
      <c r="N62" s="1483"/>
      <c r="O62" s="1483"/>
      <c r="P62" s="1484"/>
    </row>
    <row r="63" spans="1:16" ht="26.25" customHeight="1" x14ac:dyDescent="0.25">
      <c r="A63" s="1751" t="s">
        <v>50</v>
      </c>
      <c r="B63" s="1751"/>
      <c r="C63" s="1751"/>
      <c r="D63" s="1751"/>
      <c r="E63" s="1751"/>
      <c r="F63" s="1751"/>
      <c r="G63" s="1751"/>
      <c r="H63" s="1751"/>
      <c r="I63" s="1751"/>
      <c r="J63" s="1751"/>
      <c r="K63" s="1751"/>
      <c r="L63" s="1751"/>
      <c r="M63" s="1751"/>
      <c r="N63" s="1751"/>
      <c r="O63" s="1751"/>
      <c r="P63" s="1751"/>
    </row>
    <row r="64" spans="1:16" ht="24" customHeight="1" x14ac:dyDescent="0.25">
      <c r="A64" s="1448" t="s">
        <v>51</v>
      </c>
      <c r="B64" s="1750" t="s">
        <v>2</v>
      </c>
      <c r="C64" s="1452" t="s">
        <v>7</v>
      </c>
      <c r="D64" s="1453"/>
      <c r="E64" s="1453"/>
      <c r="F64" s="1453"/>
      <c r="G64" s="1453"/>
      <c r="H64" s="1453"/>
      <c r="I64" s="1453"/>
      <c r="J64" s="1752" t="s">
        <v>52</v>
      </c>
      <c r="K64" s="599">
        <v>2017</v>
      </c>
      <c r="L64" s="599">
        <v>2018</v>
      </c>
      <c r="M64" s="599">
        <v>2019</v>
      </c>
      <c r="N64" s="599">
        <v>2020</v>
      </c>
      <c r="O64" s="599">
        <v>2021</v>
      </c>
      <c r="P64" s="599">
        <v>2022</v>
      </c>
    </row>
    <row r="65" spans="1:16" ht="55.15" customHeight="1" x14ac:dyDescent="0.25">
      <c r="A65" s="1449"/>
      <c r="B65" s="1450"/>
      <c r="C65" s="1817"/>
      <c r="D65" s="1818"/>
      <c r="E65" s="1818"/>
      <c r="F65" s="1818"/>
      <c r="G65" s="1818"/>
      <c r="H65" s="1818"/>
      <c r="I65" s="1818"/>
      <c r="J65" s="1752"/>
      <c r="K65" s="600" t="s">
        <v>10</v>
      </c>
      <c r="L65" s="600" t="s">
        <v>10</v>
      </c>
      <c r="M65" s="600" t="s">
        <v>11</v>
      </c>
      <c r="N65" s="600" t="s">
        <v>12</v>
      </c>
      <c r="O65" s="600" t="s">
        <v>13</v>
      </c>
      <c r="P65" s="600" t="s">
        <v>13</v>
      </c>
    </row>
    <row r="66" spans="1:16" s="378" customFormat="1" ht="42" customHeight="1" x14ac:dyDescent="0.25">
      <c r="A66" s="1460" t="s">
        <v>53</v>
      </c>
      <c r="B66" s="587" t="s">
        <v>170</v>
      </c>
      <c r="C66" s="2136" t="s">
        <v>980</v>
      </c>
      <c r="D66" s="2136"/>
      <c r="E66" s="2136"/>
      <c r="F66" s="2136"/>
      <c r="G66" s="2136"/>
      <c r="H66" s="2136"/>
      <c r="I66" s="2136"/>
      <c r="J66" s="587" t="s">
        <v>111</v>
      </c>
      <c r="K66" s="587" t="s">
        <v>15</v>
      </c>
      <c r="L66" s="587">
        <v>1</v>
      </c>
      <c r="M66" s="587">
        <v>1</v>
      </c>
      <c r="N66" s="603">
        <v>100</v>
      </c>
      <c r="O66" s="603">
        <v>100</v>
      </c>
      <c r="P66" s="603">
        <v>100</v>
      </c>
    </row>
    <row r="67" spans="1:16" s="378" customFormat="1" ht="42" customHeight="1" x14ac:dyDescent="0.25">
      <c r="A67" s="1495"/>
      <c r="B67" s="1075" t="s">
        <v>329</v>
      </c>
      <c r="C67" s="1491" t="s">
        <v>981</v>
      </c>
      <c r="D67" s="1586"/>
      <c r="E67" s="1586"/>
      <c r="F67" s="1586"/>
      <c r="G67" s="1586"/>
      <c r="H67" s="1586"/>
      <c r="I67" s="1587"/>
      <c r="J67" s="1075" t="s">
        <v>111</v>
      </c>
      <c r="K67" s="1075"/>
      <c r="L67" s="1075"/>
      <c r="M67" s="1075"/>
      <c r="N67" s="603">
        <v>100</v>
      </c>
      <c r="O67" s="603">
        <v>100</v>
      </c>
      <c r="P67" s="603">
        <v>100</v>
      </c>
    </row>
    <row r="68" spans="1:16" ht="32.25" customHeight="1" x14ac:dyDescent="0.25">
      <c r="A68" s="1759" t="s">
        <v>54</v>
      </c>
      <c r="B68" s="587" t="s">
        <v>140</v>
      </c>
      <c r="C68" s="2137" t="s">
        <v>268</v>
      </c>
      <c r="D68" s="2138"/>
      <c r="E68" s="2138"/>
      <c r="F68" s="2138"/>
      <c r="G68" s="2138"/>
      <c r="H68" s="2138"/>
      <c r="I68" s="2139"/>
      <c r="J68" s="587" t="s">
        <v>405</v>
      </c>
      <c r="K68" s="587" t="s">
        <v>15</v>
      </c>
      <c r="L68" s="1030">
        <v>2</v>
      </c>
      <c r="M68" s="587">
        <v>2</v>
      </c>
      <c r="N68" s="587">
        <v>2</v>
      </c>
      <c r="O68" s="587">
        <v>2</v>
      </c>
      <c r="P68" s="587">
        <v>2</v>
      </c>
    </row>
    <row r="69" spans="1:16" ht="28.5" customHeight="1" x14ac:dyDescent="0.25">
      <c r="A69" s="1759"/>
      <c r="B69" s="587" t="s">
        <v>141</v>
      </c>
      <c r="C69" s="2140" t="s">
        <v>332</v>
      </c>
      <c r="D69" s="2141"/>
      <c r="E69" s="2141"/>
      <c r="F69" s="2141"/>
      <c r="G69" s="2141"/>
      <c r="H69" s="2141"/>
      <c r="I69" s="2142"/>
      <c r="J69" s="587" t="s">
        <v>405</v>
      </c>
      <c r="K69" s="587" t="s">
        <v>15</v>
      </c>
      <c r="L69" s="587">
        <v>4</v>
      </c>
      <c r="M69" s="587">
        <v>4</v>
      </c>
      <c r="N69" s="587">
        <v>4</v>
      </c>
      <c r="O69" s="587">
        <v>4</v>
      </c>
      <c r="P69" s="587">
        <v>4</v>
      </c>
    </row>
    <row r="70" spans="1:16" ht="35.25" customHeight="1" x14ac:dyDescent="0.25">
      <c r="A70" s="1759"/>
      <c r="B70" s="587" t="s">
        <v>142</v>
      </c>
      <c r="C70" s="2140" t="s">
        <v>563</v>
      </c>
      <c r="D70" s="2141"/>
      <c r="E70" s="2141"/>
      <c r="F70" s="2141"/>
      <c r="G70" s="2141"/>
      <c r="H70" s="2141"/>
      <c r="I70" s="2142"/>
      <c r="J70" s="587" t="s">
        <v>405</v>
      </c>
      <c r="K70" s="587" t="s">
        <v>15</v>
      </c>
      <c r="L70" s="587">
        <v>20</v>
      </c>
      <c r="M70" s="587">
        <v>20</v>
      </c>
      <c r="N70" s="587">
        <v>25</v>
      </c>
      <c r="O70" s="587">
        <v>25</v>
      </c>
      <c r="P70" s="587">
        <v>25</v>
      </c>
    </row>
    <row r="71" spans="1:16" ht="27" customHeight="1" x14ac:dyDescent="0.25">
      <c r="A71" s="1759"/>
      <c r="B71" s="587" t="s">
        <v>161</v>
      </c>
      <c r="C71" s="2140" t="s">
        <v>564</v>
      </c>
      <c r="D71" s="2141"/>
      <c r="E71" s="2141"/>
      <c r="F71" s="2141"/>
      <c r="G71" s="2141"/>
      <c r="H71" s="2141"/>
      <c r="I71" s="2142"/>
      <c r="J71" s="587" t="s">
        <v>405</v>
      </c>
      <c r="K71" s="587" t="s">
        <v>15</v>
      </c>
      <c r="L71" s="587">
        <v>2</v>
      </c>
      <c r="M71" s="587">
        <v>2</v>
      </c>
      <c r="N71" s="587">
        <v>2</v>
      </c>
      <c r="O71" s="587">
        <v>2</v>
      </c>
      <c r="P71" s="587">
        <v>2</v>
      </c>
    </row>
    <row r="72" spans="1:16" ht="24.75" customHeight="1" x14ac:dyDescent="0.25">
      <c r="A72" s="1759"/>
      <c r="B72" s="587" t="s">
        <v>162</v>
      </c>
      <c r="C72" s="2143" t="s">
        <v>269</v>
      </c>
      <c r="D72" s="2144"/>
      <c r="E72" s="2144"/>
      <c r="F72" s="2144"/>
      <c r="G72" s="2144"/>
      <c r="H72" s="2144"/>
      <c r="I72" s="2145"/>
      <c r="J72" s="587" t="s">
        <v>405</v>
      </c>
      <c r="K72" s="587" t="s">
        <v>15</v>
      </c>
      <c r="L72" s="587">
        <v>1</v>
      </c>
      <c r="M72" s="587">
        <v>1</v>
      </c>
      <c r="N72" s="587">
        <v>1</v>
      </c>
      <c r="O72" s="587">
        <v>1</v>
      </c>
      <c r="P72" s="587">
        <v>1</v>
      </c>
    </row>
    <row r="73" spans="1:16" ht="30.75" customHeight="1" x14ac:dyDescent="0.25">
      <c r="A73" s="1759"/>
      <c r="B73" s="587" t="s">
        <v>188</v>
      </c>
      <c r="C73" s="2143" t="s">
        <v>565</v>
      </c>
      <c r="D73" s="2144"/>
      <c r="E73" s="2144"/>
      <c r="F73" s="2144"/>
      <c r="G73" s="2144"/>
      <c r="H73" s="2144"/>
      <c r="I73" s="2145"/>
      <c r="J73" s="587" t="s">
        <v>405</v>
      </c>
      <c r="K73" s="587" t="s">
        <v>15</v>
      </c>
      <c r="L73" s="1030">
        <v>110</v>
      </c>
      <c r="M73" s="1030">
        <v>130</v>
      </c>
      <c r="N73" s="1030">
        <v>130</v>
      </c>
      <c r="O73" s="1030">
        <v>140</v>
      </c>
      <c r="P73" s="587">
        <v>140</v>
      </c>
    </row>
    <row r="74" spans="1:16" s="378" customFormat="1" ht="43.5" customHeight="1" x14ac:dyDescent="0.25">
      <c r="A74" s="1077" t="s">
        <v>59</v>
      </c>
      <c r="B74" s="597" t="s">
        <v>143</v>
      </c>
      <c r="C74" s="1517" t="s">
        <v>647</v>
      </c>
      <c r="D74" s="1517"/>
      <c r="E74" s="1517"/>
      <c r="F74" s="1517"/>
      <c r="G74" s="1517"/>
      <c r="H74" s="1517"/>
      <c r="I74" s="1517"/>
      <c r="J74" s="597" t="s">
        <v>402</v>
      </c>
      <c r="K74" s="597" t="s">
        <v>15</v>
      </c>
      <c r="L74" s="597">
        <v>5717</v>
      </c>
      <c r="M74" s="1075">
        <v>19000</v>
      </c>
      <c r="N74" s="1075">
        <v>21000</v>
      </c>
      <c r="O74" s="1075">
        <v>23000</v>
      </c>
      <c r="P74" s="1075">
        <v>23500</v>
      </c>
    </row>
    <row r="75" spans="1:16" ht="19.899999999999999" customHeight="1" x14ac:dyDescent="0.25">
      <c r="N75" s="100"/>
    </row>
    <row r="76" spans="1:16" x14ac:dyDescent="0.25">
      <c r="A76" s="1292" t="s">
        <v>60</v>
      </c>
      <c r="B76" s="1293"/>
      <c r="C76" s="1293"/>
      <c r="D76" s="1293"/>
      <c r="E76" s="1293"/>
      <c r="F76" s="1293"/>
      <c r="G76" s="1293"/>
      <c r="H76" s="1293"/>
      <c r="I76" s="1293"/>
      <c r="J76" s="1293"/>
      <c r="K76" s="1293"/>
      <c r="L76" s="1293"/>
      <c r="M76" s="1293"/>
      <c r="N76" s="1293"/>
      <c r="O76" s="1293"/>
      <c r="P76" s="1294"/>
    </row>
    <row r="77" spans="1:16" x14ac:dyDescent="0.25">
      <c r="A77" s="1295" t="s">
        <v>7</v>
      </c>
      <c r="B77" s="1296"/>
      <c r="C77" s="1296"/>
      <c r="D77" s="1297"/>
      <c r="E77" s="1255" t="s">
        <v>2</v>
      </c>
      <c r="F77" s="1256"/>
      <c r="G77" s="1280">
        <v>2017</v>
      </c>
      <c r="H77" s="1280"/>
      <c r="I77" s="77">
        <v>2018</v>
      </c>
      <c r="J77" s="77">
        <v>2019</v>
      </c>
      <c r="K77" s="1301">
        <v>2020</v>
      </c>
      <c r="L77" s="1301"/>
      <c r="M77" s="1301">
        <v>2021</v>
      </c>
      <c r="N77" s="1301"/>
      <c r="O77" s="1301">
        <v>2022</v>
      </c>
      <c r="P77" s="1301"/>
    </row>
    <row r="78" spans="1:16" ht="31.5" x14ac:dyDescent="0.25">
      <c r="A78" s="1298"/>
      <c r="B78" s="1299"/>
      <c r="C78" s="1299"/>
      <c r="D78" s="1300"/>
      <c r="E78" s="77" t="s">
        <v>61</v>
      </c>
      <c r="F78" s="83" t="s">
        <v>62</v>
      </c>
      <c r="G78" s="1255" t="s">
        <v>10</v>
      </c>
      <c r="H78" s="1256"/>
      <c r="I78" s="77" t="s">
        <v>10</v>
      </c>
      <c r="J78" s="77" t="s">
        <v>11</v>
      </c>
      <c r="K78" s="1255" t="s">
        <v>12</v>
      </c>
      <c r="L78" s="1256"/>
      <c r="M78" s="1255" t="s">
        <v>13</v>
      </c>
      <c r="N78" s="1256"/>
      <c r="O78" s="1255" t="s">
        <v>13</v>
      </c>
      <c r="P78" s="1256"/>
    </row>
    <row r="79" spans="1:16" ht="30.6" customHeight="1" x14ac:dyDescent="0.25">
      <c r="A79" s="1268" t="s">
        <v>270</v>
      </c>
      <c r="B79" s="1269"/>
      <c r="C79" s="1269"/>
      <c r="D79" s="1270"/>
      <c r="E79" s="35" t="s">
        <v>271</v>
      </c>
      <c r="F79" s="77"/>
      <c r="G79" s="1236">
        <v>2000</v>
      </c>
      <c r="H79" s="1237"/>
      <c r="I79" s="434">
        <v>2580</v>
      </c>
      <c r="J79" s="156">
        <v>2580</v>
      </c>
      <c r="K79" s="1289">
        <v>2580</v>
      </c>
      <c r="L79" s="1827"/>
      <c r="M79" s="1289">
        <v>2580</v>
      </c>
      <c r="N79" s="1827"/>
      <c r="O79" s="1289">
        <v>2580</v>
      </c>
      <c r="P79" s="1827"/>
    </row>
    <row r="80" spans="1:16" ht="31.9" customHeight="1" x14ac:dyDescent="0.25">
      <c r="A80" s="1783" t="s">
        <v>275</v>
      </c>
      <c r="B80" s="1784"/>
      <c r="C80" s="1784"/>
      <c r="D80" s="1785"/>
      <c r="E80" s="81"/>
      <c r="F80" s="77">
        <v>254000</v>
      </c>
      <c r="G80" s="1280">
        <v>2000</v>
      </c>
      <c r="H80" s="1280"/>
      <c r="I80" s="432">
        <v>2580</v>
      </c>
      <c r="J80" s="155">
        <v>2580</v>
      </c>
      <c r="K80" s="1232">
        <v>2580</v>
      </c>
      <c r="L80" s="1232"/>
      <c r="M80" s="1232">
        <v>2580</v>
      </c>
      <c r="N80" s="1232"/>
      <c r="O80" s="1232">
        <v>2580</v>
      </c>
      <c r="P80" s="1232"/>
    </row>
    <row r="81" spans="1:16" ht="22.9" customHeight="1" x14ac:dyDescent="0.25">
      <c r="A81" s="1334"/>
      <c r="B81" s="1334"/>
      <c r="C81" s="1334"/>
      <c r="D81" s="1334"/>
      <c r="E81" s="77"/>
      <c r="F81" s="77"/>
      <c r="G81" s="1280"/>
      <c r="H81" s="1280"/>
      <c r="I81" s="77"/>
      <c r="J81" s="77"/>
      <c r="K81" s="1232"/>
      <c r="L81" s="1232"/>
      <c r="M81" s="1232"/>
      <c r="N81" s="1232"/>
      <c r="O81" s="1280"/>
      <c r="P81" s="1280"/>
    </row>
    <row r="82" spans="1:16" ht="20.45" customHeight="1" x14ac:dyDescent="0.25"/>
    <row r="83" spans="1:16" ht="22.15" customHeight="1" x14ac:dyDescent="0.25">
      <c r="A83" s="1278" t="s">
        <v>63</v>
      </c>
      <c r="B83" s="1278"/>
      <c r="C83" s="1278"/>
      <c r="D83" s="1278"/>
      <c r="E83" s="1278"/>
      <c r="F83" s="1278"/>
      <c r="G83" s="1278"/>
      <c r="H83" s="1278"/>
      <c r="I83" s="1278"/>
      <c r="J83" s="1278"/>
      <c r="K83" s="1278"/>
      <c r="L83" s="1278"/>
      <c r="M83" s="1278"/>
      <c r="N83" s="1278"/>
      <c r="O83" s="1278"/>
      <c r="P83" s="1278"/>
    </row>
    <row r="84" spans="1:16" ht="19.899999999999999" customHeight="1" x14ac:dyDescent="0.25">
      <c r="A84" s="1280" t="s">
        <v>7</v>
      </c>
      <c r="B84" s="1280"/>
      <c r="C84" s="1280"/>
      <c r="D84" s="1280"/>
      <c r="E84" s="1280" t="s">
        <v>2</v>
      </c>
      <c r="F84" s="1280"/>
      <c r="G84" s="1280"/>
      <c r="H84" s="1280"/>
      <c r="I84" s="1281" t="s">
        <v>64</v>
      </c>
      <c r="J84" s="1281" t="s">
        <v>65</v>
      </c>
      <c r="K84" s="1281" t="s">
        <v>344</v>
      </c>
      <c r="L84" s="78">
        <v>2019</v>
      </c>
      <c r="M84" s="1281" t="s">
        <v>345</v>
      </c>
      <c r="N84" s="77">
        <v>2020</v>
      </c>
      <c r="O84" s="77">
        <v>2021</v>
      </c>
      <c r="P84" s="77">
        <v>2022</v>
      </c>
    </row>
    <row r="85" spans="1:16" ht="63" customHeight="1" x14ac:dyDescent="0.25">
      <c r="A85" s="1280"/>
      <c r="B85" s="1280"/>
      <c r="C85" s="1280"/>
      <c r="D85" s="1280"/>
      <c r="E85" s="77" t="s">
        <v>66</v>
      </c>
      <c r="F85" s="77" t="s">
        <v>61</v>
      </c>
      <c r="G85" s="84" t="s">
        <v>12</v>
      </c>
      <c r="H85" s="83" t="s">
        <v>62</v>
      </c>
      <c r="I85" s="1281"/>
      <c r="J85" s="1281"/>
      <c r="K85" s="1281"/>
      <c r="L85" s="17" t="s">
        <v>67</v>
      </c>
      <c r="M85" s="1281"/>
      <c r="N85" s="18" t="s">
        <v>12</v>
      </c>
      <c r="O85" s="84" t="s">
        <v>13</v>
      </c>
      <c r="P85" s="84" t="s">
        <v>13</v>
      </c>
    </row>
    <row r="86" spans="1:16" x14ac:dyDescent="0.25">
      <c r="A86" s="1255">
        <v>1</v>
      </c>
      <c r="B86" s="1267"/>
      <c r="C86" s="1267"/>
      <c r="D86" s="1256"/>
      <c r="E86" s="77">
        <v>2</v>
      </c>
      <c r="F86" s="77">
        <v>3</v>
      </c>
      <c r="G86" s="77">
        <v>4</v>
      </c>
      <c r="H86" s="77">
        <v>5</v>
      </c>
      <c r="I86" s="77">
        <v>6</v>
      </c>
      <c r="J86" s="77">
        <v>7</v>
      </c>
      <c r="K86" s="77">
        <v>8</v>
      </c>
      <c r="L86" s="77">
        <v>9</v>
      </c>
      <c r="M86" s="77" t="s">
        <v>68</v>
      </c>
      <c r="N86" s="77">
        <v>11</v>
      </c>
      <c r="O86" s="77">
        <v>12</v>
      </c>
      <c r="P86" s="77">
        <v>13</v>
      </c>
    </row>
    <row r="87" spans="1:16" ht="30.6" customHeight="1" x14ac:dyDescent="0.25">
      <c r="A87" s="1268"/>
      <c r="B87" s="1269"/>
      <c r="C87" s="1269"/>
      <c r="D87" s="1270"/>
      <c r="E87" s="13"/>
      <c r="F87" s="13"/>
      <c r="G87" s="13"/>
      <c r="H87" s="13"/>
      <c r="I87" s="23"/>
      <c r="J87" s="13"/>
      <c r="K87" s="23"/>
      <c r="L87" s="13"/>
      <c r="M87" s="23"/>
      <c r="N87" s="59"/>
      <c r="O87" s="59"/>
      <c r="P87" s="8"/>
    </row>
    <row r="88" spans="1:16" ht="22.9" customHeight="1" x14ac:dyDescent="0.25">
      <c r="A88" s="1271"/>
      <c r="B88" s="1272"/>
      <c r="C88" s="1272"/>
      <c r="D88" s="1273"/>
      <c r="E88" s="8"/>
      <c r="F88" s="8"/>
      <c r="G88" s="8"/>
      <c r="H88" s="8"/>
      <c r="I88" s="8"/>
      <c r="J88" s="8"/>
      <c r="K88" s="8"/>
      <c r="L88" s="8"/>
      <c r="M88" s="8"/>
      <c r="N88" s="8"/>
      <c r="O88" s="8"/>
      <c r="P88" s="8"/>
    </row>
    <row r="89" spans="1:16" ht="22.9" customHeight="1" x14ac:dyDescent="0.25">
      <c r="A89" s="1271"/>
      <c r="B89" s="1272"/>
      <c r="C89" s="1272"/>
      <c r="D89" s="1273"/>
      <c r="E89" s="8"/>
      <c r="F89" s="8"/>
      <c r="G89" s="8"/>
      <c r="H89" s="8"/>
      <c r="I89" s="8"/>
      <c r="J89" s="8"/>
      <c r="K89" s="8"/>
      <c r="L89" s="8"/>
      <c r="M89" s="8"/>
      <c r="N89" s="8"/>
      <c r="O89" s="8"/>
      <c r="P89" s="8"/>
    </row>
    <row r="90" spans="1:16" ht="23.45" customHeight="1" x14ac:dyDescent="0.25"/>
    <row r="91" spans="1:16" s="19" customFormat="1" ht="24.6" customHeight="1" x14ac:dyDescent="0.25">
      <c r="A91" s="1274" t="s">
        <v>69</v>
      </c>
      <c r="B91" s="1275"/>
      <c r="C91" s="1275"/>
      <c r="D91" s="1275"/>
      <c r="E91" s="1275"/>
      <c r="F91" s="1275"/>
      <c r="G91" s="1275"/>
      <c r="H91" s="1275"/>
      <c r="I91" s="1275"/>
      <c r="J91" s="1275"/>
      <c r="K91" s="1275"/>
      <c r="L91" s="1275"/>
      <c r="M91" s="1275"/>
      <c r="N91" s="1275"/>
      <c r="O91" s="1275"/>
      <c r="P91" s="1276"/>
    </row>
    <row r="92" spans="1:16" s="19" customFormat="1" ht="24.6" customHeight="1" x14ac:dyDescent="0.25">
      <c r="A92" s="1260" t="s">
        <v>70</v>
      </c>
      <c r="B92" s="1261"/>
      <c r="C92" s="1261"/>
      <c r="D92" s="1261"/>
      <c r="E92" s="1261"/>
      <c r="F92" s="1261"/>
      <c r="G92" s="1261"/>
      <c r="H92" s="1261"/>
      <c r="I92" s="1261"/>
      <c r="J92" s="1261"/>
      <c r="K92" s="1261"/>
      <c r="L92" s="1261"/>
      <c r="M92" s="1261"/>
      <c r="N92" s="1261"/>
      <c r="O92" s="1261"/>
      <c r="P92" s="1262"/>
    </row>
    <row r="93" spans="1:16" s="19" customFormat="1" ht="24.6" customHeight="1" x14ac:dyDescent="0.25">
      <c r="A93" s="1260" t="s">
        <v>71</v>
      </c>
      <c r="B93" s="1261"/>
      <c r="C93" s="1261"/>
      <c r="D93" s="1261"/>
      <c r="E93" s="1261"/>
      <c r="F93" s="1261"/>
      <c r="G93" s="1261"/>
      <c r="H93" s="1261"/>
      <c r="I93" s="1261"/>
      <c r="J93" s="1261"/>
      <c r="K93" s="1261"/>
      <c r="L93" s="1261"/>
      <c r="M93" s="1261"/>
      <c r="N93" s="1261"/>
      <c r="O93" s="1261"/>
      <c r="P93" s="1262"/>
    </row>
    <row r="94" spans="1:16" s="19" customFormat="1" ht="24.6" customHeight="1" x14ac:dyDescent="0.25">
      <c r="A94" s="1263" t="s">
        <v>72</v>
      </c>
      <c r="B94" s="1264"/>
      <c r="C94" s="1264"/>
      <c r="D94" s="1264"/>
      <c r="E94" s="1264"/>
      <c r="F94" s="1264"/>
      <c r="G94" s="1264"/>
      <c r="H94" s="1264"/>
      <c r="I94" s="1264"/>
      <c r="J94" s="1264"/>
      <c r="K94" s="1264"/>
      <c r="L94" s="1264"/>
      <c r="M94" s="1264"/>
      <c r="N94" s="1264"/>
      <c r="O94" s="1264"/>
      <c r="P94" s="1265"/>
    </row>
    <row r="96" spans="1:16" ht="37.5" customHeight="1" x14ac:dyDescent="0.25">
      <c r="A96" s="1266" t="s">
        <v>73</v>
      </c>
      <c r="B96" s="1266"/>
      <c r="C96" s="1266"/>
      <c r="D96" s="1266"/>
      <c r="E96" s="1266"/>
      <c r="F96" s="1266"/>
      <c r="G96" s="1266"/>
      <c r="H96" s="1266"/>
      <c r="I96" s="1266"/>
      <c r="J96" s="1266"/>
      <c r="K96" s="1266"/>
      <c r="L96" s="1266"/>
      <c r="M96" s="1266"/>
      <c r="N96" s="1266"/>
      <c r="O96" s="1266"/>
      <c r="P96" s="1266"/>
    </row>
    <row r="97" spans="1:16" ht="38.25" hidden="1" customHeight="1" x14ac:dyDescent="0.25">
      <c r="A97" s="85"/>
      <c r="C97" s="85"/>
      <c r="D97" s="85"/>
      <c r="E97" s="85"/>
      <c r="F97" s="85"/>
      <c r="G97" s="85"/>
      <c r="H97" s="85"/>
      <c r="I97" s="85"/>
      <c r="J97" s="85"/>
      <c r="K97" s="85"/>
      <c r="L97" s="85"/>
      <c r="M97" s="85"/>
      <c r="N97" s="85"/>
      <c r="O97" s="85"/>
      <c r="P97" s="85"/>
    </row>
    <row r="98" spans="1:16" ht="48.75" hidden="1" customHeight="1" x14ac:dyDescent="0.25"/>
  </sheetData>
  <mergeCells count="227">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A15:D15"/>
    <mergeCell ref="G15:H15"/>
    <mergeCell ref="K15:L15"/>
    <mergeCell ref="M15:N15"/>
    <mergeCell ref="O15:P15"/>
    <mergeCell ref="A16:D16"/>
    <mergeCell ref="G16:H16"/>
    <mergeCell ref="K16:L16"/>
    <mergeCell ref="M16:N16"/>
    <mergeCell ref="O16:P16"/>
    <mergeCell ref="A17:D17"/>
    <mergeCell ref="G17:H17"/>
    <mergeCell ref="K17:L17"/>
    <mergeCell ref="M17:N17"/>
    <mergeCell ref="O17:P17"/>
    <mergeCell ref="A18:D18"/>
    <mergeCell ref="G18:H18"/>
    <mergeCell ref="K18:L18"/>
    <mergeCell ref="M18:N18"/>
    <mergeCell ref="O18:P18"/>
    <mergeCell ref="A20:B21"/>
    <mergeCell ref="C20:F20"/>
    <mergeCell ref="G20:H20"/>
    <mergeCell ref="K20:L20"/>
    <mergeCell ref="M20:N20"/>
    <mergeCell ref="O20:P20"/>
    <mergeCell ref="G21:H21"/>
    <mergeCell ref="K21:L21"/>
    <mergeCell ref="M21:N21"/>
    <mergeCell ref="O21:P21"/>
    <mergeCell ref="A22:B22"/>
    <mergeCell ref="G22:H22"/>
    <mergeCell ref="K22:L22"/>
    <mergeCell ref="M22:N22"/>
    <mergeCell ref="O22:P22"/>
    <mergeCell ref="A23:B23"/>
    <mergeCell ref="G23:H23"/>
    <mergeCell ref="K23:L23"/>
    <mergeCell ref="M23:N23"/>
    <mergeCell ref="O23:P23"/>
    <mergeCell ref="A24:B24"/>
    <mergeCell ref="G24:H24"/>
    <mergeCell ref="K24:L24"/>
    <mergeCell ref="M24:N24"/>
    <mergeCell ref="O24:P24"/>
    <mergeCell ref="A25:B25"/>
    <mergeCell ref="G25:H25"/>
    <mergeCell ref="K25:L25"/>
    <mergeCell ref="M25:N25"/>
    <mergeCell ref="O25:P25"/>
    <mergeCell ref="A26:B26"/>
    <mergeCell ref="G26:H26"/>
    <mergeCell ref="K26:L26"/>
    <mergeCell ref="M26:N26"/>
    <mergeCell ref="O26:P26"/>
    <mergeCell ref="A27:B27"/>
    <mergeCell ref="G27:H27"/>
    <mergeCell ref="K27:L27"/>
    <mergeCell ref="M27:N27"/>
    <mergeCell ref="O27:P27"/>
    <mergeCell ref="A28:B28"/>
    <mergeCell ref="G28:H28"/>
    <mergeCell ref="K28:L28"/>
    <mergeCell ref="M28:N28"/>
    <mergeCell ref="O28:P28"/>
    <mergeCell ref="A29:B29"/>
    <mergeCell ref="G29:H29"/>
    <mergeCell ref="K29:L29"/>
    <mergeCell ref="M29:N29"/>
    <mergeCell ref="O29:P29"/>
    <mergeCell ref="K33:M33"/>
    <mergeCell ref="N33:P33"/>
    <mergeCell ref="E34:F34"/>
    <mergeCell ref="G34:H34"/>
    <mergeCell ref="A30:B30"/>
    <mergeCell ref="G30:H30"/>
    <mergeCell ref="K30:L30"/>
    <mergeCell ref="M30:N30"/>
    <mergeCell ref="O30:P30"/>
    <mergeCell ref="A32:P32"/>
    <mergeCell ref="A35:C35"/>
    <mergeCell ref="E35:F35"/>
    <mergeCell ref="G35:H35"/>
    <mergeCell ref="A36:C36"/>
    <mergeCell ref="E36:F36"/>
    <mergeCell ref="G36:H36"/>
    <mergeCell ref="A33:C34"/>
    <mergeCell ref="D33:F33"/>
    <mergeCell ref="G33:J33"/>
    <mergeCell ref="A39:C39"/>
    <mergeCell ref="E39:F39"/>
    <mergeCell ref="G39:H39"/>
    <mergeCell ref="A40:C40"/>
    <mergeCell ref="E40:F40"/>
    <mergeCell ref="G40:H40"/>
    <mergeCell ref="A37:C37"/>
    <mergeCell ref="E37:F37"/>
    <mergeCell ref="G37:H37"/>
    <mergeCell ref="A38:C38"/>
    <mergeCell ref="E38:F38"/>
    <mergeCell ref="G38:H38"/>
    <mergeCell ref="A43:C43"/>
    <mergeCell ref="E43:F43"/>
    <mergeCell ref="G43:H43"/>
    <mergeCell ref="A44:C44"/>
    <mergeCell ref="E44:F44"/>
    <mergeCell ref="G44:H44"/>
    <mergeCell ref="A41:C41"/>
    <mergeCell ref="E41:F41"/>
    <mergeCell ref="G41:H41"/>
    <mergeCell ref="A42:C42"/>
    <mergeCell ref="E42:F42"/>
    <mergeCell ref="G42:H42"/>
    <mergeCell ref="A50:B50"/>
    <mergeCell ref="I50:J50"/>
    <mergeCell ref="A51:B51"/>
    <mergeCell ref="I51:J51"/>
    <mergeCell ref="A52:B52"/>
    <mergeCell ref="A53:P53"/>
    <mergeCell ref="A46:P46"/>
    <mergeCell ref="A47:B48"/>
    <mergeCell ref="C47:H47"/>
    <mergeCell ref="I47:J48"/>
    <mergeCell ref="A49:B49"/>
    <mergeCell ref="I49:J49"/>
    <mergeCell ref="A56:B56"/>
    <mergeCell ref="C56:N56"/>
    <mergeCell ref="O56:P56"/>
    <mergeCell ref="A57:B57"/>
    <mergeCell ref="C57:N57"/>
    <mergeCell ref="O57:P57"/>
    <mergeCell ref="A54:B54"/>
    <mergeCell ref="C54:N54"/>
    <mergeCell ref="O54:P54"/>
    <mergeCell ref="A55:B55"/>
    <mergeCell ref="C55:N55"/>
    <mergeCell ref="O55:P55"/>
    <mergeCell ref="A63:P63"/>
    <mergeCell ref="A64:A65"/>
    <mergeCell ref="B64:B65"/>
    <mergeCell ref="C64:I65"/>
    <mergeCell ref="J64:J65"/>
    <mergeCell ref="A59:P59"/>
    <mergeCell ref="A60:C60"/>
    <mergeCell ref="D60:P60"/>
    <mergeCell ref="A61:C61"/>
    <mergeCell ref="D61:P61"/>
    <mergeCell ref="A62:C62"/>
    <mergeCell ref="D62:P62"/>
    <mergeCell ref="A66:A67"/>
    <mergeCell ref="C66:I66"/>
    <mergeCell ref="C67:I67"/>
    <mergeCell ref="A68:A73"/>
    <mergeCell ref="C68:I68"/>
    <mergeCell ref="C69:I69"/>
    <mergeCell ref="C70:I70"/>
    <mergeCell ref="C71:I71"/>
    <mergeCell ref="C72:I72"/>
    <mergeCell ref="C73:I73"/>
    <mergeCell ref="M78:N78"/>
    <mergeCell ref="O78:P78"/>
    <mergeCell ref="C74:I74"/>
    <mergeCell ref="A79:D79"/>
    <mergeCell ref="G79:H79"/>
    <mergeCell ref="K79:L79"/>
    <mergeCell ref="M79:N79"/>
    <mergeCell ref="O79:P79"/>
    <mergeCell ref="A76:P76"/>
    <mergeCell ref="A77:D78"/>
    <mergeCell ref="E77:F77"/>
    <mergeCell ref="G77:H77"/>
    <mergeCell ref="K77:L77"/>
    <mergeCell ref="M77:N77"/>
    <mergeCell ref="O77:P77"/>
    <mergeCell ref="G78:H78"/>
    <mergeCell ref="K78:L78"/>
    <mergeCell ref="A83:P83"/>
    <mergeCell ref="A80:D80"/>
    <mergeCell ref="G80:H80"/>
    <mergeCell ref="K80:L80"/>
    <mergeCell ref="M80:N80"/>
    <mergeCell ref="O80:P80"/>
    <mergeCell ref="A81:D81"/>
    <mergeCell ref="G81:H81"/>
    <mergeCell ref="K81:L81"/>
    <mergeCell ref="M81:N81"/>
    <mergeCell ref="O81:P81"/>
    <mergeCell ref="A96:P96"/>
    <mergeCell ref="A86:D86"/>
    <mergeCell ref="A87:D87"/>
    <mergeCell ref="A88:D88"/>
    <mergeCell ref="A89:D89"/>
    <mergeCell ref="A91:P91"/>
    <mergeCell ref="A84:D85"/>
    <mergeCell ref="E84:H84"/>
    <mergeCell ref="I84:I85"/>
    <mergeCell ref="J84:J85"/>
    <mergeCell ref="K84:K85"/>
    <mergeCell ref="M84:M85"/>
    <mergeCell ref="A92:P92"/>
    <mergeCell ref="A93:P93"/>
    <mergeCell ref="A94:P94"/>
  </mergeCells>
  <pageMargins left="0.25" right="0.25" top="0.75" bottom="0.75" header="0.3" footer="0.3"/>
  <pageSetup paperSize="9" scale="91" fitToHeight="0" orientation="landscape" horizontalDpi="1200" verticalDpi="1200" r:id="rId1"/>
  <rowBreaks count="3" manualBreakCount="3">
    <brk id="22" max="15" man="1"/>
    <brk id="42" max="15" man="1"/>
    <brk id="77" max="1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101"/>
  <sheetViews>
    <sheetView topLeftCell="A79" zoomScale="86" zoomScaleNormal="86" workbookViewId="0">
      <selection activeCell="D60" sqref="D60:P60"/>
    </sheetView>
  </sheetViews>
  <sheetFormatPr defaultColWidth="8.85546875" defaultRowHeight="15.75" x14ac:dyDescent="0.25"/>
  <cols>
    <col min="1" max="1" width="10.42578125" style="378" customWidth="1"/>
    <col min="2" max="2" width="9.5703125" style="378" customWidth="1"/>
    <col min="3" max="3" width="8.28515625" style="378" customWidth="1"/>
    <col min="4" max="4" width="10.7109375" style="378" customWidth="1"/>
    <col min="5" max="5" width="8.28515625" style="378" customWidth="1"/>
    <col min="6" max="6" width="8" style="378" customWidth="1"/>
    <col min="7" max="7" width="7.140625" style="378" customWidth="1"/>
    <col min="8" max="8" width="7.5703125" style="378" customWidth="1"/>
    <col min="9" max="9" width="11.5703125" style="378" customWidth="1"/>
    <col min="10" max="10" width="10.28515625" style="378" customWidth="1"/>
    <col min="11" max="11" width="11.42578125" style="378" customWidth="1"/>
    <col min="12" max="12" width="7.28515625" style="378" customWidth="1"/>
    <col min="13" max="13" width="13.140625" style="378" customWidth="1"/>
    <col min="14" max="14" width="11" style="378" customWidth="1"/>
    <col min="15" max="15" width="9.42578125" style="378" customWidth="1"/>
    <col min="16" max="16" width="11" style="378" customWidth="1"/>
    <col min="17" max="16384" width="8.85546875" style="378"/>
  </cols>
  <sheetData>
    <row r="1" spans="1:16" x14ac:dyDescent="0.25">
      <c r="N1" s="1383" t="s">
        <v>0</v>
      </c>
      <c r="O1" s="1383"/>
      <c r="P1" s="1383"/>
    </row>
    <row r="2" spans="1:16" ht="18.75" x14ac:dyDescent="0.25">
      <c r="E2" s="1384" t="s">
        <v>1</v>
      </c>
      <c r="F2" s="1384"/>
      <c r="G2" s="1384"/>
      <c r="H2" s="1384"/>
      <c r="I2" s="1384"/>
      <c r="J2" s="1384"/>
    </row>
    <row r="3" spans="1:16" ht="18.75" x14ac:dyDescent="0.25">
      <c r="D3" s="1384" t="s">
        <v>702</v>
      </c>
      <c r="E3" s="1384"/>
      <c r="F3" s="1384"/>
      <c r="G3" s="1384"/>
      <c r="H3" s="1384"/>
      <c r="I3" s="1384"/>
      <c r="J3" s="1384"/>
      <c r="K3" s="1384"/>
      <c r="L3" s="1384"/>
    </row>
    <row r="4" spans="1:16" ht="18.75" x14ac:dyDescent="0.25">
      <c r="D4" s="409"/>
      <c r="E4" s="409"/>
      <c r="F4" s="409"/>
      <c r="G4" s="409"/>
      <c r="H4" s="409"/>
      <c r="I4" s="409"/>
      <c r="J4" s="409"/>
      <c r="K4" s="409"/>
      <c r="L4" s="409"/>
    </row>
    <row r="5" spans="1:16" x14ac:dyDescent="0.25">
      <c r="P5" s="408" t="s">
        <v>2</v>
      </c>
    </row>
    <row r="6" spans="1:16" ht="23.45" customHeight="1" x14ac:dyDescent="0.25">
      <c r="A6" s="1334" t="s">
        <v>3</v>
      </c>
      <c r="B6" s="1334"/>
      <c r="C6" s="1334"/>
      <c r="D6" s="1385" t="s">
        <v>217</v>
      </c>
      <c r="E6" s="1386"/>
      <c r="F6" s="1386"/>
      <c r="G6" s="1386"/>
      <c r="H6" s="1386"/>
      <c r="I6" s="1386"/>
      <c r="J6" s="1386"/>
      <c r="K6" s="1386"/>
      <c r="L6" s="1386"/>
      <c r="M6" s="1386"/>
      <c r="N6" s="1386"/>
      <c r="O6" s="1387"/>
      <c r="P6" s="399">
        <v>1</v>
      </c>
    </row>
    <row r="7" spans="1:16" ht="23.45" customHeight="1" x14ac:dyDescent="0.25">
      <c r="A7" s="1334" t="s">
        <v>4</v>
      </c>
      <c r="B7" s="1334"/>
      <c r="C7" s="1334"/>
      <c r="D7" s="1388" t="s">
        <v>336</v>
      </c>
      <c r="E7" s="1388"/>
      <c r="F7" s="1388"/>
      <c r="G7" s="1388"/>
      <c r="H7" s="1388"/>
      <c r="I7" s="1388"/>
      <c r="J7" s="1388"/>
      <c r="K7" s="1388"/>
      <c r="L7" s="1388"/>
      <c r="M7" s="1388"/>
      <c r="N7" s="1388"/>
      <c r="O7" s="1388"/>
      <c r="P7" s="37" t="s">
        <v>335</v>
      </c>
    </row>
    <row r="8" spans="1:16" ht="23.45" customHeight="1" x14ac:dyDescent="0.25">
      <c r="A8" s="1334" t="s">
        <v>5</v>
      </c>
      <c r="B8" s="1334"/>
      <c r="C8" s="1334"/>
      <c r="D8" s="1329"/>
      <c r="E8" s="1330"/>
      <c r="F8" s="1330"/>
      <c r="G8" s="1330"/>
      <c r="H8" s="1330"/>
      <c r="I8" s="1330"/>
      <c r="J8" s="1330"/>
      <c r="K8" s="1330"/>
      <c r="L8" s="1330"/>
      <c r="M8" s="1330"/>
      <c r="N8" s="1330"/>
      <c r="O8" s="1331"/>
      <c r="P8" s="37"/>
    </row>
    <row r="10" spans="1:16" x14ac:dyDescent="0.25">
      <c r="A10" s="1329" t="s">
        <v>6</v>
      </c>
      <c r="B10" s="1330"/>
      <c r="C10" s="1330"/>
      <c r="D10" s="1330"/>
      <c r="E10" s="1330"/>
      <c r="F10" s="1330"/>
      <c r="G10" s="1330"/>
      <c r="H10" s="1330"/>
      <c r="I10" s="1330"/>
      <c r="J10" s="1330"/>
      <c r="K10" s="1330"/>
      <c r="L10" s="1330"/>
      <c r="M10" s="1330"/>
      <c r="N10" s="1330"/>
      <c r="O10" s="1330"/>
      <c r="P10" s="1331"/>
    </row>
    <row r="11" spans="1:16" x14ac:dyDescent="0.25">
      <c r="A11" s="397"/>
      <c r="B11" s="397"/>
      <c r="C11" s="397"/>
      <c r="D11" s="397"/>
      <c r="E11" s="397"/>
      <c r="F11" s="397"/>
      <c r="G11" s="397"/>
      <c r="H11" s="397"/>
      <c r="I11" s="397"/>
      <c r="J11" s="397"/>
      <c r="K11" s="397"/>
      <c r="L11" s="397"/>
      <c r="M11" s="397"/>
      <c r="N11" s="397"/>
      <c r="O11" s="397"/>
      <c r="P11" s="397"/>
    </row>
    <row r="12" spans="1:16" ht="21.6" customHeight="1" x14ac:dyDescent="0.25">
      <c r="A12" s="1295" t="s">
        <v>7</v>
      </c>
      <c r="B12" s="1296"/>
      <c r="C12" s="1296"/>
      <c r="D12" s="1297"/>
      <c r="E12" s="1255" t="s">
        <v>2</v>
      </c>
      <c r="F12" s="1256"/>
      <c r="G12" s="1280">
        <v>2017</v>
      </c>
      <c r="H12" s="1280"/>
      <c r="I12" s="399">
        <v>2018</v>
      </c>
      <c r="J12" s="399">
        <v>2019</v>
      </c>
      <c r="K12" s="1301">
        <v>2020</v>
      </c>
      <c r="L12" s="1301"/>
      <c r="M12" s="1301">
        <v>2021</v>
      </c>
      <c r="N12" s="1301"/>
      <c r="O12" s="1301">
        <v>2022</v>
      </c>
      <c r="P12" s="1301"/>
    </row>
    <row r="13" spans="1:16" ht="31.5" x14ac:dyDescent="0.25">
      <c r="A13" s="1298"/>
      <c r="B13" s="1299"/>
      <c r="C13" s="1299"/>
      <c r="D13" s="1300"/>
      <c r="E13" s="399" t="s">
        <v>8</v>
      </c>
      <c r="F13" s="404" t="s">
        <v>9</v>
      </c>
      <c r="G13" s="1255" t="s">
        <v>10</v>
      </c>
      <c r="H13" s="1256"/>
      <c r="I13" s="399" t="s">
        <v>10</v>
      </c>
      <c r="J13" s="399" t="s">
        <v>11</v>
      </c>
      <c r="K13" s="1255" t="s">
        <v>12</v>
      </c>
      <c r="L13" s="1256"/>
      <c r="M13" s="1255" t="s">
        <v>13</v>
      </c>
      <c r="N13" s="1256"/>
      <c r="O13" s="1255" t="s">
        <v>13</v>
      </c>
      <c r="P13" s="1256"/>
    </row>
    <row r="14" spans="1:16" ht="23.45" customHeight="1" x14ac:dyDescent="0.25">
      <c r="A14" s="1278" t="s">
        <v>14</v>
      </c>
      <c r="B14" s="1278"/>
      <c r="C14" s="1278"/>
      <c r="D14" s="1278"/>
      <c r="E14" s="399">
        <v>4</v>
      </c>
      <c r="F14" s="399"/>
      <c r="G14" s="1289">
        <v>4135</v>
      </c>
      <c r="H14" s="1827"/>
      <c r="I14" s="402">
        <v>6477.4</v>
      </c>
      <c r="J14" s="402">
        <v>12604.2</v>
      </c>
      <c r="K14" s="1289">
        <v>12604.2</v>
      </c>
      <c r="L14" s="1827"/>
      <c r="M14" s="1289">
        <v>12604.2</v>
      </c>
      <c r="N14" s="1827"/>
      <c r="O14" s="1289">
        <v>12604.2</v>
      </c>
      <c r="P14" s="1827"/>
    </row>
    <row r="15" spans="1:16" ht="23.45" customHeight="1" x14ac:dyDescent="0.25">
      <c r="A15" s="1334" t="s">
        <v>125</v>
      </c>
      <c r="B15" s="1334"/>
      <c r="C15" s="1334"/>
      <c r="D15" s="1334"/>
      <c r="E15" s="399"/>
      <c r="F15" s="399">
        <v>22</v>
      </c>
      <c r="G15" s="1255">
        <v>236.1</v>
      </c>
      <c r="H15" s="1256"/>
      <c r="I15" s="400">
        <v>966.7</v>
      </c>
      <c r="J15" s="400">
        <v>3100</v>
      </c>
      <c r="K15" s="1232">
        <v>3100</v>
      </c>
      <c r="L15" s="1232"/>
      <c r="M15" s="1232">
        <v>3100</v>
      </c>
      <c r="N15" s="1232"/>
      <c r="O15" s="1232">
        <v>3100</v>
      </c>
      <c r="P15" s="1232"/>
    </row>
    <row r="16" spans="1:16" ht="23.45" customHeight="1" x14ac:dyDescent="0.25">
      <c r="A16" s="1334" t="s">
        <v>163</v>
      </c>
      <c r="B16" s="1334"/>
      <c r="C16" s="1334"/>
      <c r="D16" s="1334"/>
      <c r="E16" s="399"/>
      <c r="F16" s="399">
        <v>28</v>
      </c>
      <c r="G16" s="1280">
        <v>3898.9</v>
      </c>
      <c r="H16" s="1280"/>
      <c r="I16" s="399">
        <v>5510.7</v>
      </c>
      <c r="J16" s="399">
        <v>9504.2000000000007</v>
      </c>
      <c r="K16" s="1280">
        <v>9504.2000000000007</v>
      </c>
      <c r="L16" s="1280"/>
      <c r="M16" s="1280">
        <v>9504.2000000000007</v>
      </c>
      <c r="N16" s="1280"/>
      <c r="O16" s="1280">
        <v>9504.2000000000007</v>
      </c>
      <c r="P16" s="1280"/>
    </row>
    <row r="17" spans="1:16" ht="23.45" customHeight="1" x14ac:dyDescent="0.25">
      <c r="A17" s="1334"/>
      <c r="B17" s="1334"/>
      <c r="C17" s="1334"/>
      <c r="D17" s="1334"/>
      <c r="E17" s="399"/>
      <c r="F17" s="399"/>
      <c r="G17" s="1280"/>
      <c r="H17" s="1280"/>
      <c r="I17" s="399"/>
      <c r="J17" s="399"/>
      <c r="K17" s="1280"/>
      <c r="L17" s="1280"/>
      <c r="M17" s="1280"/>
      <c r="N17" s="1280"/>
      <c r="O17" s="1280"/>
      <c r="P17" s="1280"/>
    </row>
    <row r="18" spans="1:16" ht="14.45" customHeight="1" x14ac:dyDescent="0.25"/>
    <row r="19" spans="1:16" ht="22.5" customHeight="1" x14ac:dyDescent="0.25">
      <c r="A19" s="1295" t="s">
        <v>7</v>
      </c>
      <c r="B19" s="1297"/>
      <c r="C19" s="1301" t="s">
        <v>2</v>
      </c>
      <c r="D19" s="1301"/>
      <c r="E19" s="1301"/>
      <c r="F19" s="1301"/>
      <c r="G19" s="1280">
        <v>2017</v>
      </c>
      <c r="H19" s="1280"/>
      <c r="I19" s="399">
        <v>2018</v>
      </c>
      <c r="J19" s="399">
        <v>2019</v>
      </c>
      <c r="K19" s="1301">
        <v>2020</v>
      </c>
      <c r="L19" s="1301"/>
      <c r="M19" s="1301">
        <v>2021</v>
      </c>
      <c r="N19" s="1301"/>
      <c r="O19" s="1301">
        <v>2022</v>
      </c>
      <c r="P19" s="1301"/>
    </row>
    <row r="20" spans="1:16" ht="35.450000000000003" customHeight="1" x14ac:dyDescent="0.25">
      <c r="A20" s="1298"/>
      <c r="B20" s="1300"/>
      <c r="C20" s="399" t="s">
        <v>16</v>
      </c>
      <c r="D20" s="399" t="s">
        <v>17</v>
      </c>
      <c r="E20" s="399" t="s">
        <v>8</v>
      </c>
      <c r="F20" s="404" t="s">
        <v>9</v>
      </c>
      <c r="G20" s="1255" t="s">
        <v>10</v>
      </c>
      <c r="H20" s="1256"/>
      <c r="I20" s="399" t="s">
        <v>10</v>
      </c>
      <c r="J20" s="399" t="s">
        <v>11</v>
      </c>
      <c r="K20" s="1255" t="s">
        <v>12</v>
      </c>
      <c r="L20" s="1256"/>
      <c r="M20" s="1255" t="s">
        <v>13</v>
      </c>
      <c r="N20" s="1256"/>
      <c r="O20" s="1255" t="s">
        <v>13</v>
      </c>
      <c r="P20" s="1256"/>
    </row>
    <row r="21" spans="1:16" ht="66.75" customHeight="1" x14ac:dyDescent="0.25">
      <c r="A21" s="1268" t="s">
        <v>18</v>
      </c>
      <c r="B21" s="1270"/>
      <c r="C21" s="8"/>
      <c r="D21" s="8"/>
      <c r="E21" s="8"/>
      <c r="F21" s="8"/>
      <c r="G21" s="1374">
        <v>4135</v>
      </c>
      <c r="H21" s="1374"/>
      <c r="I21" s="431">
        <v>6477.4</v>
      </c>
      <c r="J21" s="58">
        <v>12604.2</v>
      </c>
      <c r="K21" s="1374">
        <v>12604.2</v>
      </c>
      <c r="L21" s="1374"/>
      <c r="M21" s="1374">
        <v>12604.2</v>
      </c>
      <c r="N21" s="1374"/>
      <c r="O21" s="1374">
        <v>12604.2</v>
      </c>
      <c r="P21" s="1374"/>
    </row>
    <row r="22" spans="1:16" ht="44.45" customHeight="1" x14ac:dyDescent="0.25">
      <c r="A22" s="1305" t="s">
        <v>19</v>
      </c>
      <c r="B22" s="1307"/>
      <c r="C22" s="9">
        <v>2</v>
      </c>
      <c r="D22" s="8"/>
      <c r="E22" s="8"/>
      <c r="F22" s="8"/>
      <c r="G22" s="1380"/>
      <c r="H22" s="1380"/>
      <c r="I22" s="403"/>
      <c r="J22" s="61"/>
      <c r="K22" s="1380"/>
      <c r="L22" s="1380"/>
      <c r="M22" s="1380"/>
      <c r="N22" s="1380"/>
      <c r="O22" s="1380"/>
      <c r="P22" s="1380"/>
    </row>
    <row r="23" spans="1:16" ht="18.600000000000001" customHeight="1" x14ac:dyDescent="0.25">
      <c r="A23" s="1301"/>
      <c r="B23" s="1301"/>
      <c r="C23" s="8"/>
      <c r="D23" s="8"/>
      <c r="E23" s="8"/>
      <c r="F23" s="8"/>
      <c r="G23" s="1380"/>
      <c r="H23" s="1380"/>
      <c r="I23" s="403"/>
      <c r="J23" s="61"/>
      <c r="K23" s="1380"/>
      <c r="L23" s="1380"/>
      <c r="M23" s="1380"/>
      <c r="N23" s="1380"/>
      <c r="O23" s="1380"/>
      <c r="P23" s="1380"/>
    </row>
    <row r="24" spans="1:16" ht="18.600000000000001" customHeight="1" x14ac:dyDescent="0.25">
      <c r="A24" s="1301"/>
      <c r="B24" s="1301"/>
      <c r="C24" s="8"/>
      <c r="D24" s="8"/>
      <c r="E24" s="8"/>
      <c r="F24" s="8"/>
      <c r="G24" s="1380"/>
      <c r="H24" s="1380"/>
      <c r="I24" s="403"/>
      <c r="J24" s="61"/>
      <c r="K24" s="1380"/>
      <c r="L24" s="1380"/>
      <c r="M24" s="1380"/>
      <c r="N24" s="1380"/>
      <c r="O24" s="1380"/>
      <c r="P24" s="1380"/>
    </row>
    <row r="25" spans="1:16" ht="42.6" customHeight="1" x14ac:dyDescent="0.25">
      <c r="A25" s="1305" t="s">
        <v>20</v>
      </c>
      <c r="B25" s="1307"/>
      <c r="C25" s="9">
        <v>2</v>
      </c>
      <c r="D25" s="8"/>
      <c r="E25" s="8"/>
      <c r="F25" s="8"/>
      <c r="G25" s="1380"/>
      <c r="H25" s="1380"/>
      <c r="I25" s="403"/>
      <c r="J25" s="61"/>
      <c r="K25" s="1380" t="s">
        <v>74</v>
      </c>
      <c r="L25" s="1380"/>
      <c r="M25" s="1380"/>
      <c r="N25" s="1380"/>
      <c r="O25" s="1380"/>
      <c r="P25" s="1380"/>
    </row>
    <row r="26" spans="1:16" ht="19.149999999999999" customHeight="1" x14ac:dyDescent="0.25">
      <c r="A26" s="1301"/>
      <c r="B26" s="1301"/>
      <c r="C26" s="8"/>
      <c r="D26" s="8"/>
      <c r="E26" s="8"/>
      <c r="F26" s="8"/>
      <c r="G26" s="1380"/>
      <c r="H26" s="1380"/>
      <c r="I26" s="403"/>
      <c r="J26" s="61"/>
      <c r="K26" s="1380"/>
      <c r="L26" s="1380"/>
      <c r="M26" s="1380"/>
      <c r="N26" s="1380"/>
      <c r="O26" s="1380"/>
      <c r="P26" s="1380"/>
    </row>
    <row r="27" spans="1:16" ht="19.149999999999999" customHeight="1" x14ac:dyDescent="0.25">
      <c r="A27" s="1271"/>
      <c r="B27" s="1273"/>
      <c r="C27" s="8"/>
      <c r="D27" s="8"/>
      <c r="E27" s="8"/>
      <c r="F27" s="8"/>
      <c r="G27" s="1370"/>
      <c r="H27" s="1371"/>
      <c r="I27" s="403"/>
      <c r="J27" s="61"/>
      <c r="K27" s="1370"/>
      <c r="L27" s="1371"/>
      <c r="M27" s="1370"/>
      <c r="N27" s="1371"/>
      <c r="O27" s="1370"/>
      <c r="P27" s="1371"/>
    </row>
    <row r="28" spans="1:16" ht="69" customHeight="1" x14ac:dyDescent="0.25">
      <c r="A28" s="1305" t="s">
        <v>21</v>
      </c>
      <c r="B28" s="1307"/>
      <c r="C28" s="405">
        <v>1</v>
      </c>
      <c r="D28" s="8"/>
      <c r="E28" s="405" t="s">
        <v>109</v>
      </c>
      <c r="F28" s="8">
        <v>10</v>
      </c>
      <c r="G28" s="1370">
        <v>4135</v>
      </c>
      <c r="H28" s="1371"/>
      <c r="I28" s="430">
        <v>6477.4</v>
      </c>
      <c r="J28" s="61">
        <v>12604.2</v>
      </c>
      <c r="K28" s="1370">
        <v>12604.2</v>
      </c>
      <c r="L28" s="1371"/>
      <c r="M28" s="1370">
        <v>12604.2</v>
      </c>
      <c r="N28" s="1371"/>
      <c r="O28" s="1370">
        <v>12604.2</v>
      </c>
      <c r="P28" s="1371"/>
    </row>
    <row r="29" spans="1:16" ht="20.45" customHeight="1" x14ac:dyDescent="0.25">
      <c r="A29" s="1271"/>
      <c r="B29" s="1273"/>
      <c r="C29" s="8"/>
      <c r="D29" s="8"/>
      <c r="E29" s="8"/>
      <c r="F29" s="8"/>
      <c r="G29" s="1255"/>
      <c r="H29" s="1256"/>
      <c r="I29" s="399"/>
      <c r="J29" s="8"/>
      <c r="K29" s="1271"/>
      <c r="L29" s="1273"/>
      <c r="M29" s="1271"/>
      <c r="N29" s="1273"/>
      <c r="O29" s="1271"/>
      <c r="P29" s="1273"/>
    </row>
    <row r="30" spans="1:16" ht="14.45" customHeight="1" x14ac:dyDescent="0.25"/>
    <row r="31" spans="1:16" ht="21" customHeight="1" x14ac:dyDescent="0.25">
      <c r="A31" s="1366" t="s">
        <v>22</v>
      </c>
      <c r="B31" s="1367"/>
      <c r="C31" s="1367"/>
      <c r="D31" s="1367"/>
      <c r="E31" s="1367"/>
      <c r="F31" s="1367"/>
      <c r="G31" s="1367"/>
      <c r="H31" s="1367"/>
      <c r="I31" s="1367"/>
      <c r="J31" s="1367"/>
      <c r="K31" s="1367"/>
      <c r="L31" s="1367"/>
      <c r="M31" s="1367"/>
      <c r="N31" s="1367"/>
      <c r="O31" s="1367"/>
      <c r="P31" s="1368"/>
    </row>
    <row r="32" spans="1:16" ht="25.15" customHeight="1" x14ac:dyDescent="0.25">
      <c r="A32" s="1280" t="s">
        <v>7</v>
      </c>
      <c r="B32" s="1280"/>
      <c r="C32" s="1280"/>
      <c r="D32" s="1280" t="s">
        <v>2</v>
      </c>
      <c r="E32" s="1280"/>
      <c r="F32" s="1280"/>
      <c r="G32" s="1280" t="s">
        <v>551</v>
      </c>
      <c r="H32" s="1280"/>
      <c r="I32" s="1280"/>
      <c r="J32" s="1280"/>
      <c r="K32" s="1280" t="s">
        <v>462</v>
      </c>
      <c r="L32" s="1280"/>
      <c r="M32" s="1280"/>
      <c r="N32" s="1280" t="s">
        <v>703</v>
      </c>
      <c r="O32" s="1280"/>
      <c r="P32" s="1280"/>
    </row>
    <row r="33" spans="1:16" ht="64.150000000000006" customHeight="1" x14ac:dyDescent="0.25">
      <c r="A33" s="1280"/>
      <c r="B33" s="1280"/>
      <c r="C33" s="1280"/>
      <c r="D33" s="399" t="s">
        <v>8</v>
      </c>
      <c r="E33" s="1311" t="s">
        <v>23</v>
      </c>
      <c r="F33" s="1311"/>
      <c r="G33" s="1369" t="s">
        <v>24</v>
      </c>
      <c r="H33" s="1369"/>
      <c r="I33" s="407" t="s">
        <v>25</v>
      </c>
      <c r="J33" s="407" t="s">
        <v>26</v>
      </c>
      <c r="K33" s="407" t="s">
        <v>24</v>
      </c>
      <c r="L33" s="407" t="s">
        <v>25</v>
      </c>
      <c r="M33" s="407" t="s">
        <v>26</v>
      </c>
      <c r="N33" s="407" t="s">
        <v>24</v>
      </c>
      <c r="O33" s="407" t="s">
        <v>25</v>
      </c>
      <c r="P33" s="407" t="s">
        <v>26</v>
      </c>
    </row>
    <row r="34" spans="1:16" ht="20.45" customHeight="1" x14ac:dyDescent="0.25">
      <c r="A34" s="1334" t="s">
        <v>27</v>
      </c>
      <c r="B34" s="1334"/>
      <c r="C34" s="1334"/>
      <c r="D34" s="8"/>
      <c r="E34" s="1280"/>
      <c r="F34" s="1280"/>
      <c r="G34" s="2146">
        <v>12604.2</v>
      </c>
      <c r="H34" s="2147"/>
      <c r="I34" s="411"/>
      <c r="J34" s="411"/>
      <c r="K34" s="411">
        <v>12604.2</v>
      </c>
      <c r="L34" s="411"/>
      <c r="M34" s="411"/>
      <c r="N34" s="411">
        <v>12604.2</v>
      </c>
      <c r="O34" s="411"/>
      <c r="P34" s="411"/>
    </row>
    <row r="35" spans="1:16" s="12" customFormat="1" ht="20.45" customHeight="1" x14ac:dyDescent="0.25">
      <c r="A35" s="1357" t="s">
        <v>124</v>
      </c>
      <c r="B35" s="1357"/>
      <c r="C35" s="1357"/>
      <c r="D35" s="406" t="s">
        <v>28</v>
      </c>
      <c r="E35" s="1358"/>
      <c r="F35" s="1358"/>
      <c r="G35" s="1358">
        <v>12604.2</v>
      </c>
      <c r="H35" s="1358"/>
      <c r="I35" s="406"/>
      <c r="J35" s="406"/>
      <c r="K35" s="406">
        <v>12604.2</v>
      </c>
      <c r="L35" s="406"/>
      <c r="M35" s="406"/>
      <c r="N35" s="406">
        <v>12604.2</v>
      </c>
      <c r="O35" s="406"/>
      <c r="P35" s="406"/>
    </row>
    <row r="36" spans="1:16" s="12" customFormat="1" ht="20.45" customHeight="1" x14ac:dyDescent="0.25">
      <c r="A36" s="1360" t="s">
        <v>29</v>
      </c>
      <c r="B36" s="1361"/>
      <c r="C36" s="1362"/>
      <c r="D36" s="406" t="s">
        <v>30</v>
      </c>
      <c r="E36" s="1363"/>
      <c r="F36" s="1364"/>
      <c r="G36" s="1363"/>
      <c r="H36" s="1364"/>
      <c r="I36" s="406"/>
      <c r="J36" s="406"/>
      <c r="K36" s="406"/>
      <c r="L36" s="406"/>
      <c r="M36" s="406"/>
      <c r="N36" s="406"/>
      <c r="O36" s="406"/>
      <c r="P36" s="406"/>
    </row>
    <row r="37" spans="1:16" s="12" customFormat="1" ht="20.45" customHeight="1" x14ac:dyDescent="0.25">
      <c r="A37" s="1363"/>
      <c r="B37" s="1365"/>
      <c r="C37" s="1364"/>
      <c r="D37" s="406"/>
      <c r="E37" s="1363"/>
      <c r="F37" s="1364"/>
      <c r="G37" s="1363"/>
      <c r="H37" s="1364"/>
      <c r="I37" s="406"/>
      <c r="J37" s="406"/>
      <c r="K37" s="406"/>
      <c r="L37" s="406"/>
      <c r="M37" s="406"/>
      <c r="N37" s="406"/>
      <c r="O37" s="406"/>
      <c r="P37" s="406"/>
    </row>
    <row r="38" spans="1:16" s="12" customFormat="1" ht="20.45" customHeight="1" x14ac:dyDescent="0.25">
      <c r="A38" s="1360"/>
      <c r="B38" s="1361"/>
      <c r="C38" s="1362"/>
      <c r="D38" s="406"/>
      <c r="E38" s="1363"/>
      <c r="F38" s="1364"/>
      <c r="G38" s="1363"/>
      <c r="H38" s="1364"/>
      <c r="I38" s="406"/>
      <c r="J38" s="406"/>
      <c r="K38" s="406"/>
      <c r="L38" s="406"/>
      <c r="M38" s="406"/>
      <c r="N38" s="406"/>
      <c r="O38" s="406"/>
      <c r="P38" s="406"/>
    </row>
    <row r="39" spans="1:16" ht="20.45" customHeight="1" x14ac:dyDescent="0.25">
      <c r="A39" s="1334"/>
      <c r="B39" s="1334"/>
      <c r="C39" s="1334"/>
      <c r="D39" s="8"/>
      <c r="E39" s="1280"/>
      <c r="F39" s="1280"/>
      <c r="G39" s="1280"/>
      <c r="H39" s="1280"/>
      <c r="I39" s="399"/>
      <c r="J39" s="399"/>
      <c r="K39" s="399"/>
      <c r="L39" s="399"/>
      <c r="M39" s="399"/>
      <c r="N39" s="399"/>
      <c r="O39" s="399"/>
      <c r="P39" s="399"/>
    </row>
    <row r="40" spans="1:16" ht="20.45" customHeight="1" x14ac:dyDescent="0.25">
      <c r="A40" s="1334" t="s">
        <v>27</v>
      </c>
      <c r="B40" s="1334"/>
      <c r="C40" s="1334"/>
      <c r="D40" s="8"/>
      <c r="E40" s="1280"/>
      <c r="F40" s="1280"/>
      <c r="G40" s="2146">
        <v>12604.2</v>
      </c>
      <c r="H40" s="2147"/>
      <c r="I40" s="411"/>
      <c r="J40" s="411"/>
      <c r="K40" s="411">
        <v>12604.2</v>
      </c>
      <c r="L40" s="411"/>
      <c r="M40" s="411"/>
      <c r="N40" s="411">
        <v>12604.2</v>
      </c>
      <c r="O40" s="411"/>
      <c r="P40" s="411"/>
    </row>
    <row r="41" spans="1:16" s="12" customFormat="1" ht="20.45" customHeight="1" x14ac:dyDescent="0.25">
      <c r="A41" s="1357" t="s">
        <v>31</v>
      </c>
      <c r="B41" s="1357"/>
      <c r="C41" s="1357"/>
      <c r="D41" s="406"/>
      <c r="E41" s="1358"/>
      <c r="F41" s="1358"/>
      <c r="G41" s="1358"/>
      <c r="H41" s="1358"/>
      <c r="I41" s="406"/>
      <c r="J41" s="406"/>
      <c r="K41" s="406"/>
      <c r="L41" s="406"/>
      <c r="M41" s="406"/>
      <c r="N41" s="406"/>
      <c r="O41" s="406"/>
      <c r="P41" s="406"/>
    </row>
    <row r="42" spans="1:16" s="12" customFormat="1" ht="20.45" customHeight="1" x14ac:dyDescent="0.25">
      <c r="A42" s="1357" t="s">
        <v>32</v>
      </c>
      <c r="B42" s="1357"/>
      <c r="C42" s="1357"/>
      <c r="D42" s="406">
        <v>4</v>
      </c>
      <c r="E42" s="1358">
        <v>1</v>
      </c>
      <c r="F42" s="1358"/>
      <c r="G42" s="1358">
        <v>12604.2</v>
      </c>
      <c r="H42" s="1358"/>
      <c r="I42" s="406"/>
      <c r="J42" s="406"/>
      <c r="K42" s="406">
        <v>12604.2</v>
      </c>
      <c r="L42" s="406"/>
      <c r="M42" s="406"/>
      <c r="N42" s="406">
        <v>12604.2</v>
      </c>
      <c r="O42" s="406"/>
      <c r="P42" s="406"/>
    </row>
    <row r="43" spans="1:16" ht="20.45" customHeight="1" x14ac:dyDescent="0.25">
      <c r="A43" s="1334"/>
      <c r="B43" s="1334"/>
      <c r="C43" s="1334"/>
      <c r="D43" s="8"/>
      <c r="E43" s="1280"/>
      <c r="F43" s="1280"/>
      <c r="G43" s="1280"/>
      <c r="H43" s="1280"/>
      <c r="I43" s="399"/>
      <c r="J43" s="399"/>
      <c r="K43" s="399"/>
      <c r="L43" s="399"/>
      <c r="M43" s="399"/>
      <c r="N43" s="399"/>
      <c r="O43" s="399"/>
      <c r="P43" s="399"/>
    </row>
    <row r="44" spans="1:16" ht="19.149999999999999" customHeight="1" x14ac:dyDescent="0.25"/>
    <row r="45" spans="1:16" x14ac:dyDescent="0.25">
      <c r="A45" s="1278" t="s">
        <v>33</v>
      </c>
      <c r="B45" s="1278"/>
      <c r="C45" s="1278"/>
      <c r="D45" s="1278"/>
      <c r="E45" s="1278"/>
      <c r="F45" s="1278"/>
      <c r="G45" s="1278"/>
      <c r="H45" s="1278"/>
      <c r="I45" s="1278"/>
      <c r="J45" s="1278"/>
      <c r="K45" s="1278"/>
      <c r="L45" s="1278"/>
      <c r="M45" s="1278"/>
      <c r="N45" s="1278"/>
      <c r="O45" s="1278"/>
      <c r="P45" s="1278"/>
    </row>
    <row r="46" spans="1:16" x14ac:dyDescent="0.25">
      <c r="A46" s="1280" t="s">
        <v>7</v>
      </c>
      <c r="B46" s="1280"/>
      <c r="C46" s="1280" t="s">
        <v>2</v>
      </c>
      <c r="D46" s="1280"/>
      <c r="E46" s="1280"/>
      <c r="F46" s="1280"/>
      <c r="G46" s="1280"/>
      <c r="H46" s="1280"/>
      <c r="I46" s="1295" t="s">
        <v>34</v>
      </c>
      <c r="J46" s="1297"/>
      <c r="K46" s="399">
        <v>2017</v>
      </c>
      <c r="L46" s="399">
        <v>2018</v>
      </c>
      <c r="M46" s="399">
        <v>2019</v>
      </c>
      <c r="N46" s="399">
        <v>2020</v>
      </c>
      <c r="O46" s="399">
        <v>2021</v>
      </c>
      <c r="P46" s="399">
        <v>2022</v>
      </c>
    </row>
    <row r="47" spans="1:16" ht="51.6" customHeight="1" x14ac:dyDescent="0.25">
      <c r="A47" s="1280"/>
      <c r="B47" s="1280"/>
      <c r="C47" s="404" t="s">
        <v>35</v>
      </c>
      <c r="D47" s="404" t="s">
        <v>36</v>
      </c>
      <c r="E47" s="404" t="s">
        <v>37</v>
      </c>
      <c r="F47" s="404" t="s">
        <v>38</v>
      </c>
      <c r="G47" s="404" t="s">
        <v>39</v>
      </c>
      <c r="H47" s="404" t="s">
        <v>40</v>
      </c>
      <c r="I47" s="1298"/>
      <c r="J47" s="1300"/>
      <c r="K47" s="407" t="s">
        <v>10</v>
      </c>
      <c r="L47" s="407" t="s">
        <v>10</v>
      </c>
      <c r="M47" s="407" t="s">
        <v>11</v>
      </c>
      <c r="N47" s="407" t="s">
        <v>12</v>
      </c>
      <c r="O47" s="407" t="s">
        <v>13</v>
      </c>
      <c r="P47" s="407" t="s">
        <v>13</v>
      </c>
    </row>
    <row r="48" spans="1:16" x14ac:dyDescent="0.25">
      <c r="A48" s="1292" t="s">
        <v>27</v>
      </c>
      <c r="B48" s="1294"/>
      <c r="C48" s="13"/>
      <c r="D48" s="13"/>
      <c r="E48" s="13"/>
      <c r="F48" s="13"/>
      <c r="G48" s="13"/>
      <c r="H48" s="13"/>
      <c r="I48" s="1339"/>
      <c r="J48" s="1340"/>
      <c r="K48" s="401"/>
      <c r="L48" s="401"/>
      <c r="M48" s="13"/>
      <c r="N48" s="13"/>
      <c r="O48" s="13"/>
      <c r="P48" s="13"/>
    </row>
    <row r="49" spans="1:16" ht="27.6" customHeight="1" x14ac:dyDescent="0.25">
      <c r="A49" s="1305"/>
      <c r="B49" s="1307"/>
      <c r="C49" s="8"/>
      <c r="D49" s="8"/>
      <c r="E49" s="8"/>
      <c r="F49" s="8"/>
      <c r="G49" s="8"/>
      <c r="H49" s="21"/>
      <c r="I49" s="1271"/>
      <c r="J49" s="1273"/>
      <c r="K49" s="399"/>
      <c r="L49" s="399"/>
      <c r="M49" s="16"/>
      <c r="N49" s="74"/>
      <c r="O49" s="74"/>
      <c r="P49" s="8"/>
    </row>
    <row r="50" spans="1:16" ht="23.45" customHeight="1" x14ac:dyDescent="0.25">
      <c r="A50" s="1271"/>
      <c r="B50" s="1273"/>
      <c r="C50" s="8"/>
      <c r="D50" s="8"/>
      <c r="E50" s="8"/>
      <c r="F50" s="8"/>
      <c r="G50" s="8"/>
      <c r="H50" s="8"/>
      <c r="I50" s="1271"/>
      <c r="J50" s="1273"/>
      <c r="K50" s="399"/>
      <c r="L50" s="399"/>
      <c r="M50" s="8"/>
      <c r="N50" s="8"/>
      <c r="O50" s="8"/>
      <c r="P50" s="8"/>
    </row>
    <row r="51" spans="1:16" x14ac:dyDescent="0.25">
      <c r="A51" s="1271"/>
      <c r="B51" s="1272"/>
    </row>
    <row r="52" spans="1:16" ht="26.25" customHeight="1" x14ac:dyDescent="0.25">
      <c r="A52" s="1336" t="s">
        <v>41</v>
      </c>
      <c r="B52" s="1336"/>
      <c r="C52" s="1336"/>
      <c r="D52" s="1336"/>
      <c r="E52" s="1336"/>
      <c r="F52" s="1336"/>
      <c r="G52" s="1336"/>
      <c r="H52" s="1336"/>
      <c r="I52" s="1336"/>
      <c r="J52" s="1336"/>
      <c r="K52" s="1336"/>
      <c r="L52" s="1336"/>
      <c r="M52" s="1336"/>
      <c r="N52" s="1336"/>
      <c r="O52" s="1336"/>
      <c r="P52" s="1337"/>
    </row>
    <row r="53" spans="1:16" ht="21.6" customHeight="1" x14ac:dyDescent="0.25">
      <c r="A53" s="1329"/>
      <c r="B53" s="1331"/>
      <c r="C53" s="1329"/>
      <c r="D53" s="1330"/>
      <c r="E53" s="1330"/>
      <c r="F53" s="1330"/>
      <c r="G53" s="1330"/>
      <c r="H53" s="1330"/>
      <c r="I53" s="1330"/>
      <c r="J53" s="1330"/>
      <c r="K53" s="1330"/>
      <c r="L53" s="1330"/>
      <c r="M53" s="1330"/>
      <c r="N53" s="1331"/>
      <c r="O53" s="1301" t="s">
        <v>2</v>
      </c>
      <c r="P53" s="1301"/>
    </row>
    <row r="54" spans="1:16" ht="20.25" customHeight="1" x14ac:dyDescent="0.25">
      <c r="A54" s="1334" t="s">
        <v>42</v>
      </c>
      <c r="B54" s="1334"/>
      <c r="C54" s="1329" t="s">
        <v>473</v>
      </c>
      <c r="D54" s="1330"/>
      <c r="E54" s="1330"/>
      <c r="F54" s="1330"/>
      <c r="G54" s="1330"/>
      <c r="H54" s="1330"/>
      <c r="I54" s="1330"/>
      <c r="J54" s="1330"/>
      <c r="K54" s="1330"/>
      <c r="L54" s="1330"/>
      <c r="M54" s="1330"/>
      <c r="N54" s="1331"/>
      <c r="O54" s="1335" t="s">
        <v>465</v>
      </c>
      <c r="P54" s="1335"/>
    </row>
    <row r="55" spans="1:16" ht="21.6" customHeight="1" x14ac:dyDescent="0.25">
      <c r="A55" s="1334" t="s">
        <v>43</v>
      </c>
      <c r="B55" s="1334"/>
      <c r="C55" s="1329" t="s">
        <v>467</v>
      </c>
      <c r="D55" s="1330"/>
      <c r="E55" s="1330"/>
      <c r="F55" s="1330"/>
      <c r="G55" s="1330"/>
      <c r="H55" s="1330"/>
      <c r="I55" s="1330"/>
      <c r="J55" s="1330"/>
      <c r="K55" s="1330"/>
      <c r="L55" s="1330"/>
      <c r="M55" s="1330"/>
      <c r="N55" s="1331"/>
      <c r="O55" s="1301">
        <v>61</v>
      </c>
      <c r="P55" s="1301"/>
    </row>
    <row r="56" spans="1:16" ht="21.6" customHeight="1" x14ac:dyDescent="0.25">
      <c r="A56" s="1334" t="s">
        <v>45</v>
      </c>
      <c r="B56" s="1334"/>
      <c r="C56" s="1329" t="s">
        <v>468</v>
      </c>
      <c r="D56" s="1330"/>
      <c r="E56" s="1330"/>
      <c r="F56" s="1330"/>
      <c r="G56" s="1330"/>
      <c r="H56" s="1330"/>
      <c r="I56" s="1330"/>
      <c r="J56" s="1330"/>
      <c r="K56" s="1330"/>
      <c r="L56" s="1330"/>
      <c r="M56" s="1330"/>
      <c r="N56" s="1331"/>
      <c r="O56" s="1335" t="s">
        <v>109</v>
      </c>
      <c r="P56" s="1335"/>
    </row>
    <row r="58" spans="1:16" ht="37.5" customHeight="1" x14ac:dyDescent="0.25">
      <c r="A58" s="1338" t="s">
        <v>46</v>
      </c>
      <c r="B58" s="1338"/>
      <c r="C58" s="1338"/>
      <c r="D58" s="1338"/>
      <c r="E58" s="1338"/>
      <c r="F58" s="1338"/>
      <c r="G58" s="1338"/>
      <c r="H58" s="1338"/>
      <c r="I58" s="1338"/>
      <c r="J58" s="1338"/>
      <c r="K58" s="1338"/>
      <c r="L58" s="1338"/>
      <c r="M58" s="1338"/>
      <c r="N58" s="1338"/>
      <c r="O58" s="1338"/>
      <c r="P58" s="1338"/>
    </row>
    <row r="59" spans="1:16" ht="21.75" customHeight="1" x14ac:dyDescent="0.25">
      <c r="A59" s="1753" t="s">
        <v>47</v>
      </c>
      <c r="B59" s="1754"/>
      <c r="C59" s="1755"/>
      <c r="D59" s="1579" t="s">
        <v>632</v>
      </c>
      <c r="E59" s="1576"/>
      <c r="F59" s="1576"/>
      <c r="G59" s="1576"/>
      <c r="H59" s="1576"/>
      <c r="I59" s="1576"/>
      <c r="J59" s="1576"/>
      <c r="K59" s="1576"/>
      <c r="L59" s="1576"/>
      <c r="M59" s="1576"/>
      <c r="N59" s="1576"/>
      <c r="O59" s="1576"/>
      <c r="P59" s="1577"/>
    </row>
    <row r="60" spans="1:16" ht="64.5" customHeight="1" x14ac:dyDescent="0.25">
      <c r="A60" s="1473" t="s">
        <v>672</v>
      </c>
      <c r="B60" s="1474"/>
      <c r="C60" s="1475"/>
      <c r="D60" s="1756" t="s">
        <v>633</v>
      </c>
      <c r="E60" s="1757"/>
      <c r="F60" s="1757"/>
      <c r="G60" s="1757"/>
      <c r="H60" s="1757"/>
      <c r="I60" s="1757"/>
      <c r="J60" s="1757"/>
      <c r="K60" s="1757"/>
      <c r="L60" s="1757"/>
      <c r="M60" s="1757"/>
      <c r="N60" s="1757"/>
      <c r="O60" s="1757"/>
      <c r="P60" s="1758"/>
    </row>
    <row r="61" spans="1:16" ht="94.5" customHeight="1" x14ac:dyDescent="0.25">
      <c r="A61" s="1480" t="s">
        <v>49</v>
      </c>
      <c r="B61" s="1480"/>
      <c r="C61" s="1481"/>
      <c r="D61" s="1482" t="s">
        <v>634</v>
      </c>
      <c r="E61" s="1483"/>
      <c r="F61" s="1483"/>
      <c r="G61" s="1483"/>
      <c r="H61" s="1483"/>
      <c r="I61" s="1483"/>
      <c r="J61" s="1483"/>
      <c r="K61" s="1483"/>
      <c r="L61" s="1483"/>
      <c r="M61" s="1483"/>
      <c r="N61" s="1483"/>
      <c r="O61" s="1483"/>
      <c r="P61" s="1484"/>
    </row>
    <row r="62" spans="1:16" ht="26.25" customHeight="1" x14ac:dyDescent="0.25">
      <c r="A62" s="1751" t="s">
        <v>50</v>
      </c>
      <c r="B62" s="1751"/>
      <c r="C62" s="1751"/>
      <c r="D62" s="1751"/>
      <c r="E62" s="1751"/>
      <c r="F62" s="1751"/>
      <c r="G62" s="1751"/>
      <c r="H62" s="1751"/>
      <c r="I62" s="1751"/>
      <c r="J62" s="1751"/>
      <c r="K62" s="1751"/>
      <c r="L62" s="1751"/>
      <c r="M62" s="1751"/>
      <c r="N62" s="1751"/>
      <c r="O62" s="1751"/>
      <c r="P62" s="1751"/>
    </row>
    <row r="63" spans="1:16" ht="24" customHeight="1" x14ac:dyDescent="0.25">
      <c r="A63" s="1448" t="s">
        <v>51</v>
      </c>
      <c r="B63" s="1750" t="s">
        <v>2</v>
      </c>
      <c r="C63" s="1452" t="s">
        <v>7</v>
      </c>
      <c r="D63" s="1453"/>
      <c r="E63" s="1453"/>
      <c r="F63" s="1453"/>
      <c r="G63" s="1453"/>
      <c r="H63" s="1453"/>
      <c r="I63" s="1453"/>
      <c r="J63" s="1752" t="s">
        <v>52</v>
      </c>
      <c r="K63" s="599">
        <v>2017</v>
      </c>
      <c r="L63" s="599">
        <v>2018</v>
      </c>
      <c r="M63" s="599">
        <v>2019</v>
      </c>
      <c r="N63" s="599">
        <v>2020</v>
      </c>
      <c r="O63" s="599">
        <v>2021</v>
      </c>
      <c r="P63" s="599">
        <v>2022</v>
      </c>
    </row>
    <row r="64" spans="1:16" ht="55.15" customHeight="1" x14ac:dyDescent="0.25">
      <c r="A64" s="1449"/>
      <c r="B64" s="1450"/>
      <c r="C64" s="1817"/>
      <c r="D64" s="1818"/>
      <c r="E64" s="1818"/>
      <c r="F64" s="1818"/>
      <c r="G64" s="1818"/>
      <c r="H64" s="1818"/>
      <c r="I64" s="1818"/>
      <c r="J64" s="1752"/>
      <c r="K64" s="600" t="s">
        <v>10</v>
      </c>
      <c r="L64" s="600" t="s">
        <v>10</v>
      </c>
      <c r="M64" s="600" t="s">
        <v>11</v>
      </c>
      <c r="N64" s="600" t="s">
        <v>12</v>
      </c>
      <c r="O64" s="600" t="s">
        <v>13</v>
      </c>
      <c r="P64" s="600" t="s">
        <v>13</v>
      </c>
    </row>
    <row r="65" spans="1:16" ht="42" customHeight="1" x14ac:dyDescent="0.25">
      <c r="A65" s="1460" t="s">
        <v>53</v>
      </c>
      <c r="B65" s="587" t="s">
        <v>138</v>
      </c>
      <c r="C65" s="1491" t="s">
        <v>638</v>
      </c>
      <c r="D65" s="1492"/>
      <c r="E65" s="1492"/>
      <c r="F65" s="1492"/>
      <c r="G65" s="1492"/>
      <c r="H65" s="1492"/>
      <c r="I65" s="1493"/>
      <c r="J65" s="587" t="s">
        <v>111</v>
      </c>
      <c r="K65" s="587" t="s">
        <v>15</v>
      </c>
      <c r="L65" s="587" t="s">
        <v>15</v>
      </c>
      <c r="M65" s="1086" t="s">
        <v>635</v>
      </c>
      <c r="N65" s="1030" t="s">
        <v>636</v>
      </c>
      <c r="O65" s="617" t="s">
        <v>637</v>
      </c>
      <c r="P65" s="617" t="s">
        <v>640</v>
      </c>
    </row>
    <row r="66" spans="1:16" ht="20.45" customHeight="1" x14ac:dyDescent="0.25">
      <c r="A66" s="1495"/>
      <c r="B66" s="587" t="s">
        <v>168</v>
      </c>
      <c r="C66" s="1482" t="s">
        <v>641</v>
      </c>
      <c r="D66" s="1483"/>
      <c r="E66" s="1483"/>
      <c r="F66" s="1483"/>
      <c r="G66" s="1483"/>
      <c r="H66" s="1483"/>
      <c r="I66" s="1484"/>
      <c r="J66" s="587" t="s">
        <v>111</v>
      </c>
      <c r="K66" s="587" t="s">
        <v>15</v>
      </c>
      <c r="L66" s="587" t="s">
        <v>15</v>
      </c>
      <c r="M66" s="1041">
        <v>80</v>
      </c>
      <c r="N66" s="1042">
        <v>85</v>
      </c>
      <c r="O66" s="1041">
        <v>90</v>
      </c>
      <c r="P66" s="1043">
        <v>95</v>
      </c>
    </row>
    <row r="67" spans="1:16" ht="32.25" customHeight="1" x14ac:dyDescent="0.25">
      <c r="A67" s="1461"/>
      <c r="B67" s="587" t="s">
        <v>170</v>
      </c>
      <c r="C67" s="2140" t="s">
        <v>639</v>
      </c>
      <c r="D67" s="2141"/>
      <c r="E67" s="2141"/>
      <c r="F67" s="2141"/>
      <c r="G67" s="2141"/>
      <c r="H67" s="2141"/>
      <c r="I67" s="2142"/>
      <c r="J67" s="587" t="s">
        <v>111</v>
      </c>
      <c r="K67" s="587" t="s">
        <v>15</v>
      </c>
      <c r="L67" s="587" t="s">
        <v>15</v>
      </c>
      <c r="M67" s="1044">
        <v>90</v>
      </c>
      <c r="N67" s="1045">
        <v>92</v>
      </c>
      <c r="O67" s="1044">
        <v>94</v>
      </c>
      <c r="P67" s="1046">
        <v>96</v>
      </c>
    </row>
    <row r="68" spans="1:16" ht="32.25" customHeight="1" x14ac:dyDescent="0.25">
      <c r="A68" s="1759" t="s">
        <v>54</v>
      </c>
      <c r="B68" s="587" t="s">
        <v>140</v>
      </c>
      <c r="C68" s="2137" t="s">
        <v>642</v>
      </c>
      <c r="D68" s="2138"/>
      <c r="E68" s="2138"/>
      <c r="F68" s="2138"/>
      <c r="G68" s="2138"/>
      <c r="H68" s="2138"/>
      <c r="I68" s="2139"/>
      <c r="J68" s="587" t="s">
        <v>405</v>
      </c>
      <c r="K68" s="587" t="s">
        <v>15</v>
      </c>
      <c r="L68" s="587" t="s">
        <v>15</v>
      </c>
      <c r="M68" s="1041">
        <v>350</v>
      </c>
      <c r="N68" s="1042">
        <v>350</v>
      </c>
      <c r="O68" s="1041">
        <v>360</v>
      </c>
      <c r="P68" s="1043">
        <v>370</v>
      </c>
    </row>
    <row r="69" spans="1:16" ht="28.5" customHeight="1" x14ac:dyDescent="0.25">
      <c r="A69" s="1759"/>
      <c r="B69" s="587" t="s">
        <v>141</v>
      </c>
      <c r="C69" s="2140" t="s">
        <v>643</v>
      </c>
      <c r="D69" s="2141"/>
      <c r="E69" s="2141"/>
      <c r="F69" s="2141"/>
      <c r="G69" s="2141"/>
      <c r="H69" s="2141"/>
      <c r="I69" s="2142"/>
      <c r="J69" s="587" t="s">
        <v>405</v>
      </c>
      <c r="K69" s="587" t="s">
        <v>15</v>
      </c>
      <c r="L69" s="587" t="s">
        <v>15</v>
      </c>
      <c r="M69" s="1041">
        <v>80</v>
      </c>
      <c r="N69" s="1042">
        <v>80</v>
      </c>
      <c r="O69" s="1041">
        <v>85</v>
      </c>
      <c r="P69" s="1043">
        <v>90</v>
      </c>
    </row>
    <row r="70" spans="1:16" ht="35.25" customHeight="1" x14ac:dyDescent="0.25">
      <c r="A70" s="1759"/>
      <c r="B70" s="587" t="s">
        <v>142</v>
      </c>
      <c r="C70" s="2140" t="s">
        <v>952</v>
      </c>
      <c r="D70" s="2141"/>
      <c r="E70" s="2141"/>
      <c r="F70" s="2141"/>
      <c r="G70" s="2141"/>
      <c r="H70" s="2141"/>
      <c r="I70" s="2142"/>
      <c r="J70" s="587" t="s">
        <v>405</v>
      </c>
      <c r="K70" s="587" t="s">
        <v>15</v>
      </c>
      <c r="L70" s="587" t="s">
        <v>15</v>
      </c>
      <c r="M70" s="1041" t="s">
        <v>15</v>
      </c>
      <c r="N70" s="1042">
        <v>35</v>
      </c>
      <c r="O70" s="1041">
        <v>40</v>
      </c>
      <c r="P70" s="1043">
        <v>45</v>
      </c>
    </row>
    <row r="71" spans="1:16" ht="26.25" customHeight="1" x14ac:dyDescent="0.25">
      <c r="A71" s="1460" t="s">
        <v>59</v>
      </c>
      <c r="B71" s="597" t="s">
        <v>143</v>
      </c>
      <c r="C71" s="1517" t="s">
        <v>644</v>
      </c>
      <c r="D71" s="1517"/>
      <c r="E71" s="1517"/>
      <c r="F71" s="1517"/>
      <c r="G71" s="1517"/>
      <c r="H71" s="1517"/>
      <c r="I71" s="1517"/>
      <c r="J71" s="597" t="s">
        <v>144</v>
      </c>
      <c r="K71" s="597" t="s">
        <v>15</v>
      </c>
      <c r="L71" s="597" t="s">
        <v>15</v>
      </c>
      <c r="M71" s="1041">
        <v>178</v>
      </c>
      <c r="N71" s="1042">
        <v>200</v>
      </c>
      <c r="O71" s="1041">
        <v>250</v>
      </c>
      <c r="P71" s="1043">
        <v>300</v>
      </c>
    </row>
    <row r="72" spans="1:16" ht="39" customHeight="1" x14ac:dyDescent="0.25">
      <c r="A72" s="1461" t="s">
        <v>59</v>
      </c>
      <c r="B72" s="597" t="s">
        <v>171</v>
      </c>
      <c r="C72" s="1513" t="s">
        <v>953</v>
      </c>
      <c r="D72" s="1514"/>
      <c r="E72" s="1514"/>
      <c r="F72" s="1514"/>
      <c r="G72" s="1514"/>
      <c r="H72" s="1514"/>
      <c r="I72" s="1515"/>
      <c r="J72" s="597" t="s">
        <v>144</v>
      </c>
      <c r="K72" s="597" t="s">
        <v>15</v>
      </c>
      <c r="L72" s="597" t="s">
        <v>15</v>
      </c>
      <c r="M72" s="1041" t="s">
        <v>15</v>
      </c>
      <c r="N72" s="1042">
        <v>118</v>
      </c>
      <c r="O72" s="1041">
        <v>120</v>
      </c>
      <c r="P72" s="1043">
        <v>122</v>
      </c>
    </row>
    <row r="73" spans="1:16" ht="19.899999999999999" customHeight="1" x14ac:dyDescent="0.25">
      <c r="N73" s="100"/>
    </row>
    <row r="74" spans="1:16" x14ac:dyDescent="0.25">
      <c r="A74" s="1292" t="s">
        <v>60</v>
      </c>
      <c r="B74" s="1293"/>
      <c r="C74" s="1293"/>
      <c r="D74" s="1293"/>
      <c r="E74" s="1293"/>
      <c r="F74" s="1293"/>
      <c r="G74" s="1293"/>
      <c r="H74" s="1293"/>
      <c r="I74" s="1293"/>
      <c r="J74" s="1293"/>
      <c r="K74" s="1293"/>
      <c r="L74" s="1293"/>
      <c r="M74" s="1293"/>
      <c r="N74" s="1293"/>
      <c r="O74" s="1293"/>
      <c r="P74" s="1294"/>
    </row>
    <row r="75" spans="1:16" x14ac:dyDescent="0.25">
      <c r="A75" s="1295" t="s">
        <v>7</v>
      </c>
      <c r="B75" s="1296"/>
      <c r="C75" s="1296"/>
      <c r="D75" s="1297"/>
      <c r="E75" s="1255" t="s">
        <v>2</v>
      </c>
      <c r="F75" s="1256"/>
      <c r="G75" s="1280">
        <v>2017</v>
      </c>
      <c r="H75" s="1280"/>
      <c r="I75" s="399">
        <v>2018</v>
      </c>
      <c r="J75" s="399">
        <v>2019</v>
      </c>
      <c r="K75" s="1301">
        <v>2020</v>
      </c>
      <c r="L75" s="1301"/>
      <c r="M75" s="1301">
        <v>2021</v>
      </c>
      <c r="N75" s="1301"/>
      <c r="O75" s="1301">
        <v>2022</v>
      </c>
      <c r="P75" s="1301"/>
    </row>
    <row r="76" spans="1:16" ht="31.5" x14ac:dyDescent="0.25">
      <c r="A76" s="1298"/>
      <c r="B76" s="1299"/>
      <c r="C76" s="1299"/>
      <c r="D76" s="1300"/>
      <c r="E76" s="399" t="s">
        <v>61</v>
      </c>
      <c r="F76" s="404" t="s">
        <v>62</v>
      </c>
      <c r="G76" s="1255" t="s">
        <v>10</v>
      </c>
      <c r="H76" s="1256"/>
      <c r="I76" s="399" t="s">
        <v>10</v>
      </c>
      <c r="J76" s="399" t="s">
        <v>11</v>
      </c>
      <c r="K76" s="1255" t="s">
        <v>12</v>
      </c>
      <c r="L76" s="1256"/>
      <c r="M76" s="1255" t="s">
        <v>13</v>
      </c>
      <c r="N76" s="1256"/>
      <c r="O76" s="1255" t="s">
        <v>13</v>
      </c>
      <c r="P76" s="1256"/>
    </row>
    <row r="77" spans="1:16" ht="30.6" customHeight="1" x14ac:dyDescent="0.25">
      <c r="A77" s="1268" t="s">
        <v>475</v>
      </c>
      <c r="B77" s="1269"/>
      <c r="C77" s="1269"/>
      <c r="D77" s="1270"/>
      <c r="E77" s="35" t="s">
        <v>474</v>
      </c>
      <c r="F77" s="399"/>
      <c r="G77" s="1289">
        <v>4135</v>
      </c>
      <c r="H77" s="1827"/>
      <c r="I77" s="726">
        <v>6477.4</v>
      </c>
      <c r="J77" s="402">
        <v>12604.2</v>
      </c>
      <c r="K77" s="1289">
        <v>12604.2</v>
      </c>
      <c r="L77" s="1827"/>
      <c r="M77" s="1289">
        <v>12604.2</v>
      </c>
      <c r="N77" s="1827"/>
      <c r="O77" s="1289">
        <v>12604.2</v>
      </c>
      <c r="P77" s="1827"/>
    </row>
    <row r="78" spans="1:16" ht="31.9" customHeight="1" x14ac:dyDescent="0.25">
      <c r="A78" s="2148" t="s">
        <v>464</v>
      </c>
      <c r="B78" s="2149"/>
      <c r="C78" s="2149"/>
      <c r="D78" s="2150"/>
      <c r="E78" s="418"/>
      <c r="F78" s="418">
        <v>22</v>
      </c>
      <c r="G78" s="1253">
        <v>236.1</v>
      </c>
      <c r="H78" s="1253"/>
      <c r="I78" s="419">
        <v>966.7</v>
      </c>
      <c r="J78" s="419">
        <v>3100</v>
      </c>
      <c r="K78" s="1234">
        <f>K79+K80+K81</f>
        <v>3100</v>
      </c>
      <c r="L78" s="1234"/>
      <c r="M78" s="1234">
        <f>M79+M80+M81</f>
        <v>3100</v>
      </c>
      <c r="N78" s="1234"/>
      <c r="O78" s="1234">
        <f>O79+O80+O81</f>
        <v>3100</v>
      </c>
      <c r="P78" s="1234"/>
    </row>
    <row r="79" spans="1:16" ht="28.5" customHeight="1" x14ac:dyDescent="0.25">
      <c r="A79" s="1783" t="s">
        <v>84</v>
      </c>
      <c r="B79" s="1784"/>
      <c r="C79" s="1784"/>
      <c r="D79" s="1785"/>
      <c r="E79" s="399"/>
      <c r="F79" s="413">
        <v>222210</v>
      </c>
      <c r="G79" s="1280">
        <v>136.4</v>
      </c>
      <c r="H79" s="1280"/>
      <c r="I79" s="417">
        <v>355.4</v>
      </c>
      <c r="J79" s="417">
        <v>360</v>
      </c>
      <c r="K79" s="1232">
        <v>360</v>
      </c>
      <c r="L79" s="1232"/>
      <c r="M79" s="1232">
        <v>360</v>
      </c>
      <c r="N79" s="1232"/>
      <c r="O79" s="1232">
        <v>360</v>
      </c>
      <c r="P79" s="1232"/>
    </row>
    <row r="80" spans="1:16" ht="28.5" customHeight="1" x14ac:dyDescent="0.25">
      <c r="A80" s="1783" t="s">
        <v>213</v>
      </c>
      <c r="B80" s="1784"/>
      <c r="C80" s="1784"/>
      <c r="D80" s="1785"/>
      <c r="E80" s="416"/>
      <c r="F80" s="416">
        <v>222720</v>
      </c>
      <c r="G80" s="1280"/>
      <c r="H80" s="1280"/>
      <c r="I80" s="417">
        <v>9.4</v>
      </c>
      <c r="J80" s="417">
        <v>90</v>
      </c>
      <c r="K80" s="1232">
        <v>90</v>
      </c>
      <c r="L80" s="1232"/>
      <c r="M80" s="1232">
        <v>90</v>
      </c>
      <c r="N80" s="1232"/>
      <c r="O80" s="1232">
        <v>90</v>
      </c>
      <c r="P80" s="1232"/>
    </row>
    <row r="81" spans="1:20" ht="28.5" customHeight="1" x14ac:dyDescent="0.25">
      <c r="A81" s="1783" t="s">
        <v>94</v>
      </c>
      <c r="B81" s="1784"/>
      <c r="C81" s="1784"/>
      <c r="D81" s="1785"/>
      <c r="E81" s="416"/>
      <c r="F81" s="416">
        <v>222990</v>
      </c>
      <c r="G81" s="1280">
        <v>99.7</v>
      </c>
      <c r="H81" s="1280"/>
      <c r="I81" s="417">
        <v>601.9</v>
      </c>
      <c r="J81" s="417">
        <v>2650</v>
      </c>
      <c r="K81" s="1232">
        <v>2650</v>
      </c>
      <c r="L81" s="1232"/>
      <c r="M81" s="1232">
        <v>2650</v>
      </c>
      <c r="N81" s="1232"/>
      <c r="O81" s="1232">
        <v>2650</v>
      </c>
      <c r="P81" s="1232"/>
    </row>
    <row r="82" spans="1:20" ht="28.5" customHeight="1" x14ac:dyDescent="0.25">
      <c r="A82" s="2148" t="s">
        <v>163</v>
      </c>
      <c r="B82" s="2149"/>
      <c r="C82" s="2149"/>
      <c r="D82" s="2150"/>
      <c r="E82" s="418"/>
      <c r="F82" s="418">
        <v>28</v>
      </c>
      <c r="G82" s="1253">
        <v>3898.9</v>
      </c>
      <c r="H82" s="1253"/>
      <c r="I82" s="419">
        <v>5510.7</v>
      </c>
      <c r="J82" s="419">
        <v>9504.2000000000007</v>
      </c>
      <c r="K82" s="1234">
        <f>K84</f>
        <v>9504.2000000000007</v>
      </c>
      <c r="L82" s="1234"/>
      <c r="M82" s="1234">
        <f>M84</f>
        <v>9504.2000000000007</v>
      </c>
      <c r="N82" s="1234"/>
      <c r="O82" s="1234">
        <f>O84</f>
        <v>9504.2000000000007</v>
      </c>
      <c r="P82" s="1234"/>
    </row>
    <row r="83" spans="1:20" ht="45" customHeight="1" x14ac:dyDescent="0.25">
      <c r="A83" s="1783" t="s">
        <v>743</v>
      </c>
      <c r="B83" s="1784"/>
      <c r="C83" s="1784"/>
      <c r="D83" s="1785"/>
      <c r="E83" s="725"/>
      <c r="F83" s="725">
        <v>282100</v>
      </c>
      <c r="G83" s="1280"/>
      <c r="H83" s="1280"/>
      <c r="I83" s="724"/>
      <c r="J83" s="724">
        <v>9504.2000000000007</v>
      </c>
      <c r="K83" s="1232"/>
      <c r="L83" s="1232"/>
      <c r="M83" s="1232"/>
      <c r="N83" s="1232"/>
      <c r="O83" s="1232"/>
      <c r="P83" s="1232"/>
    </row>
    <row r="84" spans="1:20" ht="28.5" customHeight="1" x14ac:dyDescent="0.25">
      <c r="A84" s="1783" t="s">
        <v>466</v>
      </c>
      <c r="B84" s="1784"/>
      <c r="C84" s="1784"/>
      <c r="D84" s="1785"/>
      <c r="E84" s="413"/>
      <c r="F84" s="413">
        <v>282900</v>
      </c>
      <c r="G84" s="1280">
        <v>3898.9</v>
      </c>
      <c r="H84" s="1280"/>
      <c r="I84" s="417">
        <v>5510.7</v>
      </c>
      <c r="J84" s="417"/>
      <c r="K84" s="1232">
        <v>9504.2000000000007</v>
      </c>
      <c r="L84" s="1232"/>
      <c r="M84" s="1232">
        <v>9504.2000000000007</v>
      </c>
      <c r="N84" s="1232"/>
      <c r="O84" s="1280">
        <v>9504.2000000000007</v>
      </c>
      <c r="P84" s="1280"/>
    </row>
    <row r="85" spans="1:20" ht="20.45" customHeight="1" x14ac:dyDescent="0.25"/>
    <row r="86" spans="1:20" ht="22.15" customHeight="1" x14ac:dyDescent="0.25">
      <c r="A86" s="1278" t="s">
        <v>63</v>
      </c>
      <c r="B86" s="1278"/>
      <c r="C86" s="1278"/>
      <c r="D86" s="1278"/>
      <c r="E86" s="1278"/>
      <c r="F86" s="1278"/>
      <c r="G86" s="1278"/>
      <c r="H86" s="1278"/>
      <c r="I86" s="1278"/>
      <c r="J86" s="1278"/>
      <c r="K86" s="1278"/>
      <c r="L86" s="1278"/>
      <c r="M86" s="1278"/>
      <c r="N86" s="1278"/>
      <c r="O86" s="1278"/>
      <c r="P86" s="1278"/>
    </row>
    <row r="87" spans="1:20" ht="19.899999999999999" customHeight="1" x14ac:dyDescent="0.25">
      <c r="A87" s="1280" t="s">
        <v>7</v>
      </c>
      <c r="B87" s="1280"/>
      <c r="C87" s="1280"/>
      <c r="D87" s="1280"/>
      <c r="E87" s="1280" t="s">
        <v>2</v>
      </c>
      <c r="F87" s="1280"/>
      <c r="G87" s="1280"/>
      <c r="H87" s="1280"/>
      <c r="I87" s="1281" t="s">
        <v>64</v>
      </c>
      <c r="J87" s="1281" t="s">
        <v>65</v>
      </c>
      <c r="K87" s="1281" t="s">
        <v>344</v>
      </c>
      <c r="L87" s="403">
        <v>2018</v>
      </c>
      <c r="M87" s="1281" t="s">
        <v>345</v>
      </c>
      <c r="N87" s="399">
        <v>2019</v>
      </c>
      <c r="O87" s="399">
        <v>2020</v>
      </c>
      <c r="P87" s="399">
        <v>2021</v>
      </c>
    </row>
    <row r="88" spans="1:20" ht="63" customHeight="1" x14ac:dyDescent="0.25">
      <c r="A88" s="1280"/>
      <c r="B88" s="1280"/>
      <c r="C88" s="1280"/>
      <c r="D88" s="1280"/>
      <c r="E88" s="399" t="s">
        <v>66</v>
      </c>
      <c r="F88" s="399" t="s">
        <v>61</v>
      </c>
      <c r="G88" s="407" t="s">
        <v>12</v>
      </c>
      <c r="H88" s="404" t="s">
        <v>62</v>
      </c>
      <c r="I88" s="1281"/>
      <c r="J88" s="1281"/>
      <c r="K88" s="1281"/>
      <c r="L88" s="17" t="s">
        <v>67</v>
      </c>
      <c r="M88" s="1281"/>
      <c r="N88" s="410" t="s">
        <v>12</v>
      </c>
      <c r="O88" s="407" t="s">
        <v>13</v>
      </c>
      <c r="P88" s="407" t="s">
        <v>13</v>
      </c>
    </row>
    <row r="89" spans="1:20" x14ac:dyDescent="0.25">
      <c r="A89" s="1255">
        <v>1</v>
      </c>
      <c r="B89" s="1267"/>
      <c r="C89" s="1267"/>
      <c r="D89" s="1256"/>
      <c r="E89" s="399">
        <v>2</v>
      </c>
      <c r="F89" s="399">
        <v>3</v>
      </c>
      <c r="G89" s="399">
        <v>4</v>
      </c>
      <c r="H89" s="399">
        <v>5</v>
      </c>
      <c r="I89" s="399">
        <v>6</v>
      </c>
      <c r="J89" s="399">
        <v>7</v>
      </c>
      <c r="K89" s="399">
        <v>8</v>
      </c>
      <c r="L89" s="399">
        <v>9</v>
      </c>
      <c r="M89" s="399" t="s">
        <v>68</v>
      </c>
      <c r="N89" s="399">
        <v>11</v>
      </c>
      <c r="O89" s="399">
        <v>12</v>
      </c>
      <c r="P89" s="399">
        <v>13</v>
      </c>
    </row>
    <row r="90" spans="1:20" ht="30.6" customHeight="1" x14ac:dyDescent="0.25">
      <c r="A90" s="1268"/>
      <c r="B90" s="1269"/>
      <c r="C90" s="1269"/>
      <c r="D90" s="1270"/>
      <c r="E90" s="13"/>
      <c r="F90" s="13"/>
      <c r="G90" s="13"/>
      <c r="H90" s="13"/>
      <c r="I90" s="23"/>
      <c r="J90" s="13"/>
      <c r="K90" s="23"/>
      <c r="L90" s="13"/>
      <c r="M90" s="23"/>
      <c r="N90" s="412"/>
      <c r="O90" s="412"/>
      <c r="P90" s="8"/>
    </row>
    <row r="91" spans="1:20" ht="22.9" customHeight="1" x14ac:dyDescent="0.25">
      <c r="A91" s="1271"/>
      <c r="B91" s="1272"/>
      <c r="C91" s="1272"/>
      <c r="D91" s="1273"/>
      <c r="E91" s="8"/>
      <c r="F91" s="8"/>
      <c r="G91" s="8"/>
      <c r="H91" s="8"/>
      <c r="I91" s="8"/>
      <c r="J91" s="8"/>
      <c r="K91" s="8"/>
      <c r="L91" s="8"/>
      <c r="M91" s="8"/>
      <c r="N91" s="8"/>
      <c r="O91" s="8"/>
      <c r="P91" s="8"/>
    </row>
    <row r="92" spans="1:20" ht="22.9" customHeight="1" x14ac:dyDescent="0.25">
      <c r="A92" s="1271"/>
      <c r="B92" s="1272"/>
      <c r="C92" s="1272"/>
      <c r="D92" s="1273"/>
      <c r="E92" s="8"/>
      <c r="F92" s="8"/>
      <c r="G92" s="8"/>
      <c r="H92" s="8"/>
      <c r="I92" s="8"/>
      <c r="J92" s="8"/>
      <c r="K92" s="8"/>
      <c r="L92" s="8"/>
      <c r="M92" s="8"/>
      <c r="N92" s="8"/>
      <c r="O92" s="8"/>
      <c r="P92" s="8"/>
      <c r="T92" s="378" t="s">
        <v>74</v>
      </c>
    </row>
    <row r="93" spans="1:20" ht="23.45" customHeight="1" x14ac:dyDescent="0.25"/>
    <row r="94" spans="1:20" s="19" customFormat="1" ht="24.6" customHeight="1" x14ac:dyDescent="0.25">
      <c r="A94" s="1274" t="s">
        <v>69</v>
      </c>
      <c r="B94" s="1275"/>
      <c r="C94" s="1275"/>
      <c r="D94" s="1275"/>
      <c r="E94" s="1275"/>
      <c r="F94" s="1275"/>
      <c r="G94" s="1275"/>
      <c r="H94" s="1275"/>
      <c r="I94" s="1275"/>
      <c r="J94" s="1275"/>
      <c r="K94" s="1275"/>
      <c r="L94" s="1275"/>
      <c r="M94" s="1275"/>
      <c r="N94" s="1275"/>
      <c r="O94" s="1275"/>
      <c r="P94" s="1276"/>
    </row>
    <row r="95" spans="1:20" s="19" customFormat="1" ht="24.6" customHeight="1" x14ac:dyDescent="0.25">
      <c r="A95" s="1260" t="s">
        <v>70</v>
      </c>
      <c r="B95" s="1261"/>
      <c r="C95" s="1261"/>
      <c r="D95" s="1261"/>
      <c r="E95" s="1261"/>
      <c r="F95" s="1261"/>
      <c r="G95" s="1261"/>
      <c r="H95" s="1261"/>
      <c r="I95" s="1261"/>
      <c r="J95" s="1261"/>
      <c r="K95" s="1261"/>
      <c r="L95" s="1261"/>
      <c r="M95" s="1261"/>
      <c r="N95" s="1261"/>
      <c r="O95" s="1261"/>
      <c r="P95" s="1262"/>
    </row>
    <row r="96" spans="1:20" s="19" customFormat="1" ht="24.6" customHeight="1" x14ac:dyDescent="0.25">
      <c r="A96" s="1260" t="s">
        <v>71</v>
      </c>
      <c r="B96" s="1261"/>
      <c r="C96" s="1261"/>
      <c r="D96" s="1261"/>
      <c r="E96" s="1261"/>
      <c r="F96" s="1261"/>
      <c r="G96" s="1261"/>
      <c r="H96" s="1261"/>
      <c r="I96" s="1261"/>
      <c r="J96" s="1261"/>
      <c r="K96" s="1261"/>
      <c r="L96" s="1261"/>
      <c r="M96" s="1261"/>
      <c r="N96" s="1261"/>
      <c r="O96" s="1261"/>
      <c r="P96" s="1262"/>
    </row>
    <row r="97" spans="1:16" s="19" customFormat="1" ht="24.6" customHeight="1" x14ac:dyDescent="0.25">
      <c r="A97" s="1263" t="s">
        <v>72</v>
      </c>
      <c r="B97" s="1264"/>
      <c r="C97" s="1264"/>
      <c r="D97" s="1264"/>
      <c r="E97" s="1264"/>
      <c r="F97" s="1264"/>
      <c r="G97" s="1264"/>
      <c r="H97" s="1264"/>
      <c r="I97" s="1264"/>
      <c r="J97" s="1264"/>
      <c r="K97" s="1264"/>
      <c r="L97" s="1264"/>
      <c r="M97" s="1264"/>
      <c r="N97" s="1264"/>
      <c r="O97" s="1264"/>
      <c r="P97" s="1265"/>
    </row>
    <row r="99" spans="1:16" ht="37.5" customHeight="1" x14ac:dyDescent="0.25">
      <c r="A99" s="1266" t="s">
        <v>73</v>
      </c>
      <c r="B99" s="1266"/>
      <c r="C99" s="1266"/>
      <c r="D99" s="1266"/>
      <c r="E99" s="1266"/>
      <c r="F99" s="1266"/>
      <c r="G99" s="1266"/>
      <c r="H99" s="1266"/>
      <c r="I99" s="1266"/>
      <c r="J99" s="1266"/>
      <c r="K99" s="1266"/>
      <c r="L99" s="1266"/>
      <c r="M99" s="1266"/>
      <c r="N99" s="1266"/>
      <c r="O99" s="1266"/>
      <c r="P99" s="1266"/>
    </row>
    <row r="100" spans="1:16" ht="38.25" hidden="1" customHeight="1" x14ac:dyDescent="0.25">
      <c r="A100" s="398"/>
      <c r="C100" s="398"/>
      <c r="D100" s="398"/>
      <c r="E100" s="398"/>
      <c r="F100" s="398"/>
      <c r="G100" s="398"/>
      <c r="H100" s="398"/>
      <c r="I100" s="398"/>
      <c r="J100" s="398"/>
      <c r="K100" s="398"/>
      <c r="L100" s="398"/>
      <c r="M100" s="398"/>
      <c r="N100" s="398"/>
      <c r="O100" s="398"/>
      <c r="P100" s="398"/>
    </row>
    <row r="101" spans="1:16" ht="48.75" hidden="1" customHeight="1" x14ac:dyDescent="0.25"/>
  </sheetData>
  <mergeCells count="247">
    <mergeCell ref="N1:P1"/>
    <mergeCell ref="E2:J2"/>
    <mergeCell ref="D3:L3"/>
    <mergeCell ref="A6:C6"/>
    <mergeCell ref="D6:O6"/>
    <mergeCell ref="A7:C7"/>
    <mergeCell ref="D7:O7"/>
    <mergeCell ref="A84:D84"/>
    <mergeCell ref="K84:L84"/>
    <mergeCell ref="M84:N84"/>
    <mergeCell ref="O84:P84"/>
    <mergeCell ref="G84:H84"/>
    <mergeCell ref="K13:L13"/>
    <mergeCell ref="M13:N13"/>
    <mergeCell ref="O13:P13"/>
    <mergeCell ref="A14:D14"/>
    <mergeCell ref="G14:H14"/>
    <mergeCell ref="K14:L14"/>
    <mergeCell ref="M14:N14"/>
    <mergeCell ref="O14:P14"/>
    <mergeCell ref="A8:C8"/>
    <mergeCell ref="D8:O8"/>
    <mergeCell ref="A10:P10"/>
    <mergeCell ref="A12:D13"/>
    <mergeCell ref="A16:D16"/>
    <mergeCell ref="G16:H16"/>
    <mergeCell ref="K16:L16"/>
    <mergeCell ref="M16:N16"/>
    <mergeCell ref="O16:P16"/>
    <mergeCell ref="E12:F12"/>
    <mergeCell ref="G12:H12"/>
    <mergeCell ref="K12:L12"/>
    <mergeCell ref="M12:N12"/>
    <mergeCell ref="O12:P12"/>
    <mergeCell ref="G13:H13"/>
    <mergeCell ref="A15:D15"/>
    <mergeCell ref="G15:H15"/>
    <mergeCell ref="K15:L15"/>
    <mergeCell ref="M15:N15"/>
    <mergeCell ref="O15:P15"/>
    <mergeCell ref="A17:D17"/>
    <mergeCell ref="G17:H17"/>
    <mergeCell ref="K17:L17"/>
    <mergeCell ref="M17:N17"/>
    <mergeCell ref="O17:P17"/>
    <mergeCell ref="A19:B20"/>
    <mergeCell ref="C19:F19"/>
    <mergeCell ref="G19:H19"/>
    <mergeCell ref="K19:L19"/>
    <mergeCell ref="M19:N19"/>
    <mergeCell ref="O19:P19"/>
    <mergeCell ref="G20:H20"/>
    <mergeCell ref="K20:L20"/>
    <mergeCell ref="M20:N20"/>
    <mergeCell ref="O20:P20"/>
    <mergeCell ref="A21:B21"/>
    <mergeCell ref="G21:H21"/>
    <mergeCell ref="K21:L21"/>
    <mergeCell ref="M21:N21"/>
    <mergeCell ref="O21:P21"/>
    <mergeCell ref="A22:B22"/>
    <mergeCell ref="G22:H22"/>
    <mergeCell ref="K22:L22"/>
    <mergeCell ref="M22:N22"/>
    <mergeCell ref="O22:P22"/>
    <mergeCell ref="A23:B23"/>
    <mergeCell ref="G23:H23"/>
    <mergeCell ref="K23:L23"/>
    <mergeCell ref="M23:N23"/>
    <mergeCell ref="O23:P23"/>
    <mergeCell ref="A24:B24"/>
    <mergeCell ref="G24:H24"/>
    <mergeCell ref="K24:L24"/>
    <mergeCell ref="M24:N24"/>
    <mergeCell ref="O24:P24"/>
    <mergeCell ref="A25:B25"/>
    <mergeCell ref="G25:H25"/>
    <mergeCell ref="K25:L25"/>
    <mergeCell ref="M25:N25"/>
    <mergeCell ref="O25:P25"/>
    <mergeCell ref="A26:B26"/>
    <mergeCell ref="G26:H26"/>
    <mergeCell ref="K26:L26"/>
    <mergeCell ref="M26:N26"/>
    <mergeCell ref="O26:P26"/>
    <mergeCell ref="A27:B27"/>
    <mergeCell ref="G27:H27"/>
    <mergeCell ref="K27:L27"/>
    <mergeCell ref="M27:N27"/>
    <mergeCell ref="O27:P27"/>
    <mergeCell ref="A28:B28"/>
    <mergeCell ref="G28:H28"/>
    <mergeCell ref="K28:L28"/>
    <mergeCell ref="M28:N28"/>
    <mergeCell ref="O28:P28"/>
    <mergeCell ref="A32:C33"/>
    <mergeCell ref="D32:F32"/>
    <mergeCell ref="G32:J32"/>
    <mergeCell ref="K32:M32"/>
    <mergeCell ref="N32:P32"/>
    <mergeCell ref="E33:F33"/>
    <mergeCell ref="G33:H33"/>
    <mergeCell ref="A29:B29"/>
    <mergeCell ref="G29:H29"/>
    <mergeCell ref="K29:L29"/>
    <mergeCell ref="M29:N29"/>
    <mergeCell ref="O29:P29"/>
    <mergeCell ref="A31:P31"/>
    <mergeCell ref="A36:C36"/>
    <mergeCell ref="E36:F36"/>
    <mergeCell ref="G36:H36"/>
    <mergeCell ref="A37:C37"/>
    <mergeCell ref="E37:F37"/>
    <mergeCell ref="G37:H37"/>
    <mergeCell ref="A34:C34"/>
    <mergeCell ref="E34:F34"/>
    <mergeCell ref="G34:H34"/>
    <mergeCell ref="A35:C35"/>
    <mergeCell ref="E35:F35"/>
    <mergeCell ref="G35:H35"/>
    <mergeCell ref="A40:C40"/>
    <mergeCell ref="E40:F40"/>
    <mergeCell ref="G40:H40"/>
    <mergeCell ref="A41:C41"/>
    <mergeCell ref="E41:F41"/>
    <mergeCell ref="G41:H41"/>
    <mergeCell ref="A38:C38"/>
    <mergeCell ref="E38:F38"/>
    <mergeCell ref="G38:H38"/>
    <mergeCell ref="A39:C39"/>
    <mergeCell ref="E39:F39"/>
    <mergeCell ref="G39:H39"/>
    <mergeCell ref="A45:P45"/>
    <mergeCell ref="A46:B47"/>
    <mergeCell ref="C46:H46"/>
    <mergeCell ref="I46:J47"/>
    <mergeCell ref="A48:B48"/>
    <mergeCell ref="I48:J48"/>
    <mergeCell ref="A42:C42"/>
    <mergeCell ref="E42:F42"/>
    <mergeCell ref="G42:H42"/>
    <mergeCell ref="A43:C43"/>
    <mergeCell ref="E43:F43"/>
    <mergeCell ref="G43:H43"/>
    <mergeCell ref="A53:B53"/>
    <mergeCell ref="C53:N53"/>
    <mergeCell ref="O53:P53"/>
    <mergeCell ref="A54:B54"/>
    <mergeCell ref="C54:N54"/>
    <mergeCell ref="O54:P54"/>
    <mergeCell ref="A49:B49"/>
    <mergeCell ref="I49:J49"/>
    <mergeCell ref="A50:B50"/>
    <mergeCell ref="I50:J50"/>
    <mergeCell ref="A51:B51"/>
    <mergeCell ref="A52:P52"/>
    <mergeCell ref="A58:P58"/>
    <mergeCell ref="A59:C59"/>
    <mergeCell ref="D59:P59"/>
    <mergeCell ref="A60:C60"/>
    <mergeCell ref="D60:P60"/>
    <mergeCell ref="A61:C61"/>
    <mergeCell ref="D61:P61"/>
    <mergeCell ref="A55:B55"/>
    <mergeCell ref="C55:N55"/>
    <mergeCell ref="O55:P55"/>
    <mergeCell ref="A56:B56"/>
    <mergeCell ref="C56:N56"/>
    <mergeCell ref="O56:P56"/>
    <mergeCell ref="A68:A70"/>
    <mergeCell ref="C68:I68"/>
    <mergeCell ref="C69:I69"/>
    <mergeCell ref="C70:I70"/>
    <mergeCell ref="A62:P62"/>
    <mergeCell ref="A63:A64"/>
    <mergeCell ref="B63:B64"/>
    <mergeCell ref="C63:I64"/>
    <mergeCell ref="J63:J64"/>
    <mergeCell ref="A65:A67"/>
    <mergeCell ref="C65:I65"/>
    <mergeCell ref="C67:I67"/>
    <mergeCell ref="C66:I66"/>
    <mergeCell ref="A71:A72"/>
    <mergeCell ref="C71:I71"/>
    <mergeCell ref="C72:I72"/>
    <mergeCell ref="A74:P74"/>
    <mergeCell ref="A75:D76"/>
    <mergeCell ref="E75:F75"/>
    <mergeCell ref="G75:H75"/>
    <mergeCell ref="K75:L75"/>
    <mergeCell ref="M75:N75"/>
    <mergeCell ref="O75:P75"/>
    <mergeCell ref="G76:H76"/>
    <mergeCell ref="K76:L76"/>
    <mergeCell ref="M76:N76"/>
    <mergeCell ref="O76:P76"/>
    <mergeCell ref="A77:D77"/>
    <mergeCell ref="G77:H77"/>
    <mergeCell ref="K77:L77"/>
    <mergeCell ref="M77:N77"/>
    <mergeCell ref="O77:P77"/>
    <mergeCell ref="A86:P86"/>
    <mergeCell ref="A87:D88"/>
    <mergeCell ref="E87:H87"/>
    <mergeCell ref="I87:I88"/>
    <mergeCell ref="J87:J88"/>
    <mergeCell ref="K87:K88"/>
    <mergeCell ref="M87:M88"/>
    <mergeCell ref="A78:D78"/>
    <mergeCell ref="G78:H78"/>
    <mergeCell ref="K78:L78"/>
    <mergeCell ref="M78:N78"/>
    <mergeCell ref="O78:P78"/>
    <mergeCell ref="A79:D79"/>
    <mergeCell ref="G79:H79"/>
    <mergeCell ref="K79:L79"/>
    <mergeCell ref="M79:N79"/>
    <mergeCell ref="O79:P79"/>
    <mergeCell ref="G82:H82"/>
    <mergeCell ref="K82:L82"/>
    <mergeCell ref="A96:P96"/>
    <mergeCell ref="A97:P97"/>
    <mergeCell ref="A99:P99"/>
    <mergeCell ref="A89:D89"/>
    <mergeCell ref="A90:D90"/>
    <mergeCell ref="A91:D91"/>
    <mergeCell ref="A92:D92"/>
    <mergeCell ref="A94:P94"/>
    <mergeCell ref="A95:P95"/>
    <mergeCell ref="G83:H83"/>
    <mergeCell ref="K83:L83"/>
    <mergeCell ref="M83:N83"/>
    <mergeCell ref="O83:P83"/>
    <mergeCell ref="A83:D83"/>
    <mergeCell ref="M82:N82"/>
    <mergeCell ref="O82:P82"/>
    <mergeCell ref="A82:D82"/>
    <mergeCell ref="G80:H80"/>
    <mergeCell ref="G81:H81"/>
    <mergeCell ref="K80:L80"/>
    <mergeCell ref="M80:N80"/>
    <mergeCell ref="O80:P80"/>
    <mergeCell ref="K81:L81"/>
    <mergeCell ref="M81:N81"/>
    <mergeCell ref="O81:P81"/>
    <mergeCell ref="A80:D80"/>
    <mergeCell ref="A81:D81"/>
  </mergeCells>
  <pageMargins left="0.11811023622047245" right="0.11811023622047245" top="0.15748031496062992" bottom="0.15748031496062992" header="0.31496062992125984" footer="0.31496062992125984"/>
  <pageSetup scale="8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103"/>
  <sheetViews>
    <sheetView tabSelected="1" zoomScale="86" zoomScaleNormal="86" workbookViewId="0">
      <selection activeCell="AD67" sqref="AD67"/>
    </sheetView>
  </sheetViews>
  <sheetFormatPr defaultColWidth="8.85546875" defaultRowHeight="15.75" x14ac:dyDescent="0.25"/>
  <cols>
    <col min="1" max="1" width="10.42578125" style="378" customWidth="1"/>
    <col min="2" max="2" width="9.5703125" style="378" customWidth="1"/>
    <col min="3" max="3" width="8.28515625" style="378" customWidth="1"/>
    <col min="4" max="4" width="10.7109375" style="378" customWidth="1"/>
    <col min="5" max="5" width="8.28515625" style="378" customWidth="1"/>
    <col min="6" max="6" width="8" style="378" customWidth="1"/>
    <col min="7" max="7" width="7.140625" style="378" customWidth="1"/>
    <col min="8" max="8" width="7.5703125" style="378" customWidth="1"/>
    <col min="9" max="9" width="11.5703125" style="378" customWidth="1"/>
    <col min="10" max="10" width="10.28515625" style="378" customWidth="1"/>
    <col min="11" max="11" width="11.42578125" style="378" customWidth="1"/>
    <col min="12" max="12" width="7.28515625" style="378" customWidth="1"/>
    <col min="13" max="13" width="13.140625" style="378" customWidth="1"/>
    <col min="14" max="14" width="11" style="378" customWidth="1"/>
    <col min="15" max="15" width="9.42578125" style="378" customWidth="1"/>
    <col min="16" max="16" width="10.85546875" style="378" customWidth="1"/>
    <col min="17" max="23" width="8.85546875" style="378" hidden="1" customWidth="1"/>
    <col min="24" max="16384" width="8.85546875" style="378"/>
  </cols>
  <sheetData>
    <row r="1" spans="1:16" x14ac:dyDescent="0.25">
      <c r="N1" s="1383" t="s">
        <v>0</v>
      </c>
      <c r="O1" s="1383"/>
      <c r="P1" s="1383"/>
    </row>
    <row r="2" spans="1:16" ht="18.75" x14ac:dyDescent="0.25">
      <c r="E2" s="1384" t="s">
        <v>1</v>
      </c>
      <c r="F2" s="1384"/>
      <c r="G2" s="1384"/>
      <c r="H2" s="1384"/>
      <c r="I2" s="1384"/>
      <c r="J2" s="1384"/>
    </row>
    <row r="3" spans="1:16" ht="18.75" x14ac:dyDescent="0.25">
      <c r="D3" s="1384" t="s">
        <v>702</v>
      </c>
      <c r="E3" s="1384"/>
      <c r="F3" s="1384"/>
      <c r="G3" s="1384"/>
      <c r="H3" s="1384"/>
      <c r="I3" s="1384"/>
      <c r="J3" s="1384"/>
      <c r="K3" s="1384"/>
      <c r="L3" s="1384"/>
    </row>
    <row r="4" spans="1:16" ht="18.75" x14ac:dyDescent="0.25">
      <c r="D4" s="426"/>
      <c r="E4" s="426"/>
      <c r="F4" s="426"/>
      <c r="G4" s="426"/>
      <c r="H4" s="426"/>
      <c r="I4" s="426"/>
      <c r="J4" s="426"/>
      <c r="K4" s="426"/>
      <c r="L4" s="426"/>
    </row>
    <row r="5" spans="1:16" x14ac:dyDescent="0.25">
      <c r="P5" s="425" t="s">
        <v>2</v>
      </c>
    </row>
    <row r="6" spans="1:16" ht="23.45" customHeight="1" x14ac:dyDescent="0.25">
      <c r="A6" s="1334" t="s">
        <v>3</v>
      </c>
      <c r="B6" s="1334"/>
      <c r="C6" s="1334"/>
      <c r="D6" s="1385" t="s">
        <v>217</v>
      </c>
      <c r="E6" s="1386"/>
      <c r="F6" s="1386"/>
      <c r="G6" s="1386"/>
      <c r="H6" s="1386"/>
      <c r="I6" s="1386"/>
      <c r="J6" s="1386"/>
      <c r="K6" s="1386"/>
      <c r="L6" s="1386"/>
      <c r="M6" s="1386"/>
      <c r="N6" s="1386"/>
      <c r="O6" s="1387"/>
      <c r="P6" s="416">
        <v>1</v>
      </c>
    </row>
    <row r="7" spans="1:16" ht="23.45" customHeight="1" x14ac:dyDescent="0.25">
      <c r="A7" s="1334" t="s">
        <v>4</v>
      </c>
      <c r="B7" s="1334"/>
      <c r="C7" s="1334"/>
      <c r="D7" s="1388" t="s">
        <v>336</v>
      </c>
      <c r="E7" s="1388"/>
      <c r="F7" s="1388"/>
      <c r="G7" s="1388"/>
      <c r="H7" s="1388"/>
      <c r="I7" s="1388"/>
      <c r="J7" s="1388"/>
      <c r="K7" s="1388"/>
      <c r="L7" s="1388"/>
      <c r="M7" s="1388"/>
      <c r="N7" s="1388"/>
      <c r="O7" s="1388"/>
      <c r="P7" s="37" t="s">
        <v>335</v>
      </c>
    </row>
    <row r="8" spans="1:16" ht="23.45" customHeight="1" x14ac:dyDescent="0.25">
      <c r="A8" s="1334" t="s">
        <v>5</v>
      </c>
      <c r="B8" s="1334"/>
      <c r="C8" s="1334"/>
      <c r="D8" s="1329"/>
      <c r="E8" s="1330"/>
      <c r="F8" s="1330"/>
      <c r="G8" s="1330"/>
      <c r="H8" s="1330"/>
      <c r="I8" s="1330"/>
      <c r="J8" s="1330"/>
      <c r="K8" s="1330"/>
      <c r="L8" s="1330"/>
      <c r="M8" s="1330"/>
      <c r="N8" s="1330"/>
      <c r="O8" s="1331"/>
      <c r="P8" s="37"/>
    </row>
    <row r="10" spans="1:16" x14ac:dyDescent="0.25">
      <c r="A10" s="1329" t="s">
        <v>6</v>
      </c>
      <c r="B10" s="1330"/>
      <c r="C10" s="1330"/>
      <c r="D10" s="1330"/>
      <c r="E10" s="1330"/>
      <c r="F10" s="1330"/>
      <c r="G10" s="1330"/>
      <c r="H10" s="1330"/>
      <c r="I10" s="1330"/>
      <c r="J10" s="1330"/>
      <c r="K10" s="1330"/>
      <c r="L10" s="1330"/>
      <c r="M10" s="1330"/>
      <c r="N10" s="1330"/>
      <c r="O10" s="1330"/>
      <c r="P10" s="1331"/>
    </row>
    <row r="11" spans="1:16" x14ac:dyDescent="0.25">
      <c r="A11" s="414"/>
      <c r="B11" s="414"/>
      <c r="C11" s="414"/>
      <c r="D11" s="414"/>
      <c r="E11" s="414"/>
      <c r="F11" s="414"/>
      <c r="G11" s="414"/>
      <c r="H11" s="414"/>
      <c r="I11" s="414"/>
      <c r="J11" s="414"/>
      <c r="K11" s="414"/>
      <c r="L11" s="414"/>
      <c r="M11" s="414"/>
      <c r="N11" s="414"/>
      <c r="O11" s="414"/>
      <c r="P11" s="414"/>
    </row>
    <row r="12" spans="1:16" ht="21.6" customHeight="1" x14ac:dyDescent="0.25">
      <c r="A12" s="1295" t="s">
        <v>7</v>
      </c>
      <c r="B12" s="1296"/>
      <c r="C12" s="1296"/>
      <c r="D12" s="1297"/>
      <c r="E12" s="1255" t="s">
        <v>2</v>
      </c>
      <c r="F12" s="1256"/>
      <c r="G12" s="1280">
        <v>2017</v>
      </c>
      <c r="H12" s="1280"/>
      <c r="I12" s="416">
        <v>2018</v>
      </c>
      <c r="J12" s="416">
        <v>2019</v>
      </c>
      <c r="K12" s="1301">
        <v>2020</v>
      </c>
      <c r="L12" s="1301"/>
      <c r="M12" s="1301">
        <v>2021</v>
      </c>
      <c r="N12" s="1301"/>
      <c r="O12" s="1301">
        <v>2022</v>
      </c>
      <c r="P12" s="1301"/>
    </row>
    <row r="13" spans="1:16" ht="31.5" x14ac:dyDescent="0.25">
      <c r="A13" s="1298"/>
      <c r="B13" s="1299"/>
      <c r="C13" s="1299"/>
      <c r="D13" s="1300"/>
      <c r="E13" s="416" t="s">
        <v>8</v>
      </c>
      <c r="F13" s="421" t="s">
        <v>9</v>
      </c>
      <c r="G13" s="1255" t="s">
        <v>10</v>
      </c>
      <c r="H13" s="1256"/>
      <c r="I13" s="416" t="s">
        <v>10</v>
      </c>
      <c r="J13" s="416" t="s">
        <v>11</v>
      </c>
      <c r="K13" s="1255" t="s">
        <v>12</v>
      </c>
      <c r="L13" s="1256"/>
      <c r="M13" s="1255" t="s">
        <v>13</v>
      </c>
      <c r="N13" s="1256"/>
      <c r="O13" s="1255" t="s">
        <v>13</v>
      </c>
      <c r="P13" s="1256"/>
    </row>
    <row r="14" spans="1:16" ht="23.45" customHeight="1" x14ac:dyDescent="0.25">
      <c r="A14" s="1278" t="s">
        <v>14</v>
      </c>
      <c r="B14" s="1278"/>
      <c r="C14" s="1278"/>
      <c r="D14" s="1278"/>
      <c r="E14" s="416">
        <v>4</v>
      </c>
      <c r="F14" s="416"/>
      <c r="G14" s="1236" t="s">
        <v>15</v>
      </c>
      <c r="H14" s="1237"/>
      <c r="I14" s="419" t="s">
        <v>15</v>
      </c>
      <c r="J14" s="419">
        <v>69502.7</v>
      </c>
      <c r="K14" s="1289">
        <v>57002.7</v>
      </c>
      <c r="L14" s="1827"/>
      <c r="M14" s="1289">
        <v>41042.699999999997</v>
      </c>
      <c r="N14" s="1827"/>
      <c r="O14" s="1289">
        <v>32002.7</v>
      </c>
      <c r="P14" s="1827"/>
    </row>
    <row r="15" spans="1:16" ht="23.45" customHeight="1" x14ac:dyDescent="0.25">
      <c r="A15" s="1334" t="s">
        <v>106</v>
      </c>
      <c r="B15" s="1334"/>
      <c r="C15" s="1334"/>
      <c r="D15" s="1334"/>
      <c r="E15" s="416"/>
      <c r="F15" s="416">
        <v>25</v>
      </c>
      <c r="G15" s="1280" t="s">
        <v>15</v>
      </c>
      <c r="H15" s="1280"/>
      <c r="I15" s="416" t="s">
        <v>15</v>
      </c>
      <c r="J15" s="416">
        <v>66500</v>
      </c>
      <c r="K15" s="1232">
        <v>48000</v>
      </c>
      <c r="L15" s="1232"/>
      <c r="M15" s="1232">
        <v>32000</v>
      </c>
      <c r="N15" s="1232"/>
      <c r="O15" s="1232">
        <v>32000</v>
      </c>
      <c r="P15" s="1232"/>
    </row>
    <row r="16" spans="1:16" ht="23.45" customHeight="1" x14ac:dyDescent="0.25">
      <c r="A16" s="1334" t="s">
        <v>163</v>
      </c>
      <c r="B16" s="1334"/>
      <c r="C16" s="1334"/>
      <c r="D16" s="1334"/>
      <c r="E16" s="416"/>
      <c r="F16" s="416">
        <v>28</v>
      </c>
      <c r="G16" s="1280" t="s">
        <v>15</v>
      </c>
      <c r="H16" s="1280"/>
      <c r="I16" s="416" t="s">
        <v>15</v>
      </c>
      <c r="J16" s="416">
        <v>3002.7</v>
      </c>
      <c r="K16" s="1280">
        <v>2.7</v>
      </c>
      <c r="L16" s="1280"/>
      <c r="M16" s="1280">
        <v>2.7</v>
      </c>
      <c r="N16" s="1280"/>
      <c r="O16" s="1280">
        <v>2.7</v>
      </c>
      <c r="P16" s="1280"/>
    </row>
    <row r="17" spans="1:16" ht="23.45" customHeight="1" x14ac:dyDescent="0.25">
      <c r="A17" s="1783" t="s">
        <v>101</v>
      </c>
      <c r="B17" s="1784"/>
      <c r="C17" s="1784"/>
      <c r="D17" s="1785"/>
      <c r="E17" s="416"/>
      <c r="F17" s="416">
        <v>33</v>
      </c>
      <c r="G17" s="1280" t="s">
        <v>15</v>
      </c>
      <c r="H17" s="1280"/>
      <c r="I17" s="416" t="s">
        <v>15</v>
      </c>
      <c r="J17" s="1106"/>
      <c r="K17" s="1232">
        <v>9002</v>
      </c>
      <c r="L17" s="1232"/>
      <c r="M17" s="1232">
        <v>9040</v>
      </c>
      <c r="N17" s="1232"/>
      <c r="O17" s="1232"/>
      <c r="P17" s="1232"/>
    </row>
    <row r="18" spans="1:16" ht="14.45" customHeight="1" x14ac:dyDescent="0.25"/>
    <row r="19" spans="1:16" ht="22.5" customHeight="1" x14ac:dyDescent="0.25">
      <c r="A19" s="1295" t="s">
        <v>7</v>
      </c>
      <c r="B19" s="1297"/>
      <c r="C19" s="1301" t="s">
        <v>2</v>
      </c>
      <c r="D19" s="1301"/>
      <c r="E19" s="1301"/>
      <c r="F19" s="1301"/>
      <c r="G19" s="1280">
        <v>2017</v>
      </c>
      <c r="H19" s="1280"/>
      <c r="I19" s="416">
        <v>2018</v>
      </c>
      <c r="J19" s="416">
        <v>2019</v>
      </c>
      <c r="K19" s="1301">
        <v>2020</v>
      </c>
      <c r="L19" s="1301"/>
      <c r="M19" s="1301">
        <v>2021</v>
      </c>
      <c r="N19" s="1301"/>
      <c r="O19" s="1301">
        <v>2022</v>
      </c>
      <c r="P19" s="1301"/>
    </row>
    <row r="20" spans="1:16" ht="35.450000000000003" customHeight="1" x14ac:dyDescent="0.25">
      <c r="A20" s="1298"/>
      <c r="B20" s="1300"/>
      <c r="C20" s="416" t="s">
        <v>16</v>
      </c>
      <c r="D20" s="416" t="s">
        <v>17</v>
      </c>
      <c r="E20" s="416" t="s">
        <v>8</v>
      </c>
      <c r="F20" s="421" t="s">
        <v>9</v>
      </c>
      <c r="G20" s="1255" t="s">
        <v>10</v>
      </c>
      <c r="H20" s="1256"/>
      <c r="I20" s="416" t="s">
        <v>10</v>
      </c>
      <c r="J20" s="416" t="s">
        <v>11</v>
      </c>
      <c r="K20" s="1255" t="s">
        <v>12</v>
      </c>
      <c r="L20" s="1256"/>
      <c r="M20" s="1255" t="s">
        <v>13</v>
      </c>
      <c r="N20" s="1256"/>
      <c r="O20" s="1255" t="s">
        <v>13</v>
      </c>
      <c r="P20" s="1256"/>
    </row>
    <row r="21" spans="1:16" ht="66.75" customHeight="1" x14ac:dyDescent="0.25">
      <c r="A21" s="1268" t="s">
        <v>18</v>
      </c>
      <c r="B21" s="1270"/>
      <c r="C21" s="8"/>
      <c r="D21" s="8"/>
      <c r="E21" s="8"/>
      <c r="F21" s="8"/>
      <c r="G21" s="1747" t="s">
        <v>15</v>
      </c>
      <c r="H21" s="1747"/>
      <c r="I21" s="428" t="s">
        <v>15</v>
      </c>
      <c r="J21" s="58">
        <v>69502.7</v>
      </c>
      <c r="K21" s="1374">
        <v>57002.7</v>
      </c>
      <c r="L21" s="1374"/>
      <c r="M21" s="1374">
        <v>41042.699999999997</v>
      </c>
      <c r="N21" s="1374"/>
      <c r="O21" s="1374">
        <v>32002.7</v>
      </c>
      <c r="P21" s="1374"/>
    </row>
    <row r="22" spans="1:16" ht="44.45" customHeight="1" x14ac:dyDescent="0.25">
      <c r="A22" s="1305" t="s">
        <v>19</v>
      </c>
      <c r="B22" s="1307"/>
      <c r="C22" s="9">
        <v>2</v>
      </c>
      <c r="D22" s="8"/>
      <c r="E22" s="8"/>
      <c r="F22" s="8"/>
      <c r="G22" s="1280" t="s">
        <v>15</v>
      </c>
      <c r="H22" s="1280"/>
      <c r="I22" s="420" t="s">
        <v>15</v>
      </c>
      <c r="J22" s="61"/>
      <c r="K22" s="1380"/>
      <c r="L22" s="1380"/>
      <c r="M22" s="1380"/>
      <c r="N22" s="1380"/>
      <c r="O22" s="1380"/>
      <c r="P22" s="1380"/>
    </row>
    <row r="23" spans="1:16" ht="18.600000000000001" customHeight="1" x14ac:dyDescent="0.25">
      <c r="A23" s="1301"/>
      <c r="B23" s="1301"/>
      <c r="C23" s="8"/>
      <c r="D23" s="8"/>
      <c r="E23" s="8"/>
      <c r="F23" s="8"/>
      <c r="G23" s="1280" t="s">
        <v>15</v>
      </c>
      <c r="H23" s="1280"/>
      <c r="I23" s="420" t="s">
        <v>15</v>
      </c>
      <c r="J23" s="61"/>
      <c r="K23" s="1380"/>
      <c r="L23" s="1380"/>
      <c r="M23" s="1380"/>
      <c r="N23" s="1380"/>
      <c r="O23" s="1380"/>
      <c r="P23" s="1380"/>
    </row>
    <row r="24" spans="1:16" ht="18.600000000000001" customHeight="1" x14ac:dyDescent="0.25">
      <c r="A24" s="1301"/>
      <c r="B24" s="1301"/>
      <c r="C24" s="8"/>
      <c r="D24" s="8"/>
      <c r="E24" s="8"/>
      <c r="F24" s="8"/>
      <c r="G24" s="1280" t="s">
        <v>15</v>
      </c>
      <c r="H24" s="1280"/>
      <c r="I24" s="420" t="s">
        <v>15</v>
      </c>
      <c r="J24" s="61"/>
      <c r="K24" s="1380"/>
      <c r="L24" s="1380"/>
      <c r="M24" s="1380"/>
      <c r="N24" s="1380"/>
      <c r="O24" s="1380"/>
      <c r="P24" s="1380"/>
    </row>
    <row r="25" spans="1:16" ht="42.6" customHeight="1" x14ac:dyDescent="0.25">
      <c r="A25" s="1305" t="s">
        <v>20</v>
      </c>
      <c r="B25" s="1307"/>
      <c r="C25" s="9">
        <v>2</v>
      </c>
      <c r="D25" s="8"/>
      <c r="E25" s="8"/>
      <c r="F25" s="8"/>
      <c r="G25" s="1280" t="s">
        <v>15</v>
      </c>
      <c r="H25" s="1280"/>
      <c r="I25" s="420" t="s">
        <v>15</v>
      </c>
      <c r="J25" s="61"/>
      <c r="K25" s="1380" t="s">
        <v>74</v>
      </c>
      <c r="L25" s="1380"/>
      <c r="M25" s="1380"/>
      <c r="N25" s="1380"/>
      <c r="O25" s="1380"/>
      <c r="P25" s="1380"/>
    </row>
    <row r="26" spans="1:16" ht="19.149999999999999" customHeight="1" x14ac:dyDescent="0.25">
      <c r="A26" s="1301"/>
      <c r="B26" s="1301"/>
      <c r="C26" s="8"/>
      <c r="D26" s="8"/>
      <c r="E26" s="8"/>
      <c r="F26" s="8"/>
      <c r="G26" s="1280" t="s">
        <v>15</v>
      </c>
      <c r="H26" s="1280"/>
      <c r="I26" s="420" t="s">
        <v>15</v>
      </c>
      <c r="J26" s="61"/>
      <c r="K26" s="1380"/>
      <c r="L26" s="1380"/>
      <c r="M26" s="1380"/>
      <c r="N26" s="1380"/>
      <c r="O26" s="1380"/>
      <c r="P26" s="1380"/>
    </row>
    <row r="27" spans="1:16" ht="19.149999999999999" customHeight="1" x14ac:dyDescent="0.25">
      <c r="A27" s="1271"/>
      <c r="B27" s="1273"/>
      <c r="C27" s="8"/>
      <c r="D27" s="8"/>
      <c r="E27" s="8"/>
      <c r="F27" s="8"/>
      <c r="G27" s="1255" t="s">
        <v>15</v>
      </c>
      <c r="H27" s="1256"/>
      <c r="I27" s="420" t="s">
        <v>15</v>
      </c>
      <c r="J27" s="61"/>
      <c r="K27" s="1370"/>
      <c r="L27" s="1371"/>
      <c r="M27" s="1370"/>
      <c r="N27" s="1371"/>
      <c r="O27" s="1370"/>
      <c r="P27" s="1371"/>
    </row>
    <row r="28" spans="1:16" ht="69" customHeight="1" x14ac:dyDescent="0.25">
      <c r="A28" s="1305" t="s">
        <v>21</v>
      </c>
      <c r="B28" s="1307"/>
      <c r="C28" s="422">
        <v>1</v>
      </c>
      <c r="D28" s="8"/>
      <c r="E28" s="422" t="s">
        <v>109</v>
      </c>
      <c r="F28" s="8">
        <v>10</v>
      </c>
      <c r="G28" s="1271" t="s">
        <v>15</v>
      </c>
      <c r="H28" s="1273"/>
      <c r="I28" s="420" t="s">
        <v>15</v>
      </c>
      <c r="J28" s="61">
        <v>69502.7</v>
      </c>
      <c r="K28" s="1370">
        <v>57002.7</v>
      </c>
      <c r="L28" s="1371"/>
      <c r="M28" s="1370">
        <v>41042.699999999997</v>
      </c>
      <c r="N28" s="1371"/>
      <c r="O28" s="1370">
        <v>32002.7</v>
      </c>
      <c r="P28" s="1371"/>
    </row>
    <row r="29" spans="1:16" ht="20.45" customHeight="1" x14ac:dyDescent="0.25">
      <c r="A29" s="1271"/>
      <c r="B29" s="1273"/>
      <c r="C29" s="8"/>
      <c r="D29" s="8"/>
      <c r="E29" s="8"/>
      <c r="F29" s="8"/>
      <c r="G29" s="1255" t="s">
        <v>15</v>
      </c>
      <c r="H29" s="1256"/>
      <c r="I29" s="416" t="s">
        <v>15</v>
      </c>
      <c r="J29" s="8"/>
      <c r="K29" s="1271"/>
      <c r="L29" s="1273"/>
      <c r="M29" s="1271"/>
      <c r="N29" s="1273"/>
      <c r="O29" s="1271"/>
      <c r="P29" s="1273"/>
    </row>
    <row r="30" spans="1:16" ht="14.45" customHeight="1" x14ac:dyDescent="0.25"/>
    <row r="31" spans="1:16" ht="21" customHeight="1" x14ac:dyDescent="0.25">
      <c r="A31" s="1366" t="s">
        <v>22</v>
      </c>
      <c r="B31" s="1367"/>
      <c r="C31" s="1367"/>
      <c r="D31" s="1367"/>
      <c r="E31" s="1367"/>
      <c r="F31" s="1367"/>
      <c r="G31" s="1367"/>
      <c r="H31" s="1367"/>
      <c r="I31" s="1367"/>
      <c r="J31" s="1367"/>
      <c r="K31" s="1367"/>
      <c r="L31" s="1367"/>
      <c r="M31" s="1367"/>
      <c r="N31" s="1367"/>
      <c r="O31" s="1367"/>
      <c r="P31" s="1368"/>
    </row>
    <row r="32" spans="1:16" ht="25.15" customHeight="1" x14ac:dyDescent="0.25">
      <c r="A32" s="1280" t="s">
        <v>7</v>
      </c>
      <c r="B32" s="1280"/>
      <c r="C32" s="1280"/>
      <c r="D32" s="1280" t="s">
        <v>2</v>
      </c>
      <c r="E32" s="1280"/>
      <c r="F32" s="1280"/>
      <c r="G32" s="1280" t="s">
        <v>551</v>
      </c>
      <c r="H32" s="1280"/>
      <c r="I32" s="1280"/>
      <c r="J32" s="1280"/>
      <c r="K32" s="1280" t="s">
        <v>462</v>
      </c>
      <c r="L32" s="1280"/>
      <c r="M32" s="1280"/>
      <c r="N32" s="1280" t="s">
        <v>703</v>
      </c>
      <c r="O32" s="1280"/>
      <c r="P32" s="1280"/>
    </row>
    <row r="33" spans="1:16" ht="64.150000000000006" customHeight="1" x14ac:dyDescent="0.25">
      <c r="A33" s="1280"/>
      <c r="B33" s="1280"/>
      <c r="C33" s="1280"/>
      <c r="D33" s="416" t="s">
        <v>8</v>
      </c>
      <c r="E33" s="1311" t="s">
        <v>23</v>
      </c>
      <c r="F33" s="1311"/>
      <c r="G33" s="1369" t="s">
        <v>24</v>
      </c>
      <c r="H33" s="1369"/>
      <c r="I33" s="424" t="s">
        <v>25</v>
      </c>
      <c r="J33" s="424" t="s">
        <v>26</v>
      </c>
      <c r="K33" s="424" t="s">
        <v>24</v>
      </c>
      <c r="L33" s="424" t="s">
        <v>25</v>
      </c>
      <c r="M33" s="424" t="s">
        <v>26</v>
      </c>
      <c r="N33" s="424" t="s">
        <v>24</v>
      </c>
      <c r="O33" s="424" t="s">
        <v>25</v>
      </c>
      <c r="P33" s="424" t="s">
        <v>26</v>
      </c>
    </row>
    <row r="34" spans="1:16" ht="20.45" customHeight="1" x14ac:dyDescent="0.25">
      <c r="A34" s="1334" t="s">
        <v>27</v>
      </c>
      <c r="B34" s="1334"/>
      <c r="C34" s="1334"/>
      <c r="D34" s="8"/>
      <c r="E34" s="1280"/>
      <c r="F34" s="1280"/>
      <c r="G34" s="2146">
        <v>57002.7</v>
      </c>
      <c r="H34" s="2147"/>
      <c r="I34" s="429"/>
      <c r="J34" s="429"/>
      <c r="K34" s="429">
        <v>41042.699999999997</v>
      </c>
      <c r="L34" s="429"/>
      <c r="M34" s="429"/>
      <c r="N34" s="429">
        <v>32002.7</v>
      </c>
      <c r="O34" s="429"/>
      <c r="P34" s="429"/>
    </row>
    <row r="35" spans="1:16" s="12" customFormat="1" ht="20.45" customHeight="1" x14ac:dyDescent="0.25">
      <c r="A35" s="1357" t="s">
        <v>124</v>
      </c>
      <c r="B35" s="1357"/>
      <c r="C35" s="1357"/>
      <c r="D35" s="423" t="s">
        <v>28</v>
      </c>
      <c r="E35" s="1358"/>
      <c r="F35" s="1358"/>
      <c r="G35" s="1358">
        <v>57002.7</v>
      </c>
      <c r="H35" s="1358"/>
      <c r="I35" s="423"/>
      <c r="J35" s="423"/>
      <c r="K35" s="423">
        <v>41042.699999999997</v>
      </c>
      <c r="L35" s="423"/>
      <c r="M35" s="423"/>
      <c r="N35" s="423">
        <v>32002.7</v>
      </c>
      <c r="O35" s="423"/>
      <c r="P35" s="423"/>
    </row>
    <row r="36" spans="1:16" s="12" customFormat="1" ht="20.45" customHeight="1" x14ac:dyDescent="0.25">
      <c r="A36" s="1360" t="s">
        <v>29</v>
      </c>
      <c r="B36" s="1361"/>
      <c r="C36" s="1362"/>
      <c r="D36" s="423" t="s">
        <v>30</v>
      </c>
      <c r="E36" s="1363"/>
      <c r="F36" s="1364"/>
      <c r="G36" s="1363"/>
      <c r="H36" s="1364"/>
      <c r="I36" s="423"/>
      <c r="J36" s="423"/>
      <c r="K36" s="423"/>
      <c r="L36" s="423"/>
      <c r="M36" s="423"/>
      <c r="N36" s="423"/>
      <c r="O36" s="423"/>
      <c r="P36" s="423"/>
    </row>
    <row r="37" spans="1:16" s="12" customFormat="1" ht="20.45" customHeight="1" x14ac:dyDescent="0.25">
      <c r="A37" s="1363"/>
      <c r="B37" s="1365"/>
      <c r="C37" s="1364"/>
      <c r="D37" s="423"/>
      <c r="E37" s="1363"/>
      <c r="F37" s="1364"/>
      <c r="G37" s="1363"/>
      <c r="H37" s="1364"/>
      <c r="I37" s="423"/>
      <c r="J37" s="423"/>
      <c r="K37" s="423"/>
      <c r="L37" s="423"/>
      <c r="M37" s="423"/>
      <c r="N37" s="423"/>
      <c r="O37" s="423"/>
      <c r="P37" s="423"/>
    </row>
    <row r="38" spans="1:16" s="12" customFormat="1" ht="20.45" customHeight="1" x14ac:dyDescent="0.25">
      <c r="A38" s="1360"/>
      <c r="B38" s="1361"/>
      <c r="C38" s="1362"/>
      <c r="D38" s="423"/>
      <c r="E38" s="1363"/>
      <c r="F38" s="1364"/>
      <c r="G38" s="1363"/>
      <c r="H38" s="1364"/>
      <c r="I38" s="423"/>
      <c r="J38" s="423"/>
      <c r="K38" s="423"/>
      <c r="L38" s="423"/>
      <c r="M38" s="423"/>
      <c r="N38" s="423"/>
      <c r="O38" s="423"/>
      <c r="P38" s="423"/>
    </row>
    <row r="39" spans="1:16" ht="20.45" customHeight="1" x14ac:dyDescent="0.25">
      <c r="A39" s="1334"/>
      <c r="B39" s="1334"/>
      <c r="C39" s="1334"/>
      <c r="D39" s="8"/>
      <c r="E39" s="1280"/>
      <c r="F39" s="1280"/>
      <c r="G39" s="1280"/>
      <c r="H39" s="1280"/>
      <c r="I39" s="416"/>
      <c r="J39" s="416"/>
      <c r="K39" s="416"/>
      <c r="L39" s="416"/>
      <c r="M39" s="416"/>
      <c r="N39" s="416"/>
      <c r="O39" s="416"/>
      <c r="P39" s="416"/>
    </row>
    <row r="40" spans="1:16" ht="20.45" customHeight="1" x14ac:dyDescent="0.25">
      <c r="A40" s="1334" t="s">
        <v>27</v>
      </c>
      <c r="B40" s="1334"/>
      <c r="C40" s="1334"/>
      <c r="D40" s="8"/>
      <c r="E40" s="1280"/>
      <c r="F40" s="1280"/>
      <c r="G40" s="2146">
        <v>57002.7</v>
      </c>
      <c r="H40" s="2147"/>
      <c r="I40" s="429"/>
      <c r="J40" s="429"/>
      <c r="K40" s="429">
        <v>41042.699999999997</v>
      </c>
      <c r="L40" s="429"/>
      <c r="M40" s="429"/>
      <c r="N40" s="429">
        <v>32002.7</v>
      </c>
      <c r="O40" s="429"/>
      <c r="P40" s="429"/>
    </row>
    <row r="41" spans="1:16" s="12" customFormat="1" ht="20.45" customHeight="1" x14ac:dyDescent="0.25">
      <c r="A41" s="1357" t="s">
        <v>31</v>
      </c>
      <c r="B41" s="1357"/>
      <c r="C41" s="1357"/>
      <c r="D41" s="423"/>
      <c r="E41" s="1358"/>
      <c r="F41" s="1358"/>
      <c r="G41" s="1358"/>
      <c r="H41" s="1358"/>
      <c r="I41" s="423"/>
      <c r="J41" s="423"/>
      <c r="K41" s="423"/>
      <c r="L41" s="423"/>
      <c r="M41" s="423"/>
      <c r="N41" s="423"/>
      <c r="O41" s="423"/>
      <c r="P41" s="423"/>
    </row>
    <row r="42" spans="1:16" s="12" customFormat="1" ht="20.45" customHeight="1" x14ac:dyDescent="0.25">
      <c r="A42" s="1357" t="s">
        <v>32</v>
      </c>
      <c r="B42" s="1357"/>
      <c r="C42" s="1357"/>
      <c r="D42" s="423">
        <v>4</v>
      </c>
      <c r="E42" s="1358">
        <v>1</v>
      </c>
      <c r="F42" s="1358"/>
      <c r="G42" s="1358">
        <v>57002.7</v>
      </c>
      <c r="H42" s="1358"/>
      <c r="I42" s="423"/>
      <c r="J42" s="423"/>
      <c r="K42" s="423">
        <v>41042.699999999997</v>
      </c>
      <c r="L42" s="423"/>
      <c r="M42" s="423"/>
      <c r="N42" s="423">
        <v>32002.7</v>
      </c>
      <c r="O42" s="423"/>
      <c r="P42" s="423"/>
    </row>
    <row r="43" spans="1:16" ht="20.45" customHeight="1" x14ac:dyDescent="0.25">
      <c r="A43" s="1334"/>
      <c r="B43" s="1334"/>
      <c r="C43" s="1334"/>
      <c r="D43" s="8"/>
      <c r="E43" s="1280"/>
      <c r="F43" s="1280"/>
      <c r="G43" s="1280"/>
      <c r="H43" s="1280"/>
      <c r="I43" s="416"/>
      <c r="J43" s="416"/>
      <c r="K43" s="416"/>
      <c r="L43" s="416"/>
      <c r="M43" s="416"/>
      <c r="N43" s="416"/>
      <c r="O43" s="416"/>
      <c r="P43" s="416"/>
    </row>
    <row r="44" spans="1:16" ht="19.149999999999999" customHeight="1" x14ac:dyDescent="0.25"/>
    <row r="45" spans="1:16" x14ac:dyDescent="0.25">
      <c r="A45" s="1278" t="s">
        <v>33</v>
      </c>
      <c r="B45" s="1278"/>
      <c r="C45" s="1278"/>
      <c r="D45" s="1278"/>
      <c r="E45" s="1278"/>
      <c r="F45" s="1278"/>
      <c r="G45" s="1278"/>
      <c r="H45" s="1278"/>
      <c r="I45" s="1278"/>
      <c r="J45" s="1278"/>
      <c r="K45" s="1278"/>
      <c r="L45" s="1278"/>
      <c r="M45" s="1278"/>
      <c r="N45" s="1278"/>
      <c r="O45" s="1278"/>
      <c r="P45" s="1278"/>
    </row>
    <row r="46" spans="1:16" x14ac:dyDescent="0.25">
      <c r="A46" s="1280" t="s">
        <v>7</v>
      </c>
      <c r="B46" s="1280"/>
      <c r="C46" s="1280" t="s">
        <v>2</v>
      </c>
      <c r="D46" s="1280"/>
      <c r="E46" s="1280"/>
      <c r="F46" s="1280"/>
      <c r="G46" s="1280"/>
      <c r="H46" s="1280"/>
      <c r="I46" s="1295" t="s">
        <v>34</v>
      </c>
      <c r="J46" s="1297"/>
      <c r="K46" s="416">
        <v>2017</v>
      </c>
      <c r="L46" s="416">
        <v>2018</v>
      </c>
      <c r="M46" s="416">
        <v>2019</v>
      </c>
      <c r="N46" s="416">
        <v>2020</v>
      </c>
      <c r="O46" s="416">
        <v>2021</v>
      </c>
      <c r="P46" s="416">
        <v>2022</v>
      </c>
    </row>
    <row r="47" spans="1:16" ht="51.6" customHeight="1" x14ac:dyDescent="0.25">
      <c r="A47" s="1280"/>
      <c r="B47" s="1280"/>
      <c r="C47" s="421" t="s">
        <v>35</v>
      </c>
      <c r="D47" s="421" t="s">
        <v>36</v>
      </c>
      <c r="E47" s="421" t="s">
        <v>37</v>
      </c>
      <c r="F47" s="421" t="s">
        <v>38</v>
      </c>
      <c r="G47" s="421" t="s">
        <v>39</v>
      </c>
      <c r="H47" s="421" t="s">
        <v>40</v>
      </c>
      <c r="I47" s="1298"/>
      <c r="J47" s="1300"/>
      <c r="K47" s="424" t="s">
        <v>10</v>
      </c>
      <c r="L47" s="424" t="s">
        <v>10</v>
      </c>
      <c r="M47" s="424" t="s">
        <v>11</v>
      </c>
      <c r="N47" s="424" t="s">
        <v>12</v>
      </c>
      <c r="O47" s="424" t="s">
        <v>13</v>
      </c>
      <c r="P47" s="424" t="s">
        <v>13</v>
      </c>
    </row>
    <row r="48" spans="1:16" x14ac:dyDescent="0.25">
      <c r="A48" s="1292" t="s">
        <v>27</v>
      </c>
      <c r="B48" s="1294"/>
      <c r="C48" s="13"/>
      <c r="D48" s="13"/>
      <c r="E48" s="13"/>
      <c r="F48" s="13"/>
      <c r="G48" s="13"/>
      <c r="H48" s="13"/>
      <c r="I48" s="1339"/>
      <c r="J48" s="1340"/>
      <c r="K48" s="418" t="s">
        <v>15</v>
      </c>
      <c r="L48" s="418"/>
      <c r="M48" s="13"/>
      <c r="N48" s="13"/>
      <c r="O48" s="13"/>
      <c r="P48" s="13"/>
    </row>
    <row r="49" spans="1:25" ht="27.6" customHeight="1" x14ac:dyDescent="0.25">
      <c r="A49" s="1305"/>
      <c r="B49" s="1307"/>
      <c r="C49" s="8"/>
      <c r="D49" s="8"/>
      <c r="E49" s="8"/>
      <c r="F49" s="8"/>
      <c r="G49" s="8"/>
      <c r="H49" s="21"/>
      <c r="I49" s="1271"/>
      <c r="J49" s="1273"/>
      <c r="K49" s="416" t="s">
        <v>15</v>
      </c>
      <c r="L49" s="416"/>
      <c r="M49" s="16"/>
      <c r="N49" s="74"/>
      <c r="O49" s="74"/>
      <c r="P49" s="8"/>
    </row>
    <row r="50" spans="1:25" ht="23.45" customHeight="1" x14ac:dyDescent="0.25">
      <c r="A50" s="1271"/>
      <c r="B50" s="1273"/>
      <c r="C50" s="8"/>
      <c r="D50" s="8"/>
      <c r="E50" s="8"/>
      <c r="F50" s="8"/>
      <c r="G50" s="8"/>
      <c r="H50" s="8"/>
      <c r="I50" s="1271"/>
      <c r="J50" s="1273"/>
      <c r="K50" s="416" t="s">
        <v>15</v>
      </c>
      <c r="L50" s="416"/>
      <c r="M50" s="8"/>
      <c r="N50" s="8"/>
      <c r="O50" s="8"/>
      <c r="P50" s="8"/>
    </row>
    <row r="51" spans="1:25" x14ac:dyDescent="0.25">
      <c r="A51" s="1271"/>
      <c r="B51" s="1272"/>
    </row>
    <row r="52" spans="1:25" ht="26.25" customHeight="1" x14ac:dyDescent="0.25">
      <c r="A52" s="1336" t="s">
        <v>41</v>
      </c>
      <c r="B52" s="1336"/>
      <c r="C52" s="1336"/>
      <c r="D52" s="1336"/>
      <c r="E52" s="1336"/>
      <c r="F52" s="1336"/>
      <c r="G52" s="1336"/>
      <c r="H52" s="1336"/>
      <c r="I52" s="1336"/>
      <c r="J52" s="1336"/>
      <c r="K52" s="1336"/>
      <c r="L52" s="1336"/>
      <c r="M52" s="1336"/>
      <c r="N52" s="1336"/>
      <c r="O52" s="1336"/>
      <c r="P52" s="1337"/>
    </row>
    <row r="53" spans="1:25" ht="21.6" customHeight="1" x14ac:dyDescent="0.25">
      <c r="A53" s="1329"/>
      <c r="B53" s="1331"/>
      <c r="C53" s="1329"/>
      <c r="D53" s="1330"/>
      <c r="E53" s="1330"/>
      <c r="F53" s="1330"/>
      <c r="G53" s="1330"/>
      <c r="H53" s="1330"/>
      <c r="I53" s="1330"/>
      <c r="J53" s="1330"/>
      <c r="K53" s="1330"/>
      <c r="L53" s="1330"/>
      <c r="M53" s="1330"/>
      <c r="N53" s="1331"/>
      <c r="O53" s="1301" t="s">
        <v>2</v>
      </c>
      <c r="P53" s="1301"/>
    </row>
    <row r="54" spans="1:25" ht="20.25" customHeight="1" x14ac:dyDescent="0.25">
      <c r="A54" s="1334" t="s">
        <v>42</v>
      </c>
      <c r="B54" s="1334"/>
      <c r="C54" s="1329" t="s">
        <v>472</v>
      </c>
      <c r="D54" s="1330"/>
      <c r="E54" s="1330"/>
      <c r="F54" s="1330"/>
      <c r="G54" s="1330"/>
      <c r="H54" s="1330"/>
      <c r="I54" s="1330"/>
      <c r="J54" s="1330"/>
      <c r="K54" s="1330"/>
      <c r="L54" s="1330"/>
      <c r="M54" s="1330"/>
      <c r="N54" s="1331"/>
      <c r="O54" s="1335" t="s">
        <v>463</v>
      </c>
      <c r="P54" s="1335"/>
    </row>
    <row r="55" spans="1:25" ht="21.6" customHeight="1" x14ac:dyDescent="0.25">
      <c r="A55" s="1334" t="s">
        <v>43</v>
      </c>
      <c r="B55" s="1334"/>
      <c r="C55" s="1329" t="s">
        <v>470</v>
      </c>
      <c r="D55" s="1330"/>
      <c r="E55" s="1330"/>
      <c r="F55" s="1330"/>
      <c r="G55" s="1330"/>
      <c r="H55" s="1330"/>
      <c r="I55" s="1330"/>
      <c r="J55" s="1330"/>
      <c r="K55" s="1330"/>
      <c r="L55" s="1330"/>
      <c r="M55" s="1330"/>
      <c r="N55" s="1331"/>
      <c r="O55" s="1301">
        <v>15</v>
      </c>
      <c r="P55" s="1301"/>
    </row>
    <row r="56" spans="1:25" ht="21.6" customHeight="1" x14ac:dyDescent="0.25">
      <c r="A56" s="1334" t="s">
        <v>45</v>
      </c>
      <c r="B56" s="1334"/>
      <c r="C56" s="1329" t="s">
        <v>471</v>
      </c>
      <c r="D56" s="1330"/>
      <c r="E56" s="1330"/>
      <c r="F56" s="1330"/>
      <c r="G56" s="1330"/>
      <c r="H56" s="1330"/>
      <c r="I56" s="1330"/>
      <c r="J56" s="1330"/>
      <c r="K56" s="1330"/>
      <c r="L56" s="1330"/>
      <c r="M56" s="1330"/>
      <c r="N56" s="1331"/>
      <c r="O56" s="1335" t="s">
        <v>109</v>
      </c>
      <c r="P56" s="1335"/>
    </row>
    <row r="58" spans="1:25" ht="37.5" customHeight="1" x14ac:dyDescent="0.25">
      <c r="A58" s="1338" t="s">
        <v>46</v>
      </c>
      <c r="B58" s="1338"/>
      <c r="C58" s="1338"/>
      <c r="D58" s="1338"/>
      <c r="E58" s="1338"/>
      <c r="F58" s="1338"/>
      <c r="G58" s="1338"/>
      <c r="H58" s="1338"/>
      <c r="I58" s="1338"/>
      <c r="J58" s="1338"/>
      <c r="K58" s="1338"/>
      <c r="L58" s="1338"/>
      <c r="M58" s="1338"/>
      <c r="N58" s="1338"/>
      <c r="O58" s="1338"/>
      <c r="P58" s="1338"/>
    </row>
    <row r="59" spans="1:25" ht="45" customHeight="1" x14ac:dyDescent="0.25">
      <c r="A59" s="1753" t="s">
        <v>47</v>
      </c>
      <c r="B59" s="1754"/>
      <c r="C59" s="1755"/>
      <c r="D59" s="2158" t="s">
        <v>602</v>
      </c>
      <c r="E59" s="2159"/>
      <c r="F59" s="2159"/>
      <c r="G59" s="2159"/>
      <c r="H59" s="2159"/>
      <c r="I59" s="2159"/>
      <c r="J59" s="2159"/>
      <c r="K59" s="2159"/>
      <c r="L59" s="2159"/>
      <c r="M59" s="2159"/>
      <c r="N59" s="2159"/>
      <c r="O59" s="2159"/>
      <c r="P59" s="2159"/>
      <c r="Q59" s="2159"/>
      <c r="R59" s="2159"/>
      <c r="S59" s="2159"/>
      <c r="T59" s="2159"/>
      <c r="U59" s="2159"/>
      <c r="V59" s="2159"/>
      <c r="W59" s="2160"/>
      <c r="X59" s="1047"/>
      <c r="Y59" s="706"/>
    </row>
    <row r="60" spans="1:25" ht="159" customHeight="1" x14ac:dyDescent="0.25">
      <c r="A60" s="1473" t="s">
        <v>672</v>
      </c>
      <c r="B60" s="1474"/>
      <c r="C60" s="1475"/>
      <c r="D60" s="2155" t="s">
        <v>954</v>
      </c>
      <c r="E60" s="2156"/>
      <c r="F60" s="2156"/>
      <c r="G60" s="2156"/>
      <c r="H60" s="2156"/>
      <c r="I60" s="2156"/>
      <c r="J60" s="2156"/>
      <c r="K60" s="2156"/>
      <c r="L60" s="2156"/>
      <c r="M60" s="2156"/>
      <c r="N60" s="2156"/>
      <c r="O60" s="2156"/>
      <c r="P60" s="2157"/>
      <c r="Q60" s="629"/>
      <c r="R60" s="629"/>
      <c r="S60" s="629"/>
      <c r="T60" s="629"/>
      <c r="U60" s="629"/>
      <c r="V60" s="629"/>
      <c r="W60" s="629"/>
    </row>
    <row r="61" spans="1:25" ht="121.5" customHeight="1" x14ac:dyDescent="0.25">
      <c r="A61" s="1480" t="s">
        <v>49</v>
      </c>
      <c r="B61" s="1480"/>
      <c r="C61" s="1481"/>
      <c r="D61" s="1482" t="s">
        <v>955</v>
      </c>
      <c r="E61" s="1483"/>
      <c r="F61" s="1483"/>
      <c r="G61" s="1483"/>
      <c r="H61" s="1483"/>
      <c r="I61" s="1483"/>
      <c r="J61" s="1483"/>
      <c r="K61" s="1483"/>
      <c r="L61" s="1483"/>
      <c r="M61" s="1483"/>
      <c r="N61" s="1483"/>
      <c r="O61" s="1483"/>
      <c r="P61" s="1484"/>
      <c r="Q61" s="629"/>
      <c r="R61" s="629"/>
      <c r="S61" s="629"/>
      <c r="T61" s="629"/>
      <c r="U61" s="629"/>
      <c r="V61" s="629"/>
      <c r="W61" s="629"/>
    </row>
    <row r="62" spans="1:25" ht="26.25" customHeight="1" x14ac:dyDescent="0.25">
      <c r="A62" s="1751" t="s">
        <v>50</v>
      </c>
      <c r="B62" s="1751"/>
      <c r="C62" s="1751"/>
      <c r="D62" s="1751"/>
      <c r="E62" s="1751"/>
      <c r="F62" s="1751"/>
      <c r="G62" s="1751"/>
      <c r="H62" s="1751"/>
      <c r="I62" s="1751"/>
      <c r="J62" s="1751"/>
      <c r="K62" s="1751"/>
      <c r="L62" s="1751"/>
      <c r="M62" s="1751"/>
      <c r="N62" s="1751"/>
      <c r="O62" s="1751"/>
      <c r="P62" s="1751"/>
      <c r="Q62" s="629"/>
      <c r="R62" s="629"/>
      <c r="S62" s="629"/>
      <c r="T62" s="629"/>
      <c r="U62" s="629"/>
      <c r="V62" s="629"/>
      <c r="W62" s="629"/>
    </row>
    <row r="63" spans="1:25" ht="24" customHeight="1" x14ac:dyDescent="0.25">
      <c r="A63" s="1448" t="s">
        <v>51</v>
      </c>
      <c r="B63" s="1750" t="s">
        <v>2</v>
      </c>
      <c r="C63" s="1452" t="s">
        <v>7</v>
      </c>
      <c r="D63" s="1453"/>
      <c r="E63" s="1453"/>
      <c r="F63" s="1453"/>
      <c r="G63" s="1453"/>
      <c r="H63" s="1453"/>
      <c r="I63" s="1453"/>
      <c r="J63" s="1752" t="s">
        <v>52</v>
      </c>
      <c r="K63" s="599">
        <v>2017</v>
      </c>
      <c r="L63" s="599">
        <v>2018</v>
      </c>
      <c r="M63" s="599">
        <v>2019</v>
      </c>
      <c r="N63" s="599">
        <v>2020</v>
      </c>
      <c r="O63" s="599">
        <v>2021</v>
      </c>
      <c r="P63" s="599">
        <v>2022</v>
      </c>
      <c r="Q63" s="629"/>
      <c r="R63" s="629"/>
      <c r="S63" s="629"/>
      <c r="T63" s="629"/>
      <c r="U63" s="629"/>
      <c r="V63" s="629"/>
      <c r="W63" s="629"/>
    </row>
    <row r="64" spans="1:25" ht="55.15" customHeight="1" x14ac:dyDescent="0.25">
      <c r="A64" s="1449"/>
      <c r="B64" s="1450"/>
      <c r="C64" s="1817"/>
      <c r="D64" s="1818"/>
      <c r="E64" s="1818"/>
      <c r="F64" s="1818"/>
      <c r="G64" s="1818"/>
      <c r="H64" s="1818"/>
      <c r="I64" s="1818"/>
      <c r="J64" s="1752"/>
      <c r="K64" s="600" t="s">
        <v>10</v>
      </c>
      <c r="L64" s="600" t="s">
        <v>10</v>
      </c>
      <c r="M64" s="600" t="s">
        <v>11</v>
      </c>
      <c r="N64" s="600" t="s">
        <v>12</v>
      </c>
      <c r="O64" s="600" t="s">
        <v>13</v>
      </c>
      <c r="P64" s="600" t="s">
        <v>13</v>
      </c>
      <c r="Q64" s="629"/>
      <c r="R64" s="629"/>
      <c r="S64" s="629"/>
      <c r="T64" s="629"/>
      <c r="U64" s="629"/>
      <c r="V64" s="629"/>
      <c r="W64" s="629"/>
    </row>
    <row r="65" spans="1:23" ht="42" customHeight="1" x14ac:dyDescent="0.25">
      <c r="A65" s="1460" t="s">
        <v>53</v>
      </c>
      <c r="B65" s="587" t="s">
        <v>138</v>
      </c>
      <c r="C65" s="1494" t="s">
        <v>603</v>
      </c>
      <c r="D65" s="1494"/>
      <c r="E65" s="1494"/>
      <c r="F65" s="1494"/>
      <c r="G65" s="1494"/>
      <c r="H65" s="1494"/>
      <c r="I65" s="1494"/>
      <c r="J65" s="1082" t="s">
        <v>956</v>
      </c>
      <c r="K65" s="587" t="s">
        <v>15</v>
      </c>
      <c r="L65" s="1075" t="s">
        <v>15</v>
      </c>
      <c r="M65" s="603">
        <v>3300</v>
      </c>
      <c r="N65" s="1075">
        <v>3000</v>
      </c>
      <c r="O65" s="1075">
        <v>3000</v>
      </c>
      <c r="P65" s="1075">
        <v>3000</v>
      </c>
      <c r="Q65" s="629"/>
      <c r="R65" s="629"/>
      <c r="S65" s="629"/>
      <c r="T65" s="629"/>
      <c r="U65" s="629"/>
      <c r="V65" s="629"/>
      <c r="W65" s="629"/>
    </row>
    <row r="66" spans="1:23" ht="42" customHeight="1" x14ac:dyDescent="0.25">
      <c r="A66" s="1495"/>
      <c r="B66" s="587" t="s">
        <v>168</v>
      </c>
      <c r="C66" s="2152" t="s">
        <v>604</v>
      </c>
      <c r="D66" s="2152"/>
      <c r="E66" s="2152"/>
      <c r="F66" s="2152"/>
      <c r="G66" s="2152"/>
      <c r="H66" s="2152"/>
      <c r="I66" s="2152"/>
      <c r="J66" s="1083" t="s">
        <v>331</v>
      </c>
      <c r="K66" s="587" t="s">
        <v>15</v>
      </c>
      <c r="L66" s="1075" t="s">
        <v>15</v>
      </c>
      <c r="M66" s="1075">
        <v>55855</v>
      </c>
      <c r="N66" s="1075">
        <v>29000</v>
      </c>
      <c r="O66" s="603" t="s">
        <v>15</v>
      </c>
      <c r="P66" s="603" t="s">
        <v>15</v>
      </c>
      <c r="Q66" s="629"/>
      <c r="R66" s="629"/>
      <c r="S66" s="629"/>
      <c r="T66" s="629"/>
      <c r="U66" s="629"/>
      <c r="V66" s="629"/>
      <c r="W66" s="629"/>
    </row>
    <row r="67" spans="1:23" ht="42" customHeight="1" x14ac:dyDescent="0.25">
      <c r="A67" s="1495"/>
      <c r="B67" s="587" t="s">
        <v>170</v>
      </c>
      <c r="C67" s="1494" t="s">
        <v>605</v>
      </c>
      <c r="D67" s="1494"/>
      <c r="E67" s="1494"/>
      <c r="F67" s="1494"/>
      <c r="G67" s="1494"/>
      <c r="H67" s="1494"/>
      <c r="I67" s="1494"/>
      <c r="J67" s="1083" t="s">
        <v>331</v>
      </c>
      <c r="K67" s="587" t="s">
        <v>15</v>
      </c>
      <c r="L67" s="1075" t="s">
        <v>15</v>
      </c>
      <c r="M67" s="603">
        <v>23</v>
      </c>
      <c r="N67" s="1075">
        <v>23</v>
      </c>
      <c r="O67" s="1075">
        <v>23</v>
      </c>
      <c r="P67" s="1075" t="s">
        <v>15</v>
      </c>
      <c r="Q67" s="629"/>
      <c r="R67" s="629"/>
      <c r="S67" s="629"/>
      <c r="T67" s="629"/>
      <c r="U67" s="629"/>
      <c r="V67" s="629"/>
      <c r="W67" s="629"/>
    </row>
    <row r="68" spans="1:23" ht="42" customHeight="1" x14ac:dyDescent="0.25">
      <c r="A68" s="1495"/>
      <c r="B68" s="587" t="s">
        <v>329</v>
      </c>
      <c r="C68" s="1494" t="s">
        <v>606</v>
      </c>
      <c r="D68" s="1494"/>
      <c r="E68" s="1494"/>
      <c r="F68" s="1494"/>
      <c r="G68" s="1494"/>
      <c r="H68" s="1494"/>
      <c r="I68" s="1494"/>
      <c r="J68" s="1083" t="s">
        <v>331</v>
      </c>
      <c r="K68" s="587" t="s">
        <v>15</v>
      </c>
      <c r="L68" s="1075" t="s">
        <v>15</v>
      </c>
      <c r="M68" s="603">
        <v>23</v>
      </c>
      <c r="N68" s="1075">
        <v>23</v>
      </c>
      <c r="O68" s="1075">
        <v>23</v>
      </c>
      <c r="P68" s="1075" t="s">
        <v>15</v>
      </c>
      <c r="Q68" s="629"/>
      <c r="R68" s="629"/>
      <c r="S68" s="629"/>
      <c r="T68" s="629"/>
      <c r="U68" s="629"/>
      <c r="V68" s="629"/>
      <c r="W68" s="629"/>
    </row>
    <row r="69" spans="1:23" ht="42" customHeight="1" x14ac:dyDescent="0.25">
      <c r="A69" s="1495"/>
      <c r="B69" s="587" t="s">
        <v>569</v>
      </c>
      <c r="C69" s="2153" t="s">
        <v>957</v>
      </c>
      <c r="D69" s="2154"/>
      <c r="E69" s="2154"/>
      <c r="F69" s="2154"/>
      <c r="G69" s="2154"/>
      <c r="H69" s="2154"/>
      <c r="I69" s="2154"/>
      <c r="J69" s="1082" t="s">
        <v>331</v>
      </c>
      <c r="K69" s="1030" t="s">
        <v>15</v>
      </c>
      <c r="L69" s="1075" t="s">
        <v>15</v>
      </c>
      <c r="M69" s="603" t="s">
        <v>15</v>
      </c>
      <c r="N69" s="1075">
        <v>2</v>
      </c>
      <c r="O69" s="1075">
        <v>2</v>
      </c>
      <c r="P69" s="1075">
        <v>2</v>
      </c>
      <c r="Q69" s="629"/>
      <c r="R69" s="629"/>
      <c r="S69" s="629"/>
      <c r="T69" s="629"/>
      <c r="U69" s="629"/>
      <c r="V69" s="629"/>
      <c r="W69" s="629"/>
    </row>
    <row r="70" spans="1:23" ht="32.25" customHeight="1" x14ac:dyDescent="0.25">
      <c r="A70" s="1759" t="s">
        <v>54</v>
      </c>
      <c r="B70" s="587" t="s">
        <v>140</v>
      </c>
      <c r="C70" s="1494" t="s">
        <v>608</v>
      </c>
      <c r="D70" s="1494"/>
      <c r="E70" s="1494"/>
      <c r="F70" s="1494"/>
      <c r="G70" s="1494"/>
      <c r="H70" s="1494"/>
      <c r="I70" s="1494"/>
      <c r="J70" s="1082" t="s">
        <v>331</v>
      </c>
      <c r="K70" s="587" t="s">
        <v>15</v>
      </c>
      <c r="L70" s="1075" t="s">
        <v>15</v>
      </c>
      <c r="M70" s="609">
        <v>55855</v>
      </c>
      <c r="N70" s="1075">
        <v>29000</v>
      </c>
      <c r="O70" s="603" t="s">
        <v>15</v>
      </c>
      <c r="P70" s="603" t="s">
        <v>15</v>
      </c>
      <c r="Q70" s="564"/>
      <c r="R70" s="564"/>
      <c r="S70" s="564"/>
      <c r="T70" s="564"/>
      <c r="U70" s="564"/>
      <c r="V70" s="564"/>
      <c r="W70" s="564"/>
    </row>
    <row r="71" spans="1:23" ht="28.5" customHeight="1" x14ac:dyDescent="0.25">
      <c r="A71" s="1759"/>
      <c r="B71" s="587" t="s">
        <v>142</v>
      </c>
      <c r="C71" s="1494" t="s">
        <v>961</v>
      </c>
      <c r="D71" s="2151"/>
      <c r="E71" s="2151"/>
      <c r="F71" s="2151"/>
      <c r="G71" s="2151"/>
      <c r="H71" s="2151"/>
      <c r="I71" s="2151"/>
      <c r="J71" s="1030" t="s">
        <v>111</v>
      </c>
      <c r="K71" s="1030" t="s">
        <v>15</v>
      </c>
      <c r="L71" s="1075" t="s">
        <v>15</v>
      </c>
      <c r="M71" s="603" t="s">
        <v>15</v>
      </c>
      <c r="N71" s="603">
        <v>100</v>
      </c>
      <c r="O71" s="603">
        <v>100</v>
      </c>
      <c r="P71" s="603">
        <v>100</v>
      </c>
      <c r="Q71" s="564"/>
      <c r="R71" s="564"/>
      <c r="S71" s="564"/>
      <c r="T71" s="564"/>
      <c r="U71" s="564"/>
      <c r="V71" s="564"/>
      <c r="W71" s="564"/>
    </row>
    <row r="72" spans="1:23" ht="26.25" customHeight="1" x14ac:dyDescent="0.25">
      <c r="A72" s="1460" t="s">
        <v>59</v>
      </c>
      <c r="B72" s="597" t="s">
        <v>143</v>
      </c>
      <c r="C72" s="1494" t="s">
        <v>609</v>
      </c>
      <c r="D72" s="1494"/>
      <c r="E72" s="1494"/>
      <c r="F72" s="1494"/>
      <c r="G72" s="1494"/>
      <c r="H72" s="1494"/>
      <c r="I72" s="1494"/>
      <c r="J72" s="597" t="s">
        <v>111</v>
      </c>
      <c r="K72" s="587" t="s">
        <v>15</v>
      </c>
      <c r="L72" s="1075" t="s">
        <v>15</v>
      </c>
      <c r="M72" s="597">
        <v>100</v>
      </c>
      <c r="N72" s="603">
        <v>100</v>
      </c>
      <c r="O72" s="603">
        <v>100</v>
      </c>
      <c r="P72" s="603">
        <v>100</v>
      </c>
      <c r="Q72" s="564"/>
      <c r="R72" s="564"/>
      <c r="S72" s="564"/>
      <c r="T72" s="564"/>
      <c r="U72" s="564"/>
      <c r="V72" s="564"/>
      <c r="W72" s="564"/>
    </row>
    <row r="73" spans="1:23" ht="19.5" customHeight="1" x14ac:dyDescent="0.25">
      <c r="A73" s="1495"/>
      <c r="B73" s="597" t="s">
        <v>325</v>
      </c>
      <c r="C73" s="2152" t="s">
        <v>610</v>
      </c>
      <c r="D73" s="2152"/>
      <c r="E73" s="2152"/>
      <c r="F73" s="2152"/>
      <c r="G73" s="2152"/>
      <c r="H73" s="2152"/>
      <c r="I73" s="2152"/>
      <c r="J73" s="597" t="s">
        <v>607</v>
      </c>
      <c r="K73" s="597" t="s">
        <v>15</v>
      </c>
      <c r="L73" s="1075" t="s">
        <v>15</v>
      </c>
      <c r="M73" s="597">
        <v>470</v>
      </c>
      <c r="N73" s="1075">
        <v>324</v>
      </c>
      <c r="O73" s="602"/>
      <c r="P73" s="602"/>
      <c r="Q73" s="564"/>
      <c r="R73" s="564"/>
      <c r="S73" s="564"/>
      <c r="T73" s="564"/>
      <c r="U73" s="564"/>
      <c r="V73" s="564"/>
      <c r="W73" s="564"/>
    </row>
    <row r="74" spans="1:23" ht="23.1" customHeight="1" x14ac:dyDescent="0.25">
      <c r="A74" s="1495"/>
      <c r="B74" s="597" t="s">
        <v>304</v>
      </c>
      <c r="C74" s="1494" t="s">
        <v>958</v>
      </c>
      <c r="D74" s="2151"/>
      <c r="E74" s="2151"/>
      <c r="F74" s="2151"/>
      <c r="G74" s="2151"/>
      <c r="H74" s="2151"/>
      <c r="I74" s="2151"/>
      <c r="J74" s="597" t="s">
        <v>111</v>
      </c>
      <c r="K74" s="1030" t="s">
        <v>15</v>
      </c>
      <c r="L74" s="1075" t="s">
        <v>15</v>
      </c>
      <c r="M74" s="597" t="s">
        <v>15</v>
      </c>
      <c r="N74" s="1084" t="s">
        <v>959</v>
      </c>
      <c r="O74" s="1085" t="s">
        <v>959</v>
      </c>
      <c r="P74" s="1085" t="s">
        <v>959</v>
      </c>
      <c r="Q74" s="564"/>
      <c r="R74" s="564"/>
      <c r="S74" s="564"/>
      <c r="T74" s="564"/>
      <c r="U74" s="564"/>
      <c r="V74" s="564"/>
      <c r="W74" s="564"/>
    </row>
    <row r="75" spans="1:23" ht="26.1" customHeight="1" x14ac:dyDescent="0.25">
      <c r="A75" s="1461" t="s">
        <v>59</v>
      </c>
      <c r="B75" s="597" t="s">
        <v>656</v>
      </c>
      <c r="C75" s="1494" t="s">
        <v>960</v>
      </c>
      <c r="D75" s="2151"/>
      <c r="E75" s="2151"/>
      <c r="F75" s="2151"/>
      <c r="G75" s="2151"/>
      <c r="H75" s="2151"/>
      <c r="I75" s="2151"/>
      <c r="J75" s="597" t="s">
        <v>111</v>
      </c>
      <c r="K75" s="1030" t="s">
        <v>15</v>
      </c>
      <c r="L75" s="1075" t="s">
        <v>15</v>
      </c>
      <c r="M75" s="597" t="s">
        <v>15</v>
      </c>
      <c r="N75" s="1084">
        <v>70</v>
      </c>
      <c r="O75" s="1085">
        <v>75</v>
      </c>
      <c r="P75" s="1085">
        <v>80</v>
      </c>
      <c r="Q75" s="564"/>
      <c r="R75" s="564"/>
      <c r="S75" s="564"/>
      <c r="T75" s="564"/>
      <c r="U75" s="564"/>
      <c r="V75" s="564"/>
      <c r="W75" s="564"/>
    </row>
    <row r="76" spans="1:23" ht="19.899999999999999" customHeight="1" x14ac:dyDescent="0.25">
      <c r="N76" s="100"/>
    </row>
    <row r="77" spans="1:23" x14ac:dyDescent="0.25">
      <c r="A77" s="1292" t="s">
        <v>60</v>
      </c>
      <c r="B77" s="1293"/>
      <c r="C77" s="1293"/>
      <c r="D77" s="1293"/>
      <c r="E77" s="1293"/>
      <c r="F77" s="1293"/>
      <c r="G77" s="1293"/>
      <c r="H77" s="1293"/>
      <c r="I77" s="1293"/>
      <c r="J77" s="1293"/>
      <c r="K77" s="1293"/>
      <c r="L77" s="1293"/>
      <c r="M77" s="1293"/>
      <c r="N77" s="1293"/>
      <c r="O77" s="1293"/>
      <c r="P77" s="1294"/>
    </row>
    <row r="78" spans="1:23" x14ac:dyDescent="0.25">
      <c r="A78" s="1295" t="s">
        <v>7</v>
      </c>
      <c r="B78" s="1296"/>
      <c r="C78" s="1296"/>
      <c r="D78" s="1297"/>
      <c r="E78" s="1255" t="s">
        <v>2</v>
      </c>
      <c r="F78" s="1256"/>
      <c r="G78" s="1280">
        <v>2017</v>
      </c>
      <c r="H78" s="1280"/>
      <c r="I78" s="416">
        <v>2018</v>
      </c>
      <c r="J78" s="416">
        <v>2019</v>
      </c>
      <c r="K78" s="1301">
        <v>2020</v>
      </c>
      <c r="L78" s="1301"/>
      <c r="M78" s="1301">
        <v>2021</v>
      </c>
      <c r="N78" s="1301"/>
      <c r="O78" s="1301">
        <v>2022</v>
      </c>
      <c r="P78" s="1301"/>
    </row>
    <row r="79" spans="1:23" ht="31.5" x14ac:dyDescent="0.25">
      <c r="A79" s="1298"/>
      <c r="B79" s="1299"/>
      <c r="C79" s="1299"/>
      <c r="D79" s="1300"/>
      <c r="E79" s="416" t="s">
        <v>61</v>
      </c>
      <c r="F79" s="421" t="s">
        <v>62</v>
      </c>
      <c r="G79" s="1255" t="s">
        <v>10</v>
      </c>
      <c r="H79" s="1256"/>
      <c r="I79" s="416" t="s">
        <v>10</v>
      </c>
      <c r="J79" s="416" t="s">
        <v>11</v>
      </c>
      <c r="K79" s="1255" t="s">
        <v>12</v>
      </c>
      <c r="L79" s="1256"/>
      <c r="M79" s="1255" t="s">
        <v>13</v>
      </c>
      <c r="N79" s="1256"/>
      <c r="O79" s="1255" t="s">
        <v>13</v>
      </c>
      <c r="P79" s="1256"/>
    </row>
    <row r="80" spans="1:23" x14ac:dyDescent="0.25">
      <c r="A80" s="1128" t="s">
        <v>14</v>
      </c>
      <c r="B80" s="1128"/>
      <c r="C80" s="1128"/>
      <c r="D80" s="1128"/>
      <c r="E80" s="466"/>
      <c r="F80" s="469"/>
      <c r="G80" s="1255" t="s">
        <v>15</v>
      </c>
      <c r="H80" s="1256"/>
      <c r="I80" s="466" t="s">
        <v>15</v>
      </c>
      <c r="J80" s="954">
        <f>J81+J83</f>
        <v>69502.7</v>
      </c>
      <c r="K80" s="1289">
        <f>K81+K83</f>
        <v>57002.7</v>
      </c>
      <c r="L80" s="1827"/>
      <c r="M80" s="1289">
        <f t="shared" ref="M80" si="0">M81+M83</f>
        <v>41042.699999999997</v>
      </c>
      <c r="N80" s="1827"/>
      <c r="O80" s="1289">
        <f t="shared" ref="O80" si="1">O81+O83</f>
        <v>32002.7</v>
      </c>
      <c r="P80" s="1827"/>
    </row>
    <row r="81" spans="1:16" ht="30.6" customHeight="1" x14ac:dyDescent="0.25">
      <c r="A81" s="1154" t="s">
        <v>372</v>
      </c>
      <c r="B81" s="1154"/>
      <c r="C81" s="1154"/>
      <c r="D81" s="1154"/>
      <c r="E81" s="92" t="s">
        <v>515</v>
      </c>
      <c r="F81" s="416"/>
      <c r="G81" s="1255" t="s">
        <v>15</v>
      </c>
      <c r="H81" s="1256"/>
      <c r="I81" s="416" t="s">
        <v>15</v>
      </c>
      <c r="J81" s="419">
        <f>J82</f>
        <v>66500</v>
      </c>
      <c r="K81" s="1289">
        <f>K82</f>
        <v>48000</v>
      </c>
      <c r="L81" s="1827"/>
      <c r="M81" s="1289">
        <f t="shared" ref="M81" si="2">M82</f>
        <v>32000</v>
      </c>
      <c r="N81" s="1827"/>
      <c r="O81" s="1289">
        <f t="shared" ref="O81" si="3">O82</f>
        <v>32000</v>
      </c>
      <c r="P81" s="1827"/>
    </row>
    <row r="82" spans="1:16" ht="28.5" customHeight="1" x14ac:dyDescent="0.25">
      <c r="A82" s="1783" t="s">
        <v>275</v>
      </c>
      <c r="B82" s="1784"/>
      <c r="C82" s="1784"/>
      <c r="D82" s="1785"/>
      <c r="E82" s="416"/>
      <c r="F82" s="416">
        <v>254000</v>
      </c>
      <c r="G82" s="1280" t="s">
        <v>15</v>
      </c>
      <c r="H82" s="1280"/>
      <c r="I82" s="416" t="s">
        <v>15</v>
      </c>
      <c r="J82" s="729">
        <v>66500</v>
      </c>
      <c r="K82" s="1232">
        <v>48000</v>
      </c>
      <c r="L82" s="1232"/>
      <c r="M82" s="1232">
        <v>32000</v>
      </c>
      <c r="N82" s="1232"/>
      <c r="O82" s="1232">
        <v>32000</v>
      </c>
      <c r="P82" s="1232"/>
    </row>
    <row r="83" spans="1:16" ht="24.75" customHeight="1" x14ac:dyDescent="0.25">
      <c r="A83" s="1268" t="s">
        <v>514</v>
      </c>
      <c r="B83" s="1269"/>
      <c r="C83" s="1269"/>
      <c r="D83" s="1270"/>
      <c r="E83" s="35" t="s">
        <v>380</v>
      </c>
      <c r="F83" s="466"/>
      <c r="G83" s="1280" t="s">
        <v>15</v>
      </c>
      <c r="H83" s="1280"/>
      <c r="I83" s="466" t="s">
        <v>15</v>
      </c>
      <c r="J83" s="468">
        <f>J84+J86</f>
        <v>3002.7</v>
      </c>
      <c r="K83" s="1234">
        <f>K84+K86</f>
        <v>9002.7000000000007</v>
      </c>
      <c r="L83" s="1234"/>
      <c r="M83" s="1234">
        <f t="shared" ref="M83" si="4">M84+M86</f>
        <v>9042.7000000000007</v>
      </c>
      <c r="N83" s="1234"/>
      <c r="O83" s="1234">
        <f t="shared" ref="O83" si="5">O84+O86</f>
        <v>2.7</v>
      </c>
      <c r="P83" s="1234"/>
    </row>
    <row r="84" spans="1:16" ht="24" customHeight="1" x14ac:dyDescent="0.25">
      <c r="A84" s="2148" t="s">
        <v>163</v>
      </c>
      <c r="B84" s="2149"/>
      <c r="C84" s="2149"/>
      <c r="D84" s="2150"/>
      <c r="E84" s="35"/>
      <c r="F84" s="1108">
        <v>280000</v>
      </c>
      <c r="G84" s="1280" t="s">
        <v>15</v>
      </c>
      <c r="H84" s="1280"/>
      <c r="I84" s="1109" t="s">
        <v>15</v>
      </c>
      <c r="J84" s="1107">
        <f>J85</f>
        <v>2.7</v>
      </c>
      <c r="K84" s="1234">
        <f>K85</f>
        <v>2.7</v>
      </c>
      <c r="L84" s="1234"/>
      <c r="M84" s="1234">
        <f t="shared" ref="M84" si="6">M85</f>
        <v>2.7</v>
      </c>
      <c r="N84" s="1234"/>
      <c r="O84" s="1234">
        <f t="shared" ref="O84" si="7">O85</f>
        <v>2.7</v>
      </c>
      <c r="P84" s="1234"/>
    </row>
    <row r="85" spans="1:16" ht="28.5" customHeight="1" x14ac:dyDescent="0.25">
      <c r="A85" s="1783" t="s">
        <v>469</v>
      </c>
      <c r="B85" s="1784"/>
      <c r="C85" s="1784"/>
      <c r="D85" s="1785"/>
      <c r="E85" s="416"/>
      <c r="F85" s="416">
        <v>281110</v>
      </c>
      <c r="G85" s="1280" t="s">
        <v>15</v>
      </c>
      <c r="H85" s="1280"/>
      <c r="I85" s="416" t="s">
        <v>15</v>
      </c>
      <c r="J85" s="416">
        <v>2.7</v>
      </c>
      <c r="K85" s="1232">
        <v>2.7</v>
      </c>
      <c r="L85" s="1232"/>
      <c r="M85" s="1232">
        <v>2.7</v>
      </c>
      <c r="N85" s="1232"/>
      <c r="O85" s="1280">
        <v>2.7</v>
      </c>
      <c r="P85" s="1280"/>
    </row>
    <row r="86" spans="1:16" ht="24" customHeight="1" x14ac:dyDescent="0.25">
      <c r="A86" s="2148" t="s">
        <v>101</v>
      </c>
      <c r="B86" s="2149"/>
      <c r="C86" s="2149"/>
      <c r="D86" s="2150"/>
      <c r="E86" s="1108"/>
      <c r="F86" s="1108">
        <v>330000</v>
      </c>
      <c r="G86" s="1253" t="s">
        <v>15</v>
      </c>
      <c r="H86" s="1253"/>
      <c r="I86" s="1108"/>
      <c r="J86" s="1107">
        <f>J87</f>
        <v>3000</v>
      </c>
      <c r="K86" s="1234">
        <f>K87</f>
        <v>9000</v>
      </c>
      <c r="L86" s="1234"/>
      <c r="M86" s="1234">
        <f t="shared" ref="M86" si="8">M87</f>
        <v>9040</v>
      </c>
      <c r="N86" s="1234"/>
      <c r="O86" s="1234">
        <f t="shared" ref="O86" si="9">O87</f>
        <v>0</v>
      </c>
      <c r="P86" s="1234"/>
    </row>
    <row r="87" spans="1:16" ht="31.5" customHeight="1" x14ac:dyDescent="0.25">
      <c r="A87" s="1682" t="s">
        <v>540</v>
      </c>
      <c r="B87" s="1682"/>
      <c r="C87" s="1682"/>
      <c r="D87" s="1682"/>
      <c r="F87" s="1109">
        <v>336110</v>
      </c>
      <c r="G87" s="1280" t="s">
        <v>15</v>
      </c>
      <c r="H87" s="1280"/>
      <c r="I87" s="1109" t="s">
        <v>15</v>
      </c>
      <c r="J87" s="735">
        <v>3000</v>
      </c>
      <c r="K87" s="1232">
        <v>9000</v>
      </c>
      <c r="L87" s="1232"/>
      <c r="M87" s="1232">
        <v>9040</v>
      </c>
      <c r="N87" s="1232"/>
      <c r="O87" s="1232"/>
      <c r="P87" s="1232"/>
    </row>
    <row r="88" spans="1:16" ht="22.15" customHeight="1" x14ac:dyDescent="0.25">
      <c r="A88" s="1278" t="s">
        <v>63</v>
      </c>
      <c r="B88" s="1278"/>
      <c r="C88" s="1278"/>
      <c r="D88" s="1278"/>
      <c r="E88" s="1278"/>
      <c r="F88" s="1278"/>
      <c r="G88" s="1278"/>
      <c r="H88" s="1278"/>
      <c r="I88" s="1278"/>
      <c r="J88" s="1278"/>
      <c r="K88" s="1278"/>
      <c r="L88" s="1278"/>
      <c r="M88" s="1278"/>
      <c r="N88" s="1278"/>
      <c r="O88" s="1278"/>
      <c r="P88" s="1278"/>
    </row>
    <row r="89" spans="1:16" ht="19.899999999999999" customHeight="1" x14ac:dyDescent="0.25">
      <c r="A89" s="1280" t="s">
        <v>7</v>
      </c>
      <c r="B89" s="1280"/>
      <c r="C89" s="1280"/>
      <c r="D89" s="1280"/>
      <c r="E89" s="1280" t="s">
        <v>2</v>
      </c>
      <c r="F89" s="1280"/>
      <c r="G89" s="1280"/>
      <c r="H89" s="1280"/>
      <c r="I89" s="1281" t="s">
        <v>64</v>
      </c>
      <c r="J89" s="1281" t="s">
        <v>65</v>
      </c>
      <c r="K89" s="1281" t="s">
        <v>477</v>
      </c>
      <c r="L89" s="420">
        <v>2019</v>
      </c>
      <c r="M89" s="1281" t="s">
        <v>345</v>
      </c>
      <c r="N89" s="416">
        <v>2020</v>
      </c>
      <c r="O89" s="416">
        <v>2021</v>
      </c>
      <c r="P89" s="416">
        <v>2022</v>
      </c>
    </row>
    <row r="90" spans="1:16" ht="63" customHeight="1" x14ac:dyDescent="0.25">
      <c r="A90" s="1280"/>
      <c r="B90" s="1280"/>
      <c r="C90" s="1280"/>
      <c r="D90" s="1280"/>
      <c r="E90" s="416" t="s">
        <v>66</v>
      </c>
      <c r="F90" s="416" t="s">
        <v>61</v>
      </c>
      <c r="G90" s="424" t="s">
        <v>12</v>
      </c>
      <c r="H90" s="421" t="s">
        <v>62</v>
      </c>
      <c r="I90" s="1281"/>
      <c r="J90" s="1281"/>
      <c r="K90" s="1281"/>
      <c r="L90" s="17" t="s">
        <v>67</v>
      </c>
      <c r="M90" s="1281"/>
      <c r="N90" s="427" t="s">
        <v>12</v>
      </c>
      <c r="O90" s="424" t="s">
        <v>13</v>
      </c>
      <c r="P90" s="424" t="s">
        <v>13</v>
      </c>
    </row>
    <row r="91" spans="1:16" x14ac:dyDescent="0.25">
      <c r="A91" s="1255">
        <v>1</v>
      </c>
      <c r="B91" s="1267"/>
      <c r="C91" s="1267"/>
      <c r="D91" s="1256"/>
      <c r="E91" s="416">
        <v>2</v>
      </c>
      <c r="F91" s="416">
        <v>3</v>
      </c>
      <c r="G91" s="416">
        <v>4</v>
      </c>
      <c r="H91" s="416">
        <v>5</v>
      </c>
      <c r="I91" s="416">
        <v>6</v>
      </c>
      <c r="J91" s="416">
        <v>7</v>
      </c>
      <c r="K91" s="416">
        <v>8</v>
      </c>
      <c r="L91" s="416">
        <v>9</v>
      </c>
      <c r="M91" s="416" t="s">
        <v>68</v>
      </c>
      <c r="N91" s="416">
        <v>11</v>
      </c>
      <c r="O91" s="416">
        <v>12</v>
      </c>
      <c r="P91" s="416">
        <v>13</v>
      </c>
    </row>
    <row r="92" spans="1:16" ht="30.6" customHeight="1" x14ac:dyDescent="0.25">
      <c r="A92" s="1268"/>
      <c r="B92" s="1269"/>
      <c r="C92" s="1269"/>
      <c r="D92" s="1270"/>
      <c r="E92" s="13"/>
      <c r="F92" s="13"/>
      <c r="G92" s="13"/>
      <c r="H92" s="13"/>
      <c r="I92" s="23"/>
      <c r="J92" s="13"/>
      <c r="K92" s="23"/>
      <c r="L92" s="13"/>
      <c r="M92" s="23"/>
      <c r="N92" s="431"/>
      <c r="O92" s="431"/>
      <c r="P92" s="8"/>
    </row>
    <row r="93" spans="1:16" ht="22.9" customHeight="1" x14ac:dyDescent="0.25">
      <c r="A93" s="1271"/>
      <c r="B93" s="1272"/>
      <c r="C93" s="1272"/>
      <c r="D93" s="1273"/>
      <c r="E93" s="8"/>
      <c r="F93" s="8"/>
      <c r="G93" s="8"/>
      <c r="H93" s="8"/>
      <c r="I93" s="8"/>
      <c r="J93" s="8"/>
      <c r="K93" s="8"/>
      <c r="L93" s="8"/>
      <c r="M93" s="8"/>
      <c r="N93" s="8"/>
      <c r="O93" s="8"/>
      <c r="P93" s="8"/>
    </row>
    <row r="94" spans="1:16" ht="22.9" customHeight="1" x14ac:dyDescent="0.25">
      <c r="A94" s="1271"/>
      <c r="B94" s="1272"/>
      <c r="C94" s="1272"/>
      <c r="D94" s="1273"/>
      <c r="E94" s="8"/>
      <c r="F94" s="8"/>
      <c r="G94" s="8"/>
      <c r="H94" s="8"/>
      <c r="I94" s="8"/>
      <c r="J94" s="8"/>
      <c r="K94" s="8"/>
      <c r="L94" s="8"/>
      <c r="M94" s="8"/>
      <c r="N94" s="8"/>
      <c r="O94" s="8"/>
      <c r="P94" s="8"/>
    </row>
    <row r="95" spans="1:16" ht="23.45" customHeight="1" x14ac:dyDescent="0.25"/>
    <row r="96" spans="1:16" s="19" customFormat="1" ht="24.6" customHeight="1" x14ac:dyDescent="0.25">
      <c r="A96" s="1274" t="s">
        <v>69</v>
      </c>
      <c r="B96" s="1275"/>
      <c r="C96" s="1275"/>
      <c r="D96" s="1275"/>
      <c r="E96" s="1275"/>
      <c r="F96" s="1275"/>
      <c r="G96" s="1275"/>
      <c r="H96" s="1275"/>
      <c r="I96" s="1275"/>
      <c r="J96" s="1275"/>
      <c r="K96" s="1275"/>
      <c r="L96" s="1275"/>
      <c r="M96" s="1275"/>
      <c r="N96" s="1275"/>
      <c r="O96" s="1275"/>
      <c r="P96" s="1276"/>
    </row>
    <row r="97" spans="1:16" s="19" customFormat="1" ht="24.6" customHeight="1" x14ac:dyDescent="0.25">
      <c r="A97" s="1260" t="s">
        <v>70</v>
      </c>
      <c r="B97" s="1261"/>
      <c r="C97" s="1261"/>
      <c r="D97" s="1261"/>
      <c r="E97" s="1261"/>
      <c r="F97" s="1261"/>
      <c r="G97" s="1261"/>
      <c r="H97" s="1261"/>
      <c r="I97" s="1261"/>
      <c r="J97" s="1261"/>
      <c r="K97" s="1261"/>
      <c r="L97" s="1261"/>
      <c r="M97" s="1261"/>
      <c r="N97" s="1261"/>
      <c r="O97" s="1261"/>
      <c r="P97" s="1262"/>
    </row>
    <row r="98" spans="1:16" s="19" customFormat="1" ht="24.6" customHeight="1" x14ac:dyDescent="0.25">
      <c r="A98" s="1260" t="s">
        <v>71</v>
      </c>
      <c r="B98" s="1261"/>
      <c r="C98" s="1261"/>
      <c r="D98" s="1261"/>
      <c r="E98" s="1261"/>
      <c r="F98" s="1261"/>
      <c r="G98" s="1261"/>
      <c r="H98" s="1261"/>
      <c r="I98" s="1261"/>
      <c r="J98" s="1261"/>
      <c r="K98" s="1261"/>
      <c r="L98" s="1261"/>
      <c r="M98" s="1261"/>
      <c r="N98" s="1261"/>
      <c r="O98" s="1261"/>
      <c r="P98" s="1262"/>
    </row>
    <row r="99" spans="1:16" s="19" customFormat="1" ht="24.6" customHeight="1" x14ac:dyDescent="0.25">
      <c r="A99" s="1263" t="s">
        <v>72</v>
      </c>
      <c r="B99" s="1264"/>
      <c r="C99" s="1264"/>
      <c r="D99" s="1264"/>
      <c r="E99" s="1264"/>
      <c r="F99" s="1264"/>
      <c r="G99" s="1264"/>
      <c r="H99" s="1264"/>
      <c r="I99" s="1264"/>
      <c r="J99" s="1264"/>
      <c r="K99" s="1264"/>
      <c r="L99" s="1264"/>
      <c r="M99" s="1264"/>
      <c r="N99" s="1264"/>
      <c r="O99" s="1264"/>
      <c r="P99" s="1265"/>
    </row>
    <row r="101" spans="1:16" ht="37.5" customHeight="1" x14ac:dyDescent="0.25">
      <c r="A101" s="1266" t="s">
        <v>73</v>
      </c>
      <c r="B101" s="1266"/>
      <c r="C101" s="1266"/>
      <c r="D101" s="1266"/>
      <c r="E101" s="1266"/>
      <c r="F101" s="1266"/>
      <c r="G101" s="1266"/>
      <c r="H101" s="1266"/>
      <c r="I101" s="1266"/>
      <c r="J101" s="1266"/>
      <c r="K101" s="1266"/>
      <c r="L101" s="1266"/>
      <c r="M101" s="1266"/>
      <c r="N101" s="1266"/>
      <c r="O101" s="1266"/>
      <c r="P101" s="1266"/>
    </row>
    <row r="102" spans="1:16" ht="38.25" hidden="1" customHeight="1" x14ac:dyDescent="0.25">
      <c r="A102" s="415"/>
      <c r="C102" s="415"/>
      <c r="D102" s="415"/>
      <c r="E102" s="415"/>
      <c r="F102" s="415"/>
      <c r="G102" s="415"/>
      <c r="H102" s="415"/>
      <c r="I102" s="415"/>
      <c r="J102" s="415"/>
      <c r="K102" s="415"/>
      <c r="L102" s="415"/>
      <c r="M102" s="415"/>
      <c r="N102" s="415"/>
      <c r="O102" s="415"/>
      <c r="P102" s="415"/>
    </row>
    <row r="103" spans="1:16" ht="48.75" hidden="1" customHeight="1" x14ac:dyDescent="0.25"/>
  </sheetData>
  <mergeCells count="250">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A15:D15"/>
    <mergeCell ref="G15:H15"/>
    <mergeCell ref="K15:L15"/>
    <mergeCell ref="M15:N15"/>
    <mergeCell ref="O15:P15"/>
    <mergeCell ref="A16:D16"/>
    <mergeCell ref="G16:H16"/>
    <mergeCell ref="K16:L16"/>
    <mergeCell ref="M16:N16"/>
    <mergeCell ref="O16:P16"/>
    <mergeCell ref="A17:D17"/>
    <mergeCell ref="G17:H17"/>
    <mergeCell ref="K17:L17"/>
    <mergeCell ref="M17:N17"/>
    <mergeCell ref="O17:P17"/>
    <mergeCell ref="A19:B20"/>
    <mergeCell ref="C19:F19"/>
    <mergeCell ref="G19:H19"/>
    <mergeCell ref="K19:L19"/>
    <mergeCell ref="M19:N19"/>
    <mergeCell ref="O19:P19"/>
    <mergeCell ref="G20:H20"/>
    <mergeCell ref="K20:L20"/>
    <mergeCell ref="M20:N20"/>
    <mergeCell ref="O20:P20"/>
    <mergeCell ref="A21:B21"/>
    <mergeCell ref="G21:H21"/>
    <mergeCell ref="K21:L21"/>
    <mergeCell ref="M21:N21"/>
    <mergeCell ref="O21:P21"/>
    <mergeCell ref="A22:B22"/>
    <mergeCell ref="G22:H22"/>
    <mergeCell ref="K22:L22"/>
    <mergeCell ref="M22:N22"/>
    <mergeCell ref="O22:P22"/>
    <mergeCell ref="A23:B23"/>
    <mergeCell ref="G23:H23"/>
    <mergeCell ref="K23:L23"/>
    <mergeCell ref="M23:N23"/>
    <mergeCell ref="O23:P23"/>
    <mergeCell ref="A24:B24"/>
    <mergeCell ref="G24:H24"/>
    <mergeCell ref="K24:L24"/>
    <mergeCell ref="M24:N24"/>
    <mergeCell ref="O24:P24"/>
    <mergeCell ref="A25:B25"/>
    <mergeCell ref="G25:H25"/>
    <mergeCell ref="K25:L25"/>
    <mergeCell ref="M25:N25"/>
    <mergeCell ref="O25:P25"/>
    <mergeCell ref="A26:B26"/>
    <mergeCell ref="G26:H26"/>
    <mergeCell ref="K26:L26"/>
    <mergeCell ref="M26:N26"/>
    <mergeCell ref="O26:P26"/>
    <mergeCell ref="A27:B27"/>
    <mergeCell ref="G27:H27"/>
    <mergeCell ref="K27:L27"/>
    <mergeCell ref="M27:N27"/>
    <mergeCell ref="O27:P27"/>
    <mergeCell ref="A28:B28"/>
    <mergeCell ref="G28:H28"/>
    <mergeCell ref="K28:L28"/>
    <mergeCell ref="M28:N28"/>
    <mergeCell ref="O28:P28"/>
    <mergeCell ref="A32:C33"/>
    <mergeCell ref="D32:F32"/>
    <mergeCell ref="G32:J32"/>
    <mergeCell ref="K32:M32"/>
    <mergeCell ref="N32:P32"/>
    <mergeCell ref="E33:F33"/>
    <mergeCell ref="G33:H33"/>
    <mergeCell ref="A29:B29"/>
    <mergeCell ref="G29:H29"/>
    <mergeCell ref="K29:L29"/>
    <mergeCell ref="M29:N29"/>
    <mergeCell ref="O29:P29"/>
    <mergeCell ref="A31:P31"/>
    <mergeCell ref="A36:C36"/>
    <mergeCell ref="E36:F36"/>
    <mergeCell ref="G36:H36"/>
    <mergeCell ref="A37:C37"/>
    <mergeCell ref="E37:F37"/>
    <mergeCell ref="G37:H37"/>
    <mergeCell ref="A34:C34"/>
    <mergeCell ref="E34:F34"/>
    <mergeCell ref="G34:H34"/>
    <mergeCell ref="A35:C35"/>
    <mergeCell ref="E35:F35"/>
    <mergeCell ref="G35:H35"/>
    <mergeCell ref="A40:C40"/>
    <mergeCell ref="E40:F40"/>
    <mergeCell ref="G40:H40"/>
    <mergeCell ref="A41:C41"/>
    <mergeCell ref="E41:F41"/>
    <mergeCell ref="G41:H41"/>
    <mergeCell ref="A38:C38"/>
    <mergeCell ref="E38:F38"/>
    <mergeCell ref="G38:H38"/>
    <mergeCell ref="A39:C39"/>
    <mergeCell ref="E39:F39"/>
    <mergeCell ref="G39:H39"/>
    <mergeCell ref="A45:P45"/>
    <mergeCell ref="A46:B47"/>
    <mergeCell ref="C46:H46"/>
    <mergeCell ref="I46:J47"/>
    <mergeCell ref="A48:B48"/>
    <mergeCell ref="I48:J48"/>
    <mergeCell ref="A42:C42"/>
    <mergeCell ref="E42:F42"/>
    <mergeCell ref="G42:H42"/>
    <mergeCell ref="A43:C43"/>
    <mergeCell ref="E43:F43"/>
    <mergeCell ref="G43:H43"/>
    <mergeCell ref="A53:B53"/>
    <mergeCell ref="C53:N53"/>
    <mergeCell ref="O53:P53"/>
    <mergeCell ref="A54:B54"/>
    <mergeCell ref="C54:N54"/>
    <mergeCell ref="O54:P54"/>
    <mergeCell ref="A49:B49"/>
    <mergeCell ref="I49:J49"/>
    <mergeCell ref="A50:B50"/>
    <mergeCell ref="I50:J50"/>
    <mergeCell ref="A51:B51"/>
    <mergeCell ref="A52:P52"/>
    <mergeCell ref="A58:P58"/>
    <mergeCell ref="A59:C59"/>
    <mergeCell ref="A60:C60"/>
    <mergeCell ref="D60:P60"/>
    <mergeCell ref="A61:C61"/>
    <mergeCell ref="D61:P61"/>
    <mergeCell ref="A55:B55"/>
    <mergeCell ref="C55:N55"/>
    <mergeCell ref="O55:P55"/>
    <mergeCell ref="A56:B56"/>
    <mergeCell ref="C56:N56"/>
    <mergeCell ref="O56:P56"/>
    <mergeCell ref="D59:W59"/>
    <mergeCell ref="A70:A71"/>
    <mergeCell ref="C70:I70"/>
    <mergeCell ref="C71:I71"/>
    <mergeCell ref="A62:P62"/>
    <mergeCell ref="A63:A64"/>
    <mergeCell ref="B63:B64"/>
    <mergeCell ref="C63:I64"/>
    <mergeCell ref="J63:J64"/>
    <mergeCell ref="A65:A69"/>
    <mergeCell ref="C65:I65"/>
    <mergeCell ref="C67:I67"/>
    <mergeCell ref="C68:I68"/>
    <mergeCell ref="C69:I69"/>
    <mergeCell ref="C66:I66"/>
    <mergeCell ref="A84:D84"/>
    <mergeCell ref="G84:H84"/>
    <mergeCell ref="K84:L84"/>
    <mergeCell ref="M84:N84"/>
    <mergeCell ref="O84:P84"/>
    <mergeCell ref="A72:A75"/>
    <mergeCell ref="C72:I72"/>
    <mergeCell ref="C75:I75"/>
    <mergeCell ref="A77:P77"/>
    <mergeCell ref="A78:D79"/>
    <mergeCell ref="E78:F78"/>
    <mergeCell ref="G78:H78"/>
    <mergeCell ref="K78:L78"/>
    <mergeCell ref="M78:N78"/>
    <mergeCell ref="O78:P78"/>
    <mergeCell ref="G79:H79"/>
    <mergeCell ref="K79:L79"/>
    <mergeCell ref="M79:N79"/>
    <mergeCell ref="O79:P79"/>
    <mergeCell ref="C73:I73"/>
    <mergeCell ref="C74:I74"/>
    <mergeCell ref="A80:D80"/>
    <mergeCell ref="G80:H80"/>
    <mergeCell ref="K80:L80"/>
    <mergeCell ref="A89:D90"/>
    <mergeCell ref="E89:H89"/>
    <mergeCell ref="I89:I90"/>
    <mergeCell ref="J89:J90"/>
    <mergeCell ref="K89:K90"/>
    <mergeCell ref="M89:M90"/>
    <mergeCell ref="A85:D85"/>
    <mergeCell ref="G85:H85"/>
    <mergeCell ref="K85:L85"/>
    <mergeCell ref="M85:N85"/>
    <mergeCell ref="A88:P88"/>
    <mergeCell ref="A87:D87"/>
    <mergeCell ref="G87:H87"/>
    <mergeCell ref="K87:L87"/>
    <mergeCell ref="M87:N87"/>
    <mergeCell ref="O87:P87"/>
    <mergeCell ref="O85:P85"/>
    <mergeCell ref="A86:D86"/>
    <mergeCell ref="K86:L86"/>
    <mergeCell ref="M86:N86"/>
    <mergeCell ref="O86:P86"/>
    <mergeCell ref="G86:H86"/>
    <mergeCell ref="A98:P98"/>
    <mergeCell ref="A99:P99"/>
    <mergeCell ref="A101:P101"/>
    <mergeCell ref="A91:D91"/>
    <mergeCell ref="A92:D92"/>
    <mergeCell ref="A93:D93"/>
    <mergeCell ref="A94:D94"/>
    <mergeCell ref="A96:P96"/>
    <mergeCell ref="A97:P97"/>
    <mergeCell ref="M80:N80"/>
    <mergeCell ref="O80:P80"/>
    <mergeCell ref="M83:N83"/>
    <mergeCell ref="A81:D81"/>
    <mergeCell ref="G81:H81"/>
    <mergeCell ref="K81:L81"/>
    <mergeCell ref="M81:N81"/>
    <mergeCell ref="O81:P81"/>
    <mergeCell ref="A82:D82"/>
    <mergeCell ref="G82:H82"/>
    <mergeCell ref="K82:L82"/>
    <mergeCell ref="M82:N82"/>
    <mergeCell ref="O82:P82"/>
    <mergeCell ref="A83:D83"/>
    <mergeCell ref="G83:H83"/>
    <mergeCell ref="K83:L83"/>
    <mergeCell ref="O83:P83"/>
  </mergeCells>
  <pageMargins left="0.31496062992125984" right="0.11811023622047245" top="0.35433070866141736" bottom="0.15748031496062992" header="0.31496062992125984" footer="0.31496062992125984"/>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111"/>
  <sheetViews>
    <sheetView showZeros="0" topLeftCell="A55" zoomScale="80" zoomScaleNormal="80" zoomScaleSheetLayoutView="82" workbookViewId="0">
      <selection activeCell="C66" sqref="C66:I66"/>
    </sheetView>
  </sheetViews>
  <sheetFormatPr defaultColWidth="8.85546875" defaultRowHeight="15.75" x14ac:dyDescent="0.25"/>
  <cols>
    <col min="1" max="1" width="10.5703125" style="1" customWidth="1"/>
    <col min="2" max="2" width="10.140625" style="1" customWidth="1"/>
    <col min="3" max="3" width="8.28515625" style="1" customWidth="1"/>
    <col min="4" max="4" width="10.7109375" style="1" customWidth="1"/>
    <col min="5" max="5" width="8.28515625" style="1" customWidth="1"/>
    <col min="6" max="6" width="8" style="1" customWidth="1"/>
    <col min="7" max="7" width="7.140625" style="1" customWidth="1"/>
    <col min="8" max="8" width="7.5703125" style="1" customWidth="1"/>
    <col min="9" max="9" width="11.5703125" style="1" customWidth="1"/>
    <col min="10" max="10" width="11.7109375" style="1" customWidth="1"/>
    <col min="11" max="11" width="11.42578125" style="1" customWidth="1"/>
    <col min="12" max="12" width="8.7109375" style="1" customWidth="1"/>
    <col min="13" max="13" width="11.140625" style="1" customWidth="1"/>
    <col min="14" max="14" width="11" style="1" customWidth="1"/>
    <col min="15" max="15" width="9.140625" style="1" customWidth="1"/>
    <col min="16" max="16" width="9.42578125" style="1" customWidth="1"/>
    <col min="17" max="16384" width="8.85546875" style="1"/>
  </cols>
  <sheetData>
    <row r="1" spans="1:16" x14ac:dyDescent="0.25">
      <c r="A1" s="149"/>
      <c r="B1" s="149"/>
      <c r="C1" s="149"/>
      <c r="D1" s="149"/>
      <c r="E1" s="149"/>
      <c r="F1" s="149"/>
      <c r="G1" s="149"/>
      <c r="H1" s="149"/>
      <c r="I1" s="149"/>
      <c r="J1" s="149"/>
      <c r="K1" s="149"/>
      <c r="L1" s="149"/>
      <c r="M1" s="149"/>
      <c r="N1" s="1392" t="s">
        <v>701</v>
      </c>
      <c r="O1" s="1392"/>
      <c r="P1" s="1392"/>
    </row>
    <row r="2" spans="1:16" ht="18.75" x14ac:dyDescent="0.25">
      <c r="A2" s="149"/>
      <c r="B2" s="149"/>
      <c r="C2" s="149"/>
      <c r="D2" s="149"/>
      <c r="E2" s="1393" t="s">
        <v>1</v>
      </c>
      <c r="F2" s="1393"/>
      <c r="G2" s="1393"/>
      <c r="H2" s="1393"/>
      <c r="I2" s="1393"/>
      <c r="J2" s="1393"/>
      <c r="K2" s="149"/>
      <c r="L2" s="149"/>
      <c r="M2" s="149"/>
      <c r="N2" s="149"/>
      <c r="O2" s="149"/>
      <c r="P2" s="149"/>
    </row>
    <row r="3" spans="1:16" ht="18.75" x14ac:dyDescent="0.25">
      <c r="A3" s="149"/>
      <c r="B3" s="149"/>
      <c r="C3" s="149"/>
      <c r="D3" s="1393" t="s">
        <v>702</v>
      </c>
      <c r="E3" s="1393"/>
      <c r="F3" s="1393"/>
      <c r="G3" s="1393"/>
      <c r="H3" s="1393"/>
      <c r="I3" s="1393"/>
      <c r="J3" s="1393"/>
      <c r="K3" s="1393"/>
      <c r="L3" s="1393"/>
      <c r="M3" s="149"/>
      <c r="N3" s="149"/>
      <c r="O3" s="149"/>
      <c r="P3" s="149"/>
    </row>
    <row r="4" spans="1:16" ht="18.75" x14ac:dyDescent="0.25">
      <c r="A4" s="149"/>
      <c r="B4" s="149"/>
      <c r="C4" s="149"/>
      <c r="D4" s="280"/>
      <c r="E4" s="280"/>
      <c r="F4" s="280"/>
      <c r="G4" s="280"/>
      <c r="H4" s="280"/>
      <c r="I4" s="280"/>
      <c r="J4" s="280"/>
      <c r="K4" s="280"/>
      <c r="L4" s="280"/>
      <c r="M4" s="149"/>
      <c r="N4" s="149"/>
      <c r="O4" s="149"/>
      <c r="P4" s="149"/>
    </row>
    <row r="5" spans="1:16" x14ac:dyDescent="0.25">
      <c r="A5" s="149"/>
      <c r="B5" s="149"/>
      <c r="C5" s="149"/>
      <c r="D5" s="149"/>
      <c r="E5" s="149"/>
      <c r="F5" s="149"/>
      <c r="G5" s="149"/>
      <c r="H5" s="149"/>
      <c r="I5" s="149"/>
      <c r="J5" s="149"/>
      <c r="K5" s="149"/>
      <c r="L5" s="149"/>
      <c r="M5" s="149"/>
      <c r="N5" s="149"/>
      <c r="O5" s="149"/>
      <c r="P5" s="281" t="s">
        <v>2</v>
      </c>
    </row>
    <row r="6" spans="1:16" ht="23.45" customHeight="1" x14ac:dyDescent="0.25">
      <c r="A6" s="1394" t="s">
        <v>3</v>
      </c>
      <c r="B6" s="1395"/>
      <c r="C6" s="1396"/>
      <c r="D6" s="1394" t="s">
        <v>235</v>
      </c>
      <c r="E6" s="1395"/>
      <c r="F6" s="1395"/>
      <c r="G6" s="1395"/>
      <c r="H6" s="1395"/>
      <c r="I6" s="1395"/>
      <c r="J6" s="1395"/>
      <c r="K6" s="1395"/>
      <c r="L6" s="1395"/>
      <c r="M6" s="1395"/>
      <c r="N6" s="1395"/>
      <c r="O6" s="1396"/>
      <c r="P6" s="267">
        <v>1</v>
      </c>
    </row>
    <row r="7" spans="1:16" ht="23.45" customHeight="1" x14ac:dyDescent="0.25">
      <c r="A7" s="1394" t="s">
        <v>4</v>
      </c>
      <c r="B7" s="1395"/>
      <c r="C7" s="1396"/>
      <c r="D7" s="1397" t="s">
        <v>339</v>
      </c>
      <c r="E7" s="1398"/>
      <c r="F7" s="1398"/>
      <c r="G7" s="1398"/>
      <c r="H7" s="1398"/>
      <c r="I7" s="1398"/>
      <c r="J7" s="1398"/>
      <c r="K7" s="1398"/>
      <c r="L7" s="1398"/>
      <c r="M7" s="1398"/>
      <c r="N7" s="1398"/>
      <c r="O7" s="1399"/>
      <c r="P7" s="282" t="s">
        <v>335</v>
      </c>
    </row>
    <row r="8" spans="1:16" ht="23.45" customHeight="1" x14ac:dyDescent="0.25">
      <c r="A8" s="1394" t="s">
        <v>5</v>
      </c>
      <c r="B8" s="1395"/>
      <c r="C8" s="1396"/>
      <c r="D8" s="1397"/>
      <c r="E8" s="1398"/>
      <c r="F8" s="1398"/>
      <c r="G8" s="1398"/>
      <c r="H8" s="1398"/>
      <c r="I8" s="1398"/>
      <c r="J8" s="1398"/>
      <c r="K8" s="1398"/>
      <c r="L8" s="1398"/>
      <c r="M8" s="1398"/>
      <c r="N8" s="1398"/>
      <c r="O8" s="1399"/>
      <c r="P8" s="267" t="s">
        <v>74</v>
      </c>
    </row>
    <row r="9" spans="1:16" x14ac:dyDescent="0.25">
      <c r="A9" s="149"/>
      <c r="B9" s="149"/>
      <c r="C9" s="149"/>
      <c r="D9" s="149"/>
      <c r="E9" s="149"/>
      <c r="F9" s="149"/>
      <c r="G9" s="149"/>
      <c r="H9" s="149"/>
      <c r="I9" s="149"/>
      <c r="J9" s="149"/>
      <c r="K9" s="149"/>
      <c r="L9" s="149"/>
      <c r="M9" s="149"/>
      <c r="N9" s="149"/>
      <c r="O9" s="149"/>
      <c r="P9" s="149"/>
    </row>
    <row r="10" spans="1:16" x14ac:dyDescent="0.25">
      <c r="A10" s="1394" t="s">
        <v>6</v>
      </c>
      <c r="B10" s="1395"/>
      <c r="C10" s="1395"/>
      <c r="D10" s="1395"/>
      <c r="E10" s="1395"/>
      <c r="F10" s="1395"/>
      <c r="G10" s="1395"/>
      <c r="H10" s="1395"/>
      <c r="I10" s="1395"/>
      <c r="J10" s="1395"/>
      <c r="K10" s="1395"/>
      <c r="L10" s="1395"/>
      <c r="M10" s="1395"/>
      <c r="N10" s="1395"/>
      <c r="O10" s="1395"/>
      <c r="P10" s="1396"/>
    </row>
    <row r="11" spans="1:16" x14ac:dyDescent="0.25">
      <c r="A11" s="283"/>
      <c r="B11" s="283"/>
      <c r="C11" s="283"/>
      <c r="D11" s="283"/>
      <c r="E11" s="283"/>
      <c r="F11" s="283"/>
      <c r="G11" s="283"/>
      <c r="H11" s="283"/>
      <c r="I11" s="283"/>
      <c r="J11" s="283"/>
      <c r="K11" s="283"/>
      <c r="L11" s="283"/>
      <c r="M11" s="283"/>
      <c r="N11" s="283"/>
      <c r="O11" s="283"/>
      <c r="P11" s="283"/>
    </row>
    <row r="12" spans="1:16" ht="21.6" customHeight="1" x14ac:dyDescent="0.25">
      <c r="A12" s="1407" t="s">
        <v>7</v>
      </c>
      <c r="B12" s="1408"/>
      <c r="C12" s="1408"/>
      <c r="D12" s="1409"/>
      <c r="E12" s="1400" t="s">
        <v>2</v>
      </c>
      <c r="F12" s="1401"/>
      <c r="G12" s="1400">
        <v>2017</v>
      </c>
      <c r="H12" s="1401"/>
      <c r="I12" s="267">
        <v>2018</v>
      </c>
      <c r="J12" s="267">
        <v>2019</v>
      </c>
      <c r="K12" s="1400">
        <v>2020</v>
      </c>
      <c r="L12" s="1401"/>
      <c r="M12" s="1400">
        <v>2021</v>
      </c>
      <c r="N12" s="1401"/>
      <c r="O12" s="1400">
        <v>2022</v>
      </c>
      <c r="P12" s="1401"/>
    </row>
    <row r="13" spans="1:16" ht="31.5" x14ac:dyDescent="0.25">
      <c r="A13" s="1410"/>
      <c r="B13" s="1411"/>
      <c r="C13" s="1411"/>
      <c r="D13" s="1412"/>
      <c r="E13" s="267" t="s">
        <v>8</v>
      </c>
      <c r="F13" s="266" t="s">
        <v>9</v>
      </c>
      <c r="G13" s="1400" t="s">
        <v>10</v>
      </c>
      <c r="H13" s="1401"/>
      <c r="I13" s="267" t="s">
        <v>10</v>
      </c>
      <c r="J13" s="267" t="s">
        <v>11</v>
      </c>
      <c r="K13" s="1400" t="s">
        <v>12</v>
      </c>
      <c r="L13" s="1401"/>
      <c r="M13" s="1400" t="s">
        <v>13</v>
      </c>
      <c r="N13" s="1401"/>
      <c r="O13" s="1400" t="s">
        <v>13</v>
      </c>
      <c r="P13" s="1401"/>
    </row>
    <row r="14" spans="1:16" ht="23.45" customHeight="1" x14ac:dyDescent="0.25">
      <c r="A14" s="1402" t="s">
        <v>14</v>
      </c>
      <c r="B14" s="1403"/>
      <c r="C14" s="1403"/>
      <c r="D14" s="1404"/>
      <c r="E14" s="267">
        <v>4</v>
      </c>
      <c r="F14" s="267"/>
      <c r="G14" s="1389">
        <v>64223.4</v>
      </c>
      <c r="H14" s="1390"/>
      <c r="I14" s="269">
        <v>130962.3</v>
      </c>
      <c r="J14" s="117">
        <v>140626.6</v>
      </c>
      <c r="K14" s="1405">
        <f>K15+K16</f>
        <v>140082.6</v>
      </c>
      <c r="L14" s="1406"/>
      <c r="M14" s="1405">
        <f t="shared" ref="M14" si="0">M15+M16</f>
        <v>140082.6</v>
      </c>
      <c r="N14" s="1406"/>
      <c r="O14" s="1405">
        <f t="shared" ref="O14" si="1">O15+O16</f>
        <v>140082.6</v>
      </c>
      <c r="P14" s="1406"/>
    </row>
    <row r="15" spans="1:16" ht="23.45" customHeight="1" x14ac:dyDescent="0.25">
      <c r="A15" s="1394" t="s">
        <v>236</v>
      </c>
      <c r="B15" s="1395"/>
      <c r="C15" s="1395"/>
      <c r="D15" s="1396"/>
      <c r="E15" s="267"/>
      <c r="F15" s="267">
        <v>25</v>
      </c>
      <c r="G15" s="1400">
        <v>63159.199999999997</v>
      </c>
      <c r="H15" s="1401"/>
      <c r="I15" s="267">
        <v>129933.7</v>
      </c>
      <c r="J15" s="118">
        <v>139353.20000000001</v>
      </c>
      <c r="K15" s="1413">
        <v>138809.20000000001</v>
      </c>
      <c r="L15" s="1414"/>
      <c r="M15" s="1413">
        <v>138809.20000000001</v>
      </c>
      <c r="N15" s="1414"/>
      <c r="O15" s="1413">
        <v>138809.20000000001</v>
      </c>
      <c r="P15" s="1414"/>
    </row>
    <row r="16" spans="1:16" ht="23.45" customHeight="1" x14ac:dyDescent="0.25">
      <c r="A16" s="1394" t="s">
        <v>163</v>
      </c>
      <c r="B16" s="1395"/>
      <c r="C16" s="1395"/>
      <c r="D16" s="1396"/>
      <c r="E16" s="267"/>
      <c r="F16" s="267">
        <v>28</v>
      </c>
      <c r="G16" s="1400">
        <v>1064.2</v>
      </c>
      <c r="H16" s="1401"/>
      <c r="I16" s="267">
        <v>1028.5999999999999</v>
      </c>
      <c r="J16" s="267">
        <v>1273.4000000000001</v>
      </c>
      <c r="K16" s="1400">
        <v>1273.4000000000001</v>
      </c>
      <c r="L16" s="1401"/>
      <c r="M16" s="1400">
        <v>1273.4000000000001</v>
      </c>
      <c r="N16" s="1401"/>
      <c r="O16" s="1400">
        <v>1273.4000000000001</v>
      </c>
      <c r="P16" s="1401"/>
    </row>
    <row r="17" spans="1:16" ht="14.45" customHeight="1" x14ac:dyDescent="0.25">
      <c r="A17" s="149"/>
      <c r="B17" s="149"/>
      <c r="C17" s="149"/>
      <c r="D17" s="149"/>
      <c r="E17" s="149"/>
      <c r="F17" s="149"/>
      <c r="G17" s="149"/>
      <c r="H17" s="149"/>
      <c r="I17" s="149"/>
      <c r="J17" s="149"/>
      <c r="K17" s="149"/>
      <c r="L17" s="149"/>
      <c r="M17" s="149"/>
      <c r="N17" s="149"/>
      <c r="O17" s="149"/>
      <c r="P17" s="149"/>
    </row>
    <row r="18" spans="1:16" ht="22.5" customHeight="1" x14ac:dyDescent="0.25">
      <c r="A18" s="1407" t="s">
        <v>7</v>
      </c>
      <c r="B18" s="1409"/>
      <c r="C18" s="1413" t="s">
        <v>2</v>
      </c>
      <c r="D18" s="1417"/>
      <c r="E18" s="1417"/>
      <c r="F18" s="1414"/>
      <c r="G18" s="1400">
        <v>2017</v>
      </c>
      <c r="H18" s="1401"/>
      <c r="I18" s="267">
        <v>2018</v>
      </c>
      <c r="J18" s="267">
        <v>2019</v>
      </c>
      <c r="K18" s="1400">
        <v>2020</v>
      </c>
      <c r="L18" s="1401"/>
      <c r="M18" s="1400">
        <v>2021</v>
      </c>
      <c r="N18" s="1401"/>
      <c r="O18" s="1400">
        <v>2022</v>
      </c>
      <c r="P18" s="1401"/>
    </row>
    <row r="19" spans="1:16" ht="35.450000000000003" customHeight="1" x14ac:dyDescent="0.25">
      <c r="A19" s="1410"/>
      <c r="B19" s="1412"/>
      <c r="C19" s="267" t="s">
        <v>16</v>
      </c>
      <c r="D19" s="267" t="s">
        <v>17</v>
      </c>
      <c r="E19" s="267" t="s">
        <v>8</v>
      </c>
      <c r="F19" s="266" t="s">
        <v>9</v>
      </c>
      <c r="G19" s="1400" t="s">
        <v>10</v>
      </c>
      <c r="H19" s="1401"/>
      <c r="I19" s="267" t="s">
        <v>10</v>
      </c>
      <c r="J19" s="267" t="s">
        <v>11</v>
      </c>
      <c r="K19" s="1400" t="s">
        <v>12</v>
      </c>
      <c r="L19" s="1401"/>
      <c r="M19" s="1400" t="s">
        <v>13</v>
      </c>
      <c r="N19" s="1401"/>
      <c r="O19" s="1400" t="s">
        <v>13</v>
      </c>
      <c r="P19" s="1401"/>
    </row>
    <row r="20" spans="1:16" ht="53.45" customHeight="1" x14ac:dyDescent="0.25">
      <c r="A20" s="1415" t="s">
        <v>18</v>
      </c>
      <c r="B20" s="1416"/>
      <c r="C20" s="118"/>
      <c r="D20" s="118"/>
      <c r="E20" s="118"/>
      <c r="F20" s="118"/>
      <c r="G20" s="1405">
        <v>64223.4</v>
      </c>
      <c r="H20" s="1406"/>
      <c r="I20" s="124">
        <v>130962.3</v>
      </c>
      <c r="J20" s="117">
        <v>140626.6</v>
      </c>
      <c r="K20" s="1405">
        <v>140082.6</v>
      </c>
      <c r="L20" s="1406"/>
      <c r="M20" s="1405">
        <v>140082.6</v>
      </c>
      <c r="N20" s="1406"/>
      <c r="O20" s="1405">
        <v>140082.6</v>
      </c>
      <c r="P20" s="1406"/>
    </row>
    <row r="21" spans="1:16" ht="44.45" customHeight="1" x14ac:dyDescent="0.25">
      <c r="A21" s="1418" t="s">
        <v>19</v>
      </c>
      <c r="B21" s="1419"/>
      <c r="C21" s="284">
        <v>112</v>
      </c>
      <c r="D21" s="118"/>
      <c r="E21" s="118"/>
      <c r="F21" s="118"/>
      <c r="G21" s="1400"/>
      <c r="H21" s="1401"/>
      <c r="I21" s="268"/>
      <c r="J21" s="118"/>
      <c r="K21" s="1413"/>
      <c r="L21" s="1414"/>
      <c r="M21" s="1413"/>
      <c r="N21" s="1414"/>
      <c r="O21" s="1413"/>
      <c r="P21" s="1414"/>
    </row>
    <row r="22" spans="1:16" ht="18.600000000000001" customHeight="1" x14ac:dyDescent="0.25">
      <c r="A22" s="1413"/>
      <c r="B22" s="1414"/>
      <c r="C22" s="118"/>
      <c r="D22" s="118"/>
      <c r="E22" s="118"/>
      <c r="F22" s="118"/>
      <c r="G22" s="1400"/>
      <c r="H22" s="1401"/>
      <c r="I22" s="268"/>
      <c r="J22" s="118"/>
      <c r="K22" s="1413"/>
      <c r="L22" s="1414"/>
      <c r="M22" s="1413"/>
      <c r="N22" s="1414"/>
      <c r="O22" s="1413"/>
      <c r="P22" s="1414"/>
    </row>
    <row r="23" spans="1:16" ht="44.45" customHeight="1" x14ac:dyDescent="0.25">
      <c r="A23" s="1418" t="s">
        <v>20</v>
      </c>
      <c r="B23" s="1419"/>
      <c r="C23" s="284">
        <v>112</v>
      </c>
      <c r="D23" s="118"/>
      <c r="E23" s="118"/>
      <c r="F23" s="118"/>
      <c r="G23" s="1400"/>
      <c r="H23" s="1401"/>
      <c r="I23" s="268"/>
      <c r="J23" s="118"/>
      <c r="K23" s="1413" t="s">
        <v>74</v>
      </c>
      <c r="L23" s="1414"/>
      <c r="M23" s="1413"/>
      <c r="N23" s="1414"/>
      <c r="O23" s="1413"/>
      <c r="P23" s="1414"/>
    </row>
    <row r="24" spans="1:16" ht="18.75" customHeight="1" x14ac:dyDescent="0.25">
      <c r="A24" s="1413"/>
      <c r="B24" s="1414"/>
      <c r="C24" s="118"/>
      <c r="D24" s="118"/>
      <c r="E24" s="118"/>
      <c r="F24" s="118"/>
      <c r="G24" s="1400"/>
      <c r="H24" s="1401"/>
      <c r="I24" s="268"/>
      <c r="J24" s="118"/>
      <c r="K24" s="1413"/>
      <c r="L24" s="1414"/>
      <c r="M24" s="1413"/>
      <c r="N24" s="1414"/>
      <c r="O24" s="1413"/>
      <c r="P24" s="1414"/>
    </row>
    <row r="25" spans="1:16" ht="65.45" customHeight="1" x14ac:dyDescent="0.25">
      <c r="A25" s="1418" t="s">
        <v>21</v>
      </c>
      <c r="B25" s="1419"/>
      <c r="C25" s="284">
        <v>111</v>
      </c>
      <c r="D25" s="118"/>
      <c r="E25" s="118">
        <v>4</v>
      </c>
      <c r="F25" s="118">
        <v>1</v>
      </c>
      <c r="G25" s="1413">
        <v>64223.4</v>
      </c>
      <c r="H25" s="1414"/>
      <c r="I25" s="268">
        <v>130962.3</v>
      </c>
      <c r="J25" s="118">
        <v>140626.6</v>
      </c>
      <c r="K25" s="1413">
        <v>140082.6</v>
      </c>
      <c r="L25" s="1414"/>
      <c r="M25" s="1413">
        <v>140082.6</v>
      </c>
      <c r="N25" s="1414"/>
      <c r="O25" s="1413">
        <v>140082.6</v>
      </c>
      <c r="P25" s="1414"/>
    </row>
    <row r="26" spans="1:16" ht="20.45" customHeight="1" x14ac:dyDescent="0.25">
      <c r="A26" s="1413"/>
      <c r="B26" s="1414"/>
      <c r="C26" s="118"/>
      <c r="D26" s="118"/>
      <c r="E26" s="118"/>
      <c r="F26" s="118"/>
      <c r="G26" s="1400"/>
      <c r="H26" s="1401"/>
      <c r="I26" s="267"/>
      <c r="J26" s="118"/>
      <c r="K26" s="1413"/>
      <c r="L26" s="1414"/>
      <c r="M26" s="1413"/>
      <c r="N26" s="1414"/>
      <c r="O26" s="1413"/>
      <c r="P26" s="1414"/>
    </row>
    <row r="27" spans="1:16" ht="14.45" customHeight="1" x14ac:dyDescent="0.25">
      <c r="A27" s="149"/>
      <c r="B27" s="149"/>
      <c r="C27" s="149"/>
      <c r="D27" s="149"/>
      <c r="E27" s="149"/>
      <c r="F27" s="149"/>
      <c r="G27" s="149"/>
      <c r="H27" s="149"/>
      <c r="I27" s="149"/>
      <c r="J27" s="149"/>
      <c r="K27" s="149"/>
      <c r="L27" s="149"/>
      <c r="M27" s="149"/>
      <c r="N27" s="149"/>
      <c r="O27" s="149"/>
      <c r="P27" s="149"/>
    </row>
    <row r="28" spans="1:16" ht="21" customHeight="1" x14ac:dyDescent="0.25">
      <c r="A28" s="1429" t="s">
        <v>22</v>
      </c>
      <c r="B28" s="1430"/>
      <c r="C28" s="1430"/>
      <c r="D28" s="1430"/>
      <c r="E28" s="1430"/>
      <c r="F28" s="1430"/>
      <c r="G28" s="1430"/>
      <c r="H28" s="1430"/>
      <c r="I28" s="1430"/>
      <c r="J28" s="1430"/>
      <c r="K28" s="1430"/>
      <c r="L28" s="1430"/>
      <c r="M28" s="1430"/>
      <c r="N28" s="1430"/>
      <c r="O28" s="1430"/>
      <c r="P28" s="1431"/>
    </row>
    <row r="29" spans="1:16" ht="25.15" customHeight="1" x14ac:dyDescent="0.25">
      <c r="A29" s="1432" t="s">
        <v>7</v>
      </c>
      <c r="B29" s="1432"/>
      <c r="C29" s="1432"/>
      <c r="D29" s="1400" t="s">
        <v>2</v>
      </c>
      <c r="E29" s="1433"/>
      <c r="F29" s="1401"/>
      <c r="G29" s="1400" t="s">
        <v>551</v>
      </c>
      <c r="H29" s="1433"/>
      <c r="I29" s="1433"/>
      <c r="J29" s="1401"/>
      <c r="K29" s="1400" t="s">
        <v>462</v>
      </c>
      <c r="L29" s="1433"/>
      <c r="M29" s="1401"/>
      <c r="N29" s="1400" t="s">
        <v>703</v>
      </c>
      <c r="O29" s="1433"/>
      <c r="P29" s="1401"/>
    </row>
    <row r="30" spans="1:16" ht="64.150000000000006" customHeight="1" x14ac:dyDescent="0.25">
      <c r="A30" s="1432"/>
      <c r="B30" s="1432"/>
      <c r="C30" s="1432"/>
      <c r="D30" s="267" t="s">
        <v>8</v>
      </c>
      <c r="E30" s="1434" t="s">
        <v>23</v>
      </c>
      <c r="F30" s="1435"/>
      <c r="G30" s="1436" t="s">
        <v>24</v>
      </c>
      <c r="H30" s="1437"/>
      <c r="I30" s="18" t="s">
        <v>25</v>
      </c>
      <c r="J30" s="18" t="s">
        <v>26</v>
      </c>
      <c r="K30" s="18" t="s">
        <v>24</v>
      </c>
      <c r="L30" s="18" t="s">
        <v>25</v>
      </c>
      <c r="M30" s="18" t="s">
        <v>26</v>
      </c>
      <c r="N30" s="18" t="s">
        <v>24</v>
      </c>
      <c r="O30" s="18" t="s">
        <v>25</v>
      </c>
      <c r="P30" s="18" t="s">
        <v>26</v>
      </c>
    </row>
    <row r="31" spans="1:16" ht="20.45" customHeight="1" x14ac:dyDescent="0.25">
      <c r="A31" s="1394" t="s">
        <v>27</v>
      </c>
      <c r="B31" s="1395"/>
      <c r="C31" s="1396"/>
      <c r="D31" s="118"/>
      <c r="E31" s="1400"/>
      <c r="F31" s="1401"/>
      <c r="G31" s="1420">
        <v>140082.6</v>
      </c>
      <c r="H31" s="1421"/>
      <c r="I31" s="294"/>
      <c r="J31" s="294"/>
      <c r="K31" s="294">
        <v>140082.6</v>
      </c>
      <c r="L31" s="294"/>
      <c r="M31" s="294"/>
      <c r="N31" s="294">
        <v>140082.6</v>
      </c>
      <c r="O31" s="294"/>
      <c r="P31" s="295"/>
    </row>
    <row r="32" spans="1:16" s="12" customFormat="1" ht="20.45" customHeight="1" x14ac:dyDescent="0.25">
      <c r="A32" s="1422" t="s">
        <v>129</v>
      </c>
      <c r="B32" s="1423"/>
      <c r="C32" s="1424"/>
      <c r="D32" s="270" t="s">
        <v>28</v>
      </c>
      <c r="E32" s="1425"/>
      <c r="F32" s="1426"/>
      <c r="G32" s="1427">
        <v>140082.6</v>
      </c>
      <c r="H32" s="1428"/>
      <c r="I32" s="153"/>
      <c r="J32" s="153"/>
      <c r="K32" s="153">
        <v>140082.6</v>
      </c>
      <c r="L32" s="153"/>
      <c r="M32" s="153"/>
      <c r="N32" s="153">
        <v>140082.6</v>
      </c>
      <c r="O32" s="153"/>
      <c r="P32" s="154"/>
    </row>
    <row r="33" spans="1:16" s="12" customFormat="1" ht="20.45" customHeight="1" x14ac:dyDescent="0.25">
      <c r="A33" s="1422" t="s">
        <v>29</v>
      </c>
      <c r="B33" s="1423"/>
      <c r="C33" s="1424"/>
      <c r="D33" s="270" t="s">
        <v>30</v>
      </c>
      <c r="E33" s="1425"/>
      <c r="F33" s="1426"/>
      <c r="G33" s="1438"/>
      <c r="H33" s="1439"/>
      <c r="I33" s="285"/>
      <c r="J33" s="285"/>
      <c r="K33" s="286"/>
      <c r="L33" s="285"/>
      <c r="M33" s="285"/>
      <c r="N33" s="286"/>
      <c r="O33" s="285"/>
      <c r="P33" s="293"/>
    </row>
    <row r="34" spans="1:16" s="12" customFormat="1" ht="20.45" customHeight="1" x14ac:dyDescent="0.25">
      <c r="A34" s="1425"/>
      <c r="B34" s="1440"/>
      <c r="C34" s="1426"/>
      <c r="D34" s="270"/>
      <c r="E34" s="1425"/>
      <c r="F34" s="1426"/>
      <c r="G34" s="1438"/>
      <c r="H34" s="1439"/>
      <c r="I34" s="285"/>
      <c r="J34" s="285"/>
      <c r="K34" s="286"/>
      <c r="L34" s="285"/>
      <c r="M34" s="285"/>
      <c r="N34" s="286"/>
      <c r="O34" s="285"/>
      <c r="P34" s="293"/>
    </row>
    <row r="35" spans="1:16" s="12" customFormat="1" ht="20.45" customHeight="1" x14ac:dyDescent="0.25">
      <c r="A35" s="1422"/>
      <c r="B35" s="1423"/>
      <c r="C35" s="1424"/>
      <c r="D35" s="270"/>
      <c r="E35" s="1425"/>
      <c r="F35" s="1426"/>
      <c r="G35" s="1438"/>
      <c r="H35" s="1439"/>
      <c r="I35" s="285"/>
      <c r="J35" s="285"/>
      <c r="K35" s="286"/>
      <c r="L35" s="285"/>
      <c r="M35" s="285"/>
      <c r="N35" s="286"/>
      <c r="O35" s="285"/>
      <c r="P35" s="293"/>
    </row>
    <row r="36" spans="1:16" ht="20.45" customHeight="1" x14ac:dyDescent="0.25">
      <c r="A36" s="1394"/>
      <c r="B36" s="1395"/>
      <c r="C36" s="1396"/>
      <c r="D36" s="118"/>
      <c r="E36" s="1400"/>
      <c r="F36" s="1401"/>
      <c r="G36" s="1427"/>
      <c r="H36" s="1428"/>
      <c r="I36" s="153"/>
      <c r="J36" s="153"/>
      <c r="K36" s="287"/>
      <c r="L36" s="153"/>
      <c r="M36" s="153"/>
      <c r="N36" s="287"/>
      <c r="O36" s="153"/>
      <c r="P36" s="154"/>
    </row>
    <row r="37" spans="1:16" ht="20.45" customHeight="1" x14ac:dyDescent="0.25">
      <c r="A37" s="1394" t="s">
        <v>27</v>
      </c>
      <c r="B37" s="1395"/>
      <c r="C37" s="1396"/>
      <c r="D37" s="118"/>
      <c r="E37" s="1400"/>
      <c r="F37" s="1401"/>
      <c r="G37" s="1420">
        <v>140082.6</v>
      </c>
      <c r="H37" s="1421"/>
      <c r="I37" s="294"/>
      <c r="J37" s="294"/>
      <c r="K37" s="294">
        <v>140082.6</v>
      </c>
      <c r="L37" s="294"/>
      <c r="M37" s="294"/>
      <c r="N37" s="294">
        <v>140082.6</v>
      </c>
      <c r="O37" s="294"/>
      <c r="P37" s="295"/>
    </row>
    <row r="38" spans="1:16" s="12" customFormat="1" ht="20.45" customHeight="1" x14ac:dyDescent="0.25">
      <c r="A38" s="1422" t="s">
        <v>31</v>
      </c>
      <c r="B38" s="1423"/>
      <c r="C38" s="1424"/>
      <c r="D38" s="288"/>
      <c r="E38" s="1425"/>
      <c r="F38" s="1426"/>
      <c r="G38" s="1438"/>
      <c r="H38" s="1439"/>
      <c r="I38" s="285"/>
      <c r="J38" s="285"/>
      <c r="K38" s="286"/>
      <c r="L38" s="285"/>
      <c r="M38" s="285"/>
      <c r="N38" s="286"/>
      <c r="O38" s="285"/>
      <c r="P38" s="293"/>
    </row>
    <row r="39" spans="1:16" s="12" customFormat="1" ht="20.45" customHeight="1" x14ac:dyDescent="0.25">
      <c r="A39" s="1422" t="s">
        <v>32</v>
      </c>
      <c r="B39" s="1423"/>
      <c r="C39" s="1424"/>
      <c r="D39" s="288"/>
      <c r="E39" s="1425">
        <v>1</v>
      </c>
      <c r="F39" s="1426"/>
      <c r="G39" s="1427">
        <v>140082.6</v>
      </c>
      <c r="H39" s="1428"/>
      <c r="I39" s="153"/>
      <c r="J39" s="153"/>
      <c r="K39" s="153">
        <v>140082.6</v>
      </c>
      <c r="L39" s="153"/>
      <c r="M39" s="153"/>
      <c r="N39" s="153">
        <v>140082.6</v>
      </c>
      <c r="O39" s="153"/>
      <c r="P39" s="154"/>
    </row>
    <row r="40" spans="1:16" ht="20.45" customHeight="1" x14ac:dyDescent="0.25">
      <c r="A40" s="1394"/>
      <c r="B40" s="1395"/>
      <c r="C40" s="1396"/>
      <c r="D40" s="118"/>
      <c r="E40" s="1400"/>
      <c r="F40" s="1401"/>
      <c r="G40" s="1441"/>
      <c r="H40" s="1442"/>
      <c r="I40" s="289"/>
      <c r="J40" s="289"/>
      <c r="K40" s="290"/>
      <c r="L40" s="289"/>
      <c r="M40" s="289"/>
      <c r="N40" s="290"/>
      <c r="O40" s="289"/>
      <c r="P40" s="289"/>
    </row>
    <row r="41" spans="1:16" ht="19.149999999999999" customHeight="1" x14ac:dyDescent="0.25">
      <c r="A41" s="149"/>
      <c r="B41" s="149"/>
      <c r="C41" s="149"/>
      <c r="D41" s="149"/>
      <c r="E41" s="149"/>
      <c r="F41" s="149"/>
      <c r="G41" s="149"/>
      <c r="H41" s="149"/>
      <c r="I41" s="149"/>
      <c r="J41" s="149"/>
      <c r="K41" s="149"/>
      <c r="L41" s="149"/>
      <c r="M41" s="149"/>
      <c r="N41" s="149"/>
      <c r="O41" s="149"/>
      <c r="P41" s="149"/>
    </row>
    <row r="42" spans="1:16" x14ac:dyDescent="0.25">
      <c r="A42" s="1402" t="s">
        <v>33</v>
      </c>
      <c r="B42" s="1403"/>
      <c r="C42" s="1403"/>
      <c r="D42" s="1403"/>
      <c r="E42" s="1403"/>
      <c r="F42" s="1403"/>
      <c r="G42" s="1403"/>
      <c r="H42" s="1403"/>
      <c r="I42" s="1403"/>
      <c r="J42" s="1403"/>
      <c r="K42" s="1403"/>
      <c r="L42" s="1403"/>
      <c r="M42" s="1403"/>
      <c r="N42" s="1403"/>
      <c r="O42" s="1403"/>
      <c r="P42" s="1404"/>
    </row>
    <row r="43" spans="1:16" x14ac:dyDescent="0.25">
      <c r="A43" s="1432" t="s">
        <v>7</v>
      </c>
      <c r="B43" s="1432"/>
      <c r="C43" s="1400" t="s">
        <v>2</v>
      </c>
      <c r="D43" s="1433"/>
      <c r="E43" s="1433"/>
      <c r="F43" s="1433"/>
      <c r="G43" s="1433"/>
      <c r="H43" s="1401"/>
      <c r="I43" s="1407" t="s">
        <v>34</v>
      </c>
      <c r="J43" s="1409"/>
      <c r="K43" s="267">
        <v>2017</v>
      </c>
      <c r="L43" s="267">
        <v>2018</v>
      </c>
      <c r="M43" s="267">
        <v>2019</v>
      </c>
      <c r="N43" s="267">
        <v>2020</v>
      </c>
      <c r="O43" s="267">
        <v>2021</v>
      </c>
      <c r="P43" s="267">
        <v>2022</v>
      </c>
    </row>
    <row r="44" spans="1:16" ht="51.6" customHeight="1" x14ac:dyDescent="0.25">
      <c r="A44" s="1432"/>
      <c r="B44" s="1432"/>
      <c r="C44" s="266" t="s">
        <v>35</v>
      </c>
      <c r="D44" s="266" t="s">
        <v>36</v>
      </c>
      <c r="E44" s="266" t="s">
        <v>37</v>
      </c>
      <c r="F44" s="266" t="s">
        <v>38</v>
      </c>
      <c r="G44" s="266" t="s">
        <v>39</v>
      </c>
      <c r="H44" s="266" t="s">
        <v>40</v>
      </c>
      <c r="I44" s="1410"/>
      <c r="J44" s="1412"/>
      <c r="K44" s="18" t="s">
        <v>10</v>
      </c>
      <c r="L44" s="18" t="s">
        <v>10</v>
      </c>
      <c r="M44" s="18" t="s">
        <v>11</v>
      </c>
      <c r="N44" s="18" t="s">
        <v>12</v>
      </c>
      <c r="O44" s="18" t="s">
        <v>13</v>
      </c>
      <c r="P44" s="18" t="s">
        <v>13</v>
      </c>
    </row>
    <row r="45" spans="1:16" x14ac:dyDescent="0.25">
      <c r="A45" s="1402" t="s">
        <v>27</v>
      </c>
      <c r="B45" s="1404"/>
      <c r="C45" s="117"/>
      <c r="D45" s="117"/>
      <c r="E45" s="117"/>
      <c r="F45" s="117"/>
      <c r="G45" s="117"/>
      <c r="H45" s="117"/>
      <c r="I45" s="1405"/>
      <c r="J45" s="1406"/>
      <c r="K45" s="269"/>
      <c r="L45" s="269"/>
      <c r="M45" s="117"/>
      <c r="N45" s="117"/>
      <c r="O45" s="117"/>
      <c r="P45" s="117"/>
    </row>
    <row r="46" spans="1:16" ht="27.6" customHeight="1" x14ac:dyDescent="0.25">
      <c r="A46" s="1418"/>
      <c r="B46" s="1419"/>
      <c r="C46" s="118"/>
      <c r="D46" s="118"/>
      <c r="E46" s="118"/>
      <c r="F46" s="118"/>
      <c r="G46" s="118"/>
      <c r="H46" s="291"/>
      <c r="I46" s="1413"/>
      <c r="J46" s="1414"/>
      <c r="K46" s="267"/>
      <c r="L46" s="267"/>
      <c r="M46" s="148"/>
      <c r="N46" s="119"/>
      <c r="O46" s="119"/>
      <c r="P46" s="118"/>
    </row>
    <row r="47" spans="1:16" ht="23.45" customHeight="1" x14ac:dyDescent="0.25">
      <c r="A47" s="1413"/>
      <c r="B47" s="1414"/>
      <c r="C47" s="118"/>
      <c r="D47" s="118"/>
      <c r="E47" s="118"/>
      <c r="F47" s="118"/>
      <c r="G47" s="118"/>
      <c r="H47" s="118"/>
      <c r="I47" s="1413"/>
      <c r="J47" s="1414"/>
      <c r="K47" s="267"/>
      <c r="L47" s="267"/>
      <c r="M47" s="118"/>
      <c r="N47" s="118"/>
      <c r="O47" s="118"/>
      <c r="P47" s="118"/>
    </row>
    <row r="48" spans="1:16" x14ac:dyDescent="0.25">
      <c r="A48" s="1413"/>
      <c r="B48" s="1417"/>
      <c r="C48" s="149"/>
      <c r="D48" s="149"/>
      <c r="E48" s="149"/>
      <c r="F48" s="149"/>
      <c r="G48" s="149"/>
      <c r="H48" s="149"/>
      <c r="I48" s="149"/>
      <c r="J48" s="149"/>
      <c r="K48" s="149"/>
      <c r="L48" s="149"/>
      <c r="M48" s="149"/>
      <c r="N48" s="149"/>
      <c r="O48" s="149"/>
      <c r="P48" s="149"/>
    </row>
    <row r="49" spans="1:16" ht="26.25" customHeight="1" x14ac:dyDescent="0.25">
      <c r="A49" s="1403" t="s">
        <v>41</v>
      </c>
      <c r="B49" s="1403"/>
      <c r="C49" s="1403"/>
      <c r="D49" s="1403"/>
      <c r="E49" s="1403"/>
      <c r="F49" s="1403"/>
      <c r="G49" s="1403"/>
      <c r="H49" s="1403"/>
      <c r="I49" s="1403"/>
      <c r="J49" s="1403"/>
      <c r="K49" s="1403"/>
      <c r="L49" s="1403"/>
      <c r="M49" s="1403"/>
      <c r="N49" s="1403"/>
      <c r="O49" s="1403"/>
      <c r="P49" s="1404"/>
    </row>
    <row r="50" spans="1:16" ht="21.6" customHeight="1" x14ac:dyDescent="0.25">
      <c r="A50" s="1394"/>
      <c r="B50" s="1396"/>
      <c r="C50" s="1394"/>
      <c r="D50" s="1395"/>
      <c r="E50" s="1395"/>
      <c r="F50" s="1395"/>
      <c r="G50" s="1395"/>
      <c r="H50" s="1395"/>
      <c r="I50" s="1395"/>
      <c r="J50" s="1395"/>
      <c r="K50" s="1395"/>
      <c r="L50" s="1395"/>
      <c r="M50" s="1395"/>
      <c r="N50" s="1396"/>
      <c r="O50" s="1413" t="s">
        <v>2</v>
      </c>
      <c r="P50" s="1414"/>
    </row>
    <row r="51" spans="1:16" ht="20.25" customHeight="1" x14ac:dyDescent="0.25">
      <c r="A51" s="1394" t="s">
        <v>42</v>
      </c>
      <c r="B51" s="1396"/>
      <c r="C51" s="1394" t="s">
        <v>278</v>
      </c>
      <c r="D51" s="1395"/>
      <c r="E51" s="1395"/>
      <c r="F51" s="1395"/>
      <c r="G51" s="1395"/>
      <c r="H51" s="1395"/>
      <c r="I51" s="1395"/>
      <c r="J51" s="1395"/>
      <c r="K51" s="1395"/>
      <c r="L51" s="1395"/>
      <c r="M51" s="1395"/>
      <c r="N51" s="1396"/>
      <c r="O51" s="1443" t="s">
        <v>277</v>
      </c>
      <c r="P51" s="1444"/>
    </row>
    <row r="52" spans="1:16" ht="21.6" customHeight="1" x14ac:dyDescent="0.25">
      <c r="A52" s="1394" t="s">
        <v>43</v>
      </c>
      <c r="B52" s="1396"/>
      <c r="C52" s="1394" t="s">
        <v>215</v>
      </c>
      <c r="D52" s="1395"/>
      <c r="E52" s="1395"/>
      <c r="F52" s="1395"/>
      <c r="G52" s="1395"/>
      <c r="H52" s="1395"/>
      <c r="I52" s="1395"/>
      <c r="J52" s="1395"/>
      <c r="K52" s="1395"/>
      <c r="L52" s="1395"/>
      <c r="M52" s="1395"/>
      <c r="N52" s="1396"/>
      <c r="O52" s="1413">
        <v>50</v>
      </c>
      <c r="P52" s="1414"/>
    </row>
    <row r="53" spans="1:16" ht="21.6" customHeight="1" x14ac:dyDescent="0.25">
      <c r="A53" s="1394" t="s">
        <v>45</v>
      </c>
      <c r="B53" s="1396"/>
      <c r="C53" s="1394" t="s">
        <v>237</v>
      </c>
      <c r="D53" s="1395"/>
      <c r="E53" s="1395"/>
      <c r="F53" s="1395"/>
      <c r="G53" s="1395"/>
      <c r="H53" s="1395"/>
      <c r="I53" s="1395"/>
      <c r="J53" s="1395"/>
      <c r="K53" s="1395"/>
      <c r="L53" s="1395"/>
      <c r="M53" s="1395"/>
      <c r="N53" s="1396"/>
      <c r="O53" s="1443" t="s">
        <v>109</v>
      </c>
      <c r="P53" s="1444"/>
    </row>
    <row r="54" spans="1:16" x14ac:dyDescent="0.25">
      <c r="A54" s="149"/>
      <c r="B54" s="149"/>
      <c r="C54" s="149"/>
      <c r="D54" s="149"/>
      <c r="E54" s="149"/>
      <c r="F54" s="149"/>
      <c r="G54" s="149"/>
      <c r="H54" s="149"/>
      <c r="I54" s="149"/>
      <c r="J54" s="149"/>
      <c r="K54" s="149"/>
      <c r="L54" s="149"/>
      <c r="M54" s="149"/>
      <c r="N54" s="149"/>
      <c r="O54" s="149"/>
      <c r="P54" s="149"/>
    </row>
    <row r="55" spans="1:16" ht="37.5" customHeight="1" x14ac:dyDescent="0.25">
      <c r="A55" s="1418" t="s">
        <v>46</v>
      </c>
      <c r="B55" s="1468"/>
      <c r="C55" s="1468"/>
      <c r="D55" s="1468"/>
      <c r="E55" s="1468"/>
      <c r="F55" s="1468"/>
      <c r="G55" s="1468"/>
      <c r="H55" s="1468"/>
      <c r="I55" s="1468"/>
      <c r="J55" s="1468"/>
      <c r="K55" s="1468"/>
      <c r="L55" s="1468"/>
      <c r="M55" s="1468"/>
      <c r="N55" s="1468"/>
      <c r="O55" s="1468"/>
      <c r="P55" s="1419"/>
    </row>
    <row r="56" spans="1:16" ht="19.5" customHeight="1" x14ac:dyDescent="0.25">
      <c r="A56" s="1469" t="s">
        <v>47</v>
      </c>
      <c r="B56" s="1470"/>
      <c r="C56" s="1471"/>
      <c r="D56" s="1472" t="s">
        <v>238</v>
      </c>
      <c r="E56" s="1201"/>
      <c r="F56" s="1201"/>
      <c r="G56" s="1201"/>
      <c r="H56" s="1201"/>
      <c r="I56" s="1201"/>
      <c r="J56" s="1201"/>
      <c r="K56" s="1201"/>
      <c r="L56" s="1201"/>
      <c r="M56" s="1201"/>
      <c r="N56" s="1201"/>
      <c r="O56" s="1201"/>
      <c r="P56" s="1202"/>
    </row>
    <row r="57" spans="1:16" ht="54" customHeight="1" x14ac:dyDescent="0.25">
      <c r="A57" s="1473" t="s">
        <v>672</v>
      </c>
      <c r="B57" s="1474"/>
      <c r="C57" s="1475"/>
      <c r="D57" s="1476" t="s">
        <v>680</v>
      </c>
      <c r="E57" s="1477"/>
      <c r="F57" s="1477"/>
      <c r="G57" s="1477"/>
      <c r="H57" s="1477"/>
      <c r="I57" s="1477"/>
      <c r="J57" s="1477"/>
      <c r="K57" s="1477"/>
      <c r="L57" s="1477"/>
      <c r="M57" s="1477"/>
      <c r="N57" s="1477"/>
      <c r="O57" s="1477"/>
      <c r="P57" s="1478"/>
    </row>
    <row r="58" spans="1:16" ht="95.25" customHeight="1" x14ac:dyDescent="0.25">
      <c r="A58" s="1479" t="s">
        <v>49</v>
      </c>
      <c r="B58" s="1480"/>
      <c r="C58" s="1481"/>
      <c r="D58" s="1482" t="s">
        <v>404</v>
      </c>
      <c r="E58" s="1483"/>
      <c r="F58" s="1483"/>
      <c r="G58" s="1483"/>
      <c r="H58" s="1483"/>
      <c r="I58" s="1483"/>
      <c r="J58" s="1483"/>
      <c r="K58" s="1483"/>
      <c r="L58" s="1483"/>
      <c r="M58" s="1483"/>
      <c r="N58" s="1483"/>
      <c r="O58" s="1483"/>
      <c r="P58" s="1484"/>
    </row>
    <row r="59" spans="1:16" ht="26.25" customHeight="1" x14ac:dyDescent="0.25">
      <c r="A59" s="1445" t="s">
        <v>50</v>
      </c>
      <c r="B59" s="1446"/>
      <c r="C59" s="1446"/>
      <c r="D59" s="1446"/>
      <c r="E59" s="1446"/>
      <c r="F59" s="1446"/>
      <c r="G59" s="1446"/>
      <c r="H59" s="1446"/>
      <c r="I59" s="1446"/>
      <c r="J59" s="1446"/>
      <c r="K59" s="1446"/>
      <c r="L59" s="1446"/>
      <c r="M59" s="1446"/>
      <c r="N59" s="1446"/>
      <c r="O59" s="1446"/>
      <c r="P59" s="1447"/>
    </row>
    <row r="60" spans="1:16" ht="24" customHeight="1" x14ac:dyDescent="0.25">
      <c r="A60" s="1448" t="s">
        <v>51</v>
      </c>
      <c r="B60" s="1450" t="s">
        <v>2</v>
      </c>
      <c r="C60" s="1452" t="s">
        <v>7</v>
      </c>
      <c r="D60" s="1453"/>
      <c r="E60" s="1453"/>
      <c r="F60" s="1453"/>
      <c r="G60" s="1453"/>
      <c r="H60" s="1453"/>
      <c r="I60" s="1454"/>
      <c r="J60" s="1458" t="s">
        <v>52</v>
      </c>
      <c r="K60" s="599">
        <v>2017</v>
      </c>
      <c r="L60" s="599">
        <v>2018</v>
      </c>
      <c r="M60" s="599">
        <v>2019</v>
      </c>
      <c r="N60" s="599">
        <v>2020</v>
      </c>
      <c r="O60" s="599">
        <v>2021</v>
      </c>
      <c r="P60" s="599">
        <v>2022</v>
      </c>
    </row>
    <row r="61" spans="1:16" ht="45.75" customHeight="1" x14ac:dyDescent="0.25">
      <c r="A61" s="1449"/>
      <c r="B61" s="1451"/>
      <c r="C61" s="1455"/>
      <c r="D61" s="1456"/>
      <c r="E61" s="1456"/>
      <c r="F61" s="1456"/>
      <c r="G61" s="1456"/>
      <c r="H61" s="1456"/>
      <c r="I61" s="1457"/>
      <c r="J61" s="1459"/>
      <c r="K61" s="600" t="s">
        <v>10</v>
      </c>
      <c r="L61" s="600" t="s">
        <v>10</v>
      </c>
      <c r="M61" s="600" t="s">
        <v>11</v>
      </c>
      <c r="N61" s="600" t="s">
        <v>12</v>
      </c>
      <c r="O61" s="600" t="s">
        <v>13</v>
      </c>
      <c r="P61" s="600" t="s">
        <v>13</v>
      </c>
    </row>
    <row r="62" spans="1:16" ht="48.75" customHeight="1" x14ac:dyDescent="0.25">
      <c r="A62" s="1460" t="s">
        <v>53</v>
      </c>
      <c r="B62" s="597" t="s">
        <v>138</v>
      </c>
      <c r="C62" s="1462" t="s">
        <v>594</v>
      </c>
      <c r="D62" s="1463"/>
      <c r="E62" s="1463"/>
      <c r="F62" s="1463"/>
      <c r="G62" s="1463"/>
      <c r="H62" s="1463"/>
      <c r="I62" s="1464"/>
      <c r="J62" s="597" t="s">
        <v>405</v>
      </c>
      <c r="K62" s="1052">
        <v>919</v>
      </c>
      <c r="L62" s="1053">
        <v>1380</v>
      </c>
      <c r="M62" s="1052">
        <v>420</v>
      </c>
      <c r="N62" s="1054">
        <v>520</v>
      </c>
      <c r="O62" s="1054">
        <v>620</v>
      </c>
      <c r="P62" s="1054">
        <v>720</v>
      </c>
    </row>
    <row r="63" spans="1:16" ht="48" customHeight="1" x14ac:dyDescent="0.25">
      <c r="A63" s="1461"/>
      <c r="B63" s="597" t="s">
        <v>168</v>
      </c>
      <c r="C63" s="1465" t="s">
        <v>595</v>
      </c>
      <c r="D63" s="1466"/>
      <c r="E63" s="1466"/>
      <c r="F63" s="1466"/>
      <c r="G63" s="1466"/>
      <c r="H63" s="1466"/>
      <c r="I63" s="1467"/>
      <c r="J63" s="597" t="s">
        <v>405</v>
      </c>
      <c r="K63" s="1052">
        <v>496</v>
      </c>
      <c r="L63" s="1053">
        <v>1034</v>
      </c>
      <c r="M63" s="1052">
        <v>200</v>
      </c>
      <c r="N63" s="1054">
        <v>250</v>
      </c>
      <c r="O63" s="1054">
        <v>300</v>
      </c>
      <c r="P63" s="1054">
        <v>350</v>
      </c>
    </row>
    <row r="64" spans="1:16" ht="21" customHeight="1" x14ac:dyDescent="0.25">
      <c r="A64" s="1460" t="s">
        <v>54</v>
      </c>
      <c r="B64" s="614" t="s">
        <v>140</v>
      </c>
      <c r="C64" s="1494" t="s">
        <v>677</v>
      </c>
      <c r="D64" s="1494"/>
      <c r="E64" s="1494"/>
      <c r="F64" s="1494"/>
      <c r="G64" s="1494"/>
      <c r="H64" s="1494"/>
      <c r="I64" s="1494"/>
      <c r="J64" s="1050" t="s">
        <v>114</v>
      </c>
      <c r="K64" s="609">
        <v>156</v>
      </c>
      <c r="L64" s="609">
        <v>145</v>
      </c>
      <c r="M64" s="1055">
        <v>228</v>
      </c>
      <c r="N64" s="1055">
        <v>190</v>
      </c>
      <c r="O64" s="1055">
        <v>225</v>
      </c>
      <c r="P64" s="1055">
        <v>275</v>
      </c>
    </row>
    <row r="65" spans="1:16" ht="21.75" customHeight="1" x14ac:dyDescent="0.25">
      <c r="A65" s="1495"/>
      <c r="B65" s="614" t="s">
        <v>141</v>
      </c>
      <c r="C65" s="1491" t="s">
        <v>239</v>
      </c>
      <c r="D65" s="1492"/>
      <c r="E65" s="1492"/>
      <c r="F65" s="1492"/>
      <c r="G65" s="1492"/>
      <c r="H65" s="1492"/>
      <c r="I65" s="1493"/>
      <c r="J65" s="1050" t="s">
        <v>678</v>
      </c>
      <c r="K65" s="603">
        <v>153</v>
      </c>
      <c r="L65" s="1051">
        <v>176.4</v>
      </c>
      <c r="M65" s="604">
        <v>275</v>
      </c>
      <c r="N65" s="604">
        <v>243.5</v>
      </c>
      <c r="O65" s="604">
        <v>288</v>
      </c>
      <c r="P65" s="604">
        <v>352</v>
      </c>
    </row>
    <row r="66" spans="1:16" ht="35.25" customHeight="1" x14ac:dyDescent="0.25">
      <c r="A66" s="1495"/>
      <c r="B66" s="614" t="s">
        <v>162</v>
      </c>
      <c r="C66" s="1491" t="s">
        <v>240</v>
      </c>
      <c r="D66" s="1492"/>
      <c r="E66" s="1492"/>
      <c r="F66" s="1492"/>
      <c r="G66" s="1492"/>
      <c r="H66" s="1492"/>
      <c r="I66" s="1493"/>
      <c r="J66" s="1050" t="s">
        <v>114</v>
      </c>
      <c r="K66" s="609">
        <v>104</v>
      </c>
      <c r="L66" s="609">
        <v>98</v>
      </c>
      <c r="M66" s="1055">
        <v>120</v>
      </c>
      <c r="N66" s="1055">
        <v>60</v>
      </c>
      <c r="O66" s="1055">
        <v>60</v>
      </c>
      <c r="P66" s="1055">
        <v>60</v>
      </c>
    </row>
    <row r="67" spans="1:16" ht="33" customHeight="1" x14ac:dyDescent="0.25">
      <c r="A67" s="1495"/>
      <c r="B67" s="614" t="s">
        <v>117</v>
      </c>
      <c r="C67" s="1491" t="s">
        <v>596</v>
      </c>
      <c r="D67" s="1492"/>
      <c r="E67" s="1492"/>
      <c r="F67" s="1492"/>
      <c r="G67" s="1492"/>
      <c r="H67" s="1492"/>
      <c r="I67" s="1493"/>
      <c r="J67" s="1050" t="s">
        <v>114</v>
      </c>
      <c r="K67" s="609">
        <v>147</v>
      </c>
      <c r="L67" s="609" t="s">
        <v>15</v>
      </c>
      <c r="M67" s="1055">
        <v>170</v>
      </c>
      <c r="N67" s="1055">
        <v>170</v>
      </c>
      <c r="O67" s="1055">
        <v>170</v>
      </c>
      <c r="P67" s="1055">
        <v>170</v>
      </c>
    </row>
    <row r="68" spans="1:16" ht="33.75" customHeight="1" x14ac:dyDescent="0.25">
      <c r="A68" s="1495"/>
      <c r="B68" s="614" t="s">
        <v>188</v>
      </c>
      <c r="C68" s="1494" t="s">
        <v>679</v>
      </c>
      <c r="D68" s="1494"/>
      <c r="E68" s="1494"/>
      <c r="F68" s="1494"/>
      <c r="G68" s="1494"/>
      <c r="H68" s="1494"/>
      <c r="I68" s="1494"/>
      <c r="J68" s="1050" t="s">
        <v>114</v>
      </c>
      <c r="K68" s="609">
        <v>20</v>
      </c>
      <c r="L68" s="609">
        <v>20</v>
      </c>
      <c r="M68" s="1055">
        <v>20</v>
      </c>
      <c r="N68" s="1055">
        <v>20</v>
      </c>
      <c r="O68" s="1055">
        <v>20</v>
      </c>
      <c r="P68" s="1055">
        <v>20</v>
      </c>
    </row>
    <row r="69" spans="1:16" s="149" customFormat="1" ht="33.75" customHeight="1" x14ac:dyDescent="0.25">
      <c r="A69" s="1495"/>
      <c r="B69" s="614" t="s">
        <v>190</v>
      </c>
      <c r="C69" s="1491" t="s">
        <v>675</v>
      </c>
      <c r="D69" s="1492"/>
      <c r="E69" s="1492"/>
      <c r="F69" s="1492"/>
      <c r="G69" s="1492"/>
      <c r="H69" s="1492"/>
      <c r="I69" s="1493"/>
      <c r="J69" s="1050" t="s">
        <v>114</v>
      </c>
      <c r="K69" s="609">
        <v>350</v>
      </c>
      <c r="L69" s="609">
        <v>350</v>
      </c>
      <c r="M69" s="1055">
        <v>200</v>
      </c>
      <c r="N69" s="1055">
        <v>200</v>
      </c>
      <c r="O69" s="1055">
        <v>200</v>
      </c>
      <c r="P69" s="1055">
        <v>200</v>
      </c>
    </row>
    <row r="70" spans="1:16" s="149" customFormat="1" ht="33.75" customHeight="1" x14ac:dyDescent="0.25">
      <c r="A70" s="1495"/>
      <c r="B70" s="614" t="s">
        <v>118</v>
      </c>
      <c r="C70" s="1491" t="s">
        <v>597</v>
      </c>
      <c r="D70" s="1492"/>
      <c r="E70" s="1492"/>
      <c r="F70" s="1492"/>
      <c r="G70" s="1492"/>
      <c r="H70" s="1492"/>
      <c r="I70" s="1493"/>
      <c r="J70" s="1050" t="s">
        <v>114</v>
      </c>
      <c r="K70" s="609">
        <v>389</v>
      </c>
      <c r="L70" s="1051" t="s">
        <v>15</v>
      </c>
      <c r="M70" s="1055">
        <v>160</v>
      </c>
      <c r="N70" s="1055">
        <v>160</v>
      </c>
      <c r="O70" s="1055">
        <v>160</v>
      </c>
      <c r="P70" s="1055">
        <v>160</v>
      </c>
    </row>
    <row r="71" spans="1:16" ht="21" customHeight="1" x14ac:dyDescent="0.25">
      <c r="A71" s="1495"/>
      <c r="B71" s="614" t="s">
        <v>210</v>
      </c>
      <c r="C71" s="1491" t="s">
        <v>978</v>
      </c>
      <c r="D71" s="1492"/>
      <c r="E71" s="1492"/>
      <c r="F71" s="1492"/>
      <c r="G71" s="1492"/>
      <c r="H71" s="1492"/>
      <c r="I71" s="1493"/>
      <c r="J71" s="1050" t="s">
        <v>114</v>
      </c>
      <c r="K71" s="609">
        <v>246</v>
      </c>
      <c r="L71" s="609">
        <v>224</v>
      </c>
      <c r="M71" s="1055">
        <v>160</v>
      </c>
      <c r="N71" s="1055">
        <v>160</v>
      </c>
      <c r="O71" s="1055">
        <v>160</v>
      </c>
      <c r="P71" s="1055">
        <v>160</v>
      </c>
    </row>
    <row r="72" spans="1:16" s="378" customFormat="1" ht="21" customHeight="1" x14ac:dyDescent="0.25">
      <c r="A72" s="1495"/>
      <c r="B72" s="614" t="s">
        <v>600</v>
      </c>
      <c r="C72" s="1491" t="s">
        <v>977</v>
      </c>
      <c r="D72" s="1492"/>
      <c r="E72" s="1492"/>
      <c r="F72" s="1492"/>
      <c r="G72" s="1492"/>
      <c r="H72" s="1492"/>
      <c r="I72" s="1493"/>
      <c r="J72" s="1050" t="s">
        <v>144</v>
      </c>
      <c r="K72" s="603">
        <v>104300</v>
      </c>
      <c r="L72" s="1051" t="s">
        <v>15</v>
      </c>
      <c r="M72" s="604">
        <v>80000</v>
      </c>
      <c r="N72" s="604">
        <v>80000</v>
      </c>
      <c r="O72" s="604">
        <v>80000</v>
      </c>
      <c r="P72" s="604">
        <v>80000</v>
      </c>
    </row>
    <row r="73" spans="1:16" ht="21.75" customHeight="1" x14ac:dyDescent="0.25">
      <c r="A73" s="1495"/>
      <c r="B73" s="614" t="s">
        <v>211</v>
      </c>
      <c r="C73" s="1491" t="s">
        <v>979</v>
      </c>
      <c r="D73" s="1492"/>
      <c r="E73" s="1492"/>
      <c r="F73" s="1492"/>
      <c r="G73" s="1492"/>
      <c r="H73" s="1492"/>
      <c r="I73" s="1493"/>
      <c r="J73" s="1050" t="s">
        <v>144</v>
      </c>
      <c r="K73" s="603">
        <v>44982</v>
      </c>
      <c r="L73" s="1051">
        <v>44964.2</v>
      </c>
      <c r="M73" s="604">
        <v>38000</v>
      </c>
      <c r="N73" s="604">
        <v>38000</v>
      </c>
      <c r="O73" s="604">
        <v>38000</v>
      </c>
      <c r="P73" s="604">
        <v>38000</v>
      </c>
    </row>
    <row r="74" spans="1:16" s="378" customFormat="1" ht="36.75" customHeight="1" x14ac:dyDescent="0.25">
      <c r="A74" s="1495"/>
      <c r="B74" s="614" t="s">
        <v>115</v>
      </c>
      <c r="C74" s="1491" t="s">
        <v>676</v>
      </c>
      <c r="D74" s="1492"/>
      <c r="E74" s="1492"/>
      <c r="F74" s="1492"/>
      <c r="G74" s="1492"/>
      <c r="H74" s="1492"/>
      <c r="I74" s="1493"/>
      <c r="J74" s="1050" t="s">
        <v>114</v>
      </c>
      <c r="K74" s="609">
        <v>3593</v>
      </c>
      <c r="L74" s="609">
        <v>1863</v>
      </c>
      <c r="M74" s="1055">
        <v>2500</v>
      </c>
      <c r="N74" s="1055">
        <v>2500</v>
      </c>
      <c r="O74" s="1055">
        <v>2700</v>
      </c>
      <c r="P74" s="1055">
        <v>2700</v>
      </c>
    </row>
    <row r="75" spans="1:16" s="378" customFormat="1" ht="21.75" customHeight="1" x14ac:dyDescent="0.25">
      <c r="A75" s="1495"/>
      <c r="B75" s="614" t="s">
        <v>601</v>
      </c>
      <c r="C75" s="1494" t="s">
        <v>598</v>
      </c>
      <c r="D75" s="1494"/>
      <c r="E75" s="1494"/>
      <c r="F75" s="1494"/>
      <c r="G75" s="1494"/>
      <c r="H75" s="1494"/>
      <c r="I75" s="1494"/>
      <c r="J75" s="1050" t="s">
        <v>114</v>
      </c>
      <c r="K75" s="609">
        <v>12200</v>
      </c>
      <c r="L75" s="609" t="s">
        <v>15</v>
      </c>
      <c r="M75" s="1055">
        <v>4700</v>
      </c>
      <c r="N75" s="1055">
        <v>5000</v>
      </c>
      <c r="O75" s="1055">
        <v>5200</v>
      </c>
      <c r="P75" s="1055">
        <v>5300</v>
      </c>
    </row>
    <row r="76" spans="1:16" s="378" customFormat="1" ht="36" customHeight="1" x14ac:dyDescent="0.25">
      <c r="A76" s="1495"/>
      <c r="B76" s="614" t="s">
        <v>696</v>
      </c>
      <c r="C76" s="1491" t="s">
        <v>599</v>
      </c>
      <c r="D76" s="1492"/>
      <c r="E76" s="1492"/>
      <c r="F76" s="1492"/>
      <c r="G76" s="1492"/>
      <c r="H76" s="1492"/>
      <c r="I76" s="1493"/>
      <c r="J76" s="1050" t="s">
        <v>114</v>
      </c>
      <c r="K76" s="609" t="s">
        <v>15</v>
      </c>
      <c r="L76" s="609" t="s">
        <v>15</v>
      </c>
      <c r="M76" s="1055">
        <v>180</v>
      </c>
      <c r="N76" s="1055">
        <v>180</v>
      </c>
      <c r="O76" s="1055">
        <v>180</v>
      </c>
      <c r="P76" s="1055">
        <v>180</v>
      </c>
    </row>
    <row r="77" spans="1:16" ht="34.5" customHeight="1" x14ac:dyDescent="0.25">
      <c r="A77" s="1495"/>
      <c r="B77" s="614" t="s">
        <v>697</v>
      </c>
      <c r="C77" s="1491" t="s">
        <v>976</v>
      </c>
      <c r="D77" s="1492"/>
      <c r="E77" s="1492"/>
      <c r="F77" s="1492"/>
      <c r="G77" s="1492"/>
      <c r="H77" s="1492"/>
      <c r="I77" s="1493"/>
      <c r="J77" s="1050" t="s">
        <v>114</v>
      </c>
      <c r="K77" s="609" t="s">
        <v>15</v>
      </c>
      <c r="L77" s="609" t="s">
        <v>15</v>
      </c>
      <c r="M77" s="1055">
        <v>100</v>
      </c>
      <c r="N77" s="1055">
        <v>150</v>
      </c>
      <c r="O77" s="1055">
        <v>80</v>
      </c>
      <c r="P77" s="1055">
        <v>80</v>
      </c>
    </row>
    <row r="78" spans="1:16" ht="29.25" customHeight="1" x14ac:dyDescent="0.25">
      <c r="A78" s="1495"/>
      <c r="B78" s="614" t="s">
        <v>116</v>
      </c>
      <c r="C78" s="1494" t="s">
        <v>242</v>
      </c>
      <c r="D78" s="1494"/>
      <c r="E78" s="1494"/>
      <c r="F78" s="1494"/>
      <c r="G78" s="1494"/>
      <c r="H78" s="1494"/>
      <c r="I78" s="1494"/>
      <c r="J78" s="1050" t="s">
        <v>114</v>
      </c>
      <c r="K78" s="609">
        <v>408</v>
      </c>
      <c r="L78" s="609" t="s">
        <v>15</v>
      </c>
      <c r="M78" s="1055">
        <v>60</v>
      </c>
      <c r="N78" s="1055">
        <v>300</v>
      </c>
      <c r="O78" s="1055">
        <v>100</v>
      </c>
      <c r="P78" s="1055">
        <v>10</v>
      </c>
    </row>
    <row r="79" spans="1:16" ht="20.25" customHeight="1" x14ac:dyDescent="0.25">
      <c r="A79" s="1460" t="s">
        <v>59</v>
      </c>
      <c r="B79" s="1051" t="s">
        <v>143</v>
      </c>
      <c r="C79" s="1485" t="s">
        <v>406</v>
      </c>
      <c r="D79" s="1486"/>
      <c r="E79" s="1486"/>
      <c r="F79" s="1486"/>
      <c r="G79" s="1486"/>
      <c r="H79" s="1486"/>
      <c r="I79" s="1487"/>
      <c r="J79" s="1051" t="s">
        <v>407</v>
      </c>
      <c r="K79" s="1051">
        <v>3.1</v>
      </c>
      <c r="L79" s="1041">
        <v>2.97</v>
      </c>
      <c r="M79" s="605">
        <v>2.6</v>
      </c>
      <c r="N79" s="605">
        <v>2.6</v>
      </c>
      <c r="O79" s="605">
        <v>2.6</v>
      </c>
      <c r="P79" s="604">
        <v>2.6</v>
      </c>
    </row>
    <row r="80" spans="1:16" ht="33.75" customHeight="1" x14ac:dyDescent="0.25">
      <c r="A80" s="1461"/>
      <c r="B80" s="1051" t="s">
        <v>171</v>
      </c>
      <c r="C80" s="1488" t="s">
        <v>243</v>
      </c>
      <c r="D80" s="1489"/>
      <c r="E80" s="1489"/>
      <c r="F80" s="1489"/>
      <c r="G80" s="1489"/>
      <c r="H80" s="1489"/>
      <c r="I80" s="1490"/>
      <c r="J80" s="1051" t="s">
        <v>407</v>
      </c>
      <c r="K80" s="1051">
        <v>2.7</v>
      </c>
      <c r="L80" s="1051">
        <v>2.5</v>
      </c>
      <c r="M80" s="605">
        <v>2</v>
      </c>
      <c r="N80" s="605">
        <v>2</v>
      </c>
      <c r="O80" s="605">
        <v>2</v>
      </c>
      <c r="P80" s="604">
        <v>2</v>
      </c>
    </row>
    <row r="81" spans="1:16" ht="19.899999999999999" customHeight="1" x14ac:dyDescent="0.25">
      <c r="A81" s="149"/>
      <c r="B81" s="149"/>
      <c r="C81" s="149"/>
      <c r="D81" s="149"/>
      <c r="E81" s="149"/>
      <c r="F81" s="149"/>
      <c r="G81" s="149"/>
      <c r="H81" s="149"/>
      <c r="I81" s="149"/>
      <c r="J81" s="149"/>
      <c r="K81" s="149"/>
      <c r="L81" s="149"/>
      <c r="M81" s="149"/>
      <c r="N81" s="149"/>
      <c r="O81" s="149"/>
      <c r="P81" s="149"/>
    </row>
    <row r="82" spans="1:16" ht="15.75" customHeight="1" x14ac:dyDescent="0.25">
      <c r="A82" s="1402" t="s">
        <v>60</v>
      </c>
      <c r="B82" s="1403"/>
      <c r="C82" s="1403"/>
      <c r="D82" s="1403"/>
      <c r="E82" s="1403"/>
      <c r="F82" s="1403"/>
      <c r="G82" s="1403"/>
      <c r="H82" s="1403"/>
      <c r="I82" s="1403"/>
      <c r="J82" s="1403"/>
      <c r="K82" s="1403"/>
      <c r="L82" s="1403"/>
      <c r="M82" s="1403"/>
      <c r="N82" s="1403"/>
      <c r="O82" s="1403"/>
      <c r="P82" s="1404"/>
    </row>
    <row r="83" spans="1:16" ht="15.75" customHeight="1" x14ac:dyDescent="0.25">
      <c r="A83" s="1407" t="s">
        <v>7</v>
      </c>
      <c r="B83" s="1408"/>
      <c r="C83" s="1408"/>
      <c r="D83" s="1409"/>
      <c r="E83" s="1400" t="s">
        <v>2</v>
      </c>
      <c r="F83" s="1401"/>
      <c r="G83" s="1400">
        <v>2017</v>
      </c>
      <c r="H83" s="1401"/>
      <c r="I83" s="267">
        <v>2018</v>
      </c>
      <c r="J83" s="267">
        <v>2019</v>
      </c>
      <c r="K83" s="1413">
        <v>2020</v>
      </c>
      <c r="L83" s="1414"/>
      <c r="M83" s="1413">
        <v>2021</v>
      </c>
      <c r="N83" s="1414"/>
      <c r="O83" s="1413">
        <v>2022</v>
      </c>
      <c r="P83" s="1414"/>
    </row>
    <row r="84" spans="1:16" ht="15.75" customHeight="1" x14ac:dyDescent="0.25">
      <c r="A84" s="1410"/>
      <c r="B84" s="1411"/>
      <c r="C84" s="1411"/>
      <c r="D84" s="1412"/>
      <c r="E84" s="267" t="s">
        <v>61</v>
      </c>
      <c r="F84" s="266" t="s">
        <v>62</v>
      </c>
      <c r="G84" s="1400" t="s">
        <v>10</v>
      </c>
      <c r="H84" s="1401"/>
      <c r="I84" s="267" t="s">
        <v>10</v>
      </c>
      <c r="J84" s="267" t="s">
        <v>11</v>
      </c>
      <c r="K84" s="1400" t="s">
        <v>12</v>
      </c>
      <c r="L84" s="1401"/>
      <c r="M84" s="1400" t="s">
        <v>13</v>
      </c>
      <c r="N84" s="1401"/>
      <c r="O84" s="1400" t="s">
        <v>13</v>
      </c>
      <c r="P84" s="1401"/>
    </row>
    <row r="85" spans="1:16" s="378" customFormat="1" ht="15.75" customHeight="1" x14ac:dyDescent="0.25">
      <c r="A85" s="1170" t="s">
        <v>14</v>
      </c>
      <c r="B85" s="1171"/>
      <c r="C85" s="1171"/>
      <c r="D85" s="1172"/>
      <c r="E85" s="470"/>
      <c r="F85" s="472"/>
      <c r="G85" s="1389">
        <v>64223.4</v>
      </c>
      <c r="H85" s="1390"/>
      <c r="I85" s="471">
        <f>I86+I89+I91</f>
        <v>130962.3</v>
      </c>
      <c r="J85" s="471">
        <f>J86+J89+J91</f>
        <v>140626.59999999998</v>
      </c>
      <c r="K85" s="1391">
        <f>K86+K89+K91+K93</f>
        <v>140082.59999999998</v>
      </c>
      <c r="L85" s="1390"/>
      <c r="M85" s="1391">
        <f t="shared" ref="M85" si="2">M86+M89+M91+M93</f>
        <v>140082.59999999998</v>
      </c>
      <c r="N85" s="1390"/>
      <c r="O85" s="1391">
        <f t="shared" ref="O85" si="3">O86+O89+O91+O93</f>
        <v>140082.59999999998</v>
      </c>
      <c r="P85" s="1390"/>
    </row>
    <row r="86" spans="1:16" ht="30.6" customHeight="1" x14ac:dyDescent="0.25">
      <c r="A86" s="1496" t="s">
        <v>244</v>
      </c>
      <c r="B86" s="1497"/>
      <c r="C86" s="1497"/>
      <c r="D86" s="1498"/>
      <c r="E86" s="292" t="s">
        <v>245</v>
      </c>
      <c r="F86" s="267"/>
      <c r="G86" s="1400">
        <v>19223.400000000001</v>
      </c>
      <c r="H86" s="1401"/>
      <c r="I86" s="269">
        <v>65962.3</v>
      </c>
      <c r="J86" s="269">
        <f>J87+J88</f>
        <v>95626.599999999991</v>
      </c>
      <c r="K86" s="1391">
        <f t="shared" ref="K86:O86" si="4">K87+K88</f>
        <v>92882.599999999991</v>
      </c>
      <c r="L86" s="1499"/>
      <c r="M86" s="1389">
        <f t="shared" si="4"/>
        <v>92882.599999999991</v>
      </c>
      <c r="N86" s="1390"/>
      <c r="O86" s="1389">
        <f t="shared" si="4"/>
        <v>92882.599999999991</v>
      </c>
      <c r="P86" s="1390"/>
    </row>
    <row r="87" spans="1:16" ht="42.75" customHeight="1" x14ac:dyDescent="0.25">
      <c r="A87" s="1147" t="s">
        <v>275</v>
      </c>
      <c r="B87" s="1148"/>
      <c r="C87" s="1148"/>
      <c r="D87" s="1149"/>
      <c r="E87" s="269"/>
      <c r="F87" s="266">
        <v>254000</v>
      </c>
      <c r="G87" s="1400">
        <v>18159.2</v>
      </c>
      <c r="H87" s="1401"/>
      <c r="I87" s="267">
        <v>64933.7</v>
      </c>
      <c r="J87" s="270">
        <v>94353.2</v>
      </c>
      <c r="K87" s="1500">
        <v>91609.2</v>
      </c>
      <c r="L87" s="1501"/>
      <c r="M87" s="1500">
        <v>91609.2</v>
      </c>
      <c r="N87" s="1501"/>
      <c r="O87" s="1425">
        <v>91609.2</v>
      </c>
      <c r="P87" s="1426"/>
    </row>
    <row r="88" spans="1:16" ht="24.6" customHeight="1" x14ac:dyDescent="0.25">
      <c r="A88" s="1180" t="s">
        <v>276</v>
      </c>
      <c r="B88" s="1181"/>
      <c r="C88" s="1181"/>
      <c r="D88" s="1182"/>
      <c r="E88" s="269"/>
      <c r="F88" s="266">
        <v>281110</v>
      </c>
      <c r="G88" s="1400">
        <v>1064.2</v>
      </c>
      <c r="H88" s="1401"/>
      <c r="I88" s="267">
        <v>1028.5999999999999</v>
      </c>
      <c r="J88" s="270">
        <v>1273.4000000000001</v>
      </c>
      <c r="K88" s="1500">
        <v>1273.4000000000001</v>
      </c>
      <c r="L88" s="1501"/>
      <c r="M88" s="1500">
        <v>1273.4000000000001</v>
      </c>
      <c r="N88" s="1501"/>
      <c r="O88" s="1425">
        <v>1273.4000000000001</v>
      </c>
      <c r="P88" s="1426"/>
    </row>
    <row r="89" spans="1:16" ht="30" customHeight="1" x14ac:dyDescent="0.25">
      <c r="A89" s="1502" t="s">
        <v>246</v>
      </c>
      <c r="B89" s="1503"/>
      <c r="C89" s="1503"/>
      <c r="D89" s="1504"/>
      <c r="E89" s="292" t="s">
        <v>247</v>
      </c>
      <c r="F89" s="266"/>
      <c r="G89" s="1389">
        <v>40000</v>
      </c>
      <c r="H89" s="1390"/>
      <c r="I89" s="269">
        <v>40000</v>
      </c>
      <c r="J89" s="269">
        <v>40000</v>
      </c>
      <c r="K89" s="1391">
        <v>40000</v>
      </c>
      <c r="L89" s="1499"/>
      <c r="M89" s="1391">
        <v>40000</v>
      </c>
      <c r="N89" s="1499"/>
      <c r="O89" s="1389">
        <v>40000</v>
      </c>
      <c r="P89" s="1390"/>
    </row>
    <row r="90" spans="1:16" ht="44.25" customHeight="1" x14ac:dyDescent="0.25">
      <c r="A90" s="1147" t="s">
        <v>275</v>
      </c>
      <c r="B90" s="1148"/>
      <c r="C90" s="1148"/>
      <c r="D90" s="1149"/>
      <c r="E90" s="292"/>
      <c r="F90" s="266">
        <v>254000</v>
      </c>
      <c r="G90" s="1400">
        <v>40000</v>
      </c>
      <c r="H90" s="1401"/>
      <c r="I90" s="267">
        <v>40000</v>
      </c>
      <c r="J90" s="270">
        <v>40000</v>
      </c>
      <c r="K90" s="1500">
        <v>40000</v>
      </c>
      <c r="L90" s="1501"/>
      <c r="M90" s="1500">
        <v>40000</v>
      </c>
      <c r="N90" s="1501"/>
      <c r="O90" s="1425">
        <v>40000</v>
      </c>
      <c r="P90" s="1426"/>
    </row>
    <row r="91" spans="1:16" ht="27" customHeight="1" x14ac:dyDescent="0.25">
      <c r="A91" s="1502" t="s">
        <v>248</v>
      </c>
      <c r="B91" s="1503"/>
      <c r="C91" s="1503"/>
      <c r="D91" s="1504"/>
      <c r="E91" s="292" t="s">
        <v>249</v>
      </c>
      <c r="F91" s="266"/>
      <c r="G91" s="1389">
        <v>25000</v>
      </c>
      <c r="H91" s="1390"/>
      <c r="I91" s="269">
        <v>25000</v>
      </c>
      <c r="J91" s="269">
        <v>5000</v>
      </c>
      <c r="K91" s="1391">
        <v>5000</v>
      </c>
      <c r="L91" s="1499"/>
      <c r="M91" s="1391">
        <v>5000</v>
      </c>
      <c r="N91" s="1499"/>
      <c r="O91" s="1389">
        <v>5000</v>
      </c>
      <c r="P91" s="1390"/>
    </row>
    <row r="92" spans="1:16" ht="51.75" customHeight="1" x14ac:dyDescent="0.25">
      <c r="A92" s="1147" t="s">
        <v>275</v>
      </c>
      <c r="B92" s="1148"/>
      <c r="C92" s="1148"/>
      <c r="D92" s="1149"/>
      <c r="E92" s="292"/>
      <c r="F92" s="266">
        <v>254000</v>
      </c>
      <c r="G92" s="1400">
        <v>25000</v>
      </c>
      <c r="H92" s="1401"/>
      <c r="I92" s="267">
        <v>25000</v>
      </c>
      <c r="J92" s="270">
        <v>5000</v>
      </c>
      <c r="K92" s="1500">
        <v>5000</v>
      </c>
      <c r="L92" s="1501"/>
      <c r="M92" s="1500">
        <v>5000</v>
      </c>
      <c r="N92" s="1501"/>
      <c r="O92" s="1425">
        <v>5000</v>
      </c>
      <c r="P92" s="1426"/>
    </row>
    <row r="93" spans="1:16" s="378" customFormat="1" ht="36.75" customHeight="1" x14ac:dyDescent="0.25">
      <c r="A93" s="1502" t="s">
        <v>999</v>
      </c>
      <c r="B93" s="1503"/>
      <c r="C93" s="1503"/>
      <c r="D93" s="1504"/>
      <c r="E93" s="292" t="s">
        <v>1000</v>
      </c>
      <c r="F93" s="576"/>
      <c r="G93" s="1389">
        <f>G94</f>
        <v>0</v>
      </c>
      <c r="H93" s="1390"/>
      <c r="I93" s="577">
        <f>I94</f>
        <v>0</v>
      </c>
      <c r="J93" s="577">
        <f>J94</f>
        <v>0</v>
      </c>
      <c r="K93" s="1391">
        <f>K94</f>
        <v>2200</v>
      </c>
      <c r="L93" s="1499"/>
      <c r="M93" s="1391">
        <f t="shared" ref="M93" si="5">M94</f>
        <v>2200</v>
      </c>
      <c r="N93" s="1499"/>
      <c r="O93" s="1391">
        <f t="shared" ref="O93" si="6">O94</f>
        <v>2200</v>
      </c>
      <c r="P93" s="1499"/>
    </row>
    <row r="94" spans="1:16" s="378" customFormat="1" ht="42" customHeight="1" x14ac:dyDescent="0.25">
      <c r="A94" s="1147" t="s">
        <v>275</v>
      </c>
      <c r="B94" s="1148"/>
      <c r="C94" s="1148"/>
      <c r="D94" s="1149"/>
      <c r="E94" s="292"/>
      <c r="F94" s="576">
        <v>254000</v>
      </c>
      <c r="G94" s="1400"/>
      <c r="H94" s="1401"/>
      <c r="I94" s="1102"/>
      <c r="J94" s="1102"/>
      <c r="K94" s="1507">
        <v>2200</v>
      </c>
      <c r="L94" s="1508"/>
      <c r="M94" s="1507">
        <v>2200</v>
      </c>
      <c r="N94" s="1508"/>
      <c r="O94" s="1507">
        <v>2200</v>
      </c>
      <c r="P94" s="1508"/>
    </row>
    <row r="95" spans="1:16" ht="20.45" customHeight="1" x14ac:dyDescent="0.25">
      <c r="A95" s="149"/>
      <c r="B95" s="149"/>
      <c r="C95" s="149"/>
      <c r="D95" s="149"/>
      <c r="E95" s="149"/>
      <c r="F95" s="149"/>
      <c r="G95" s="149"/>
      <c r="H95" s="149"/>
      <c r="I95" s="149"/>
      <c r="J95" s="149"/>
      <c r="K95" s="149"/>
      <c r="L95" s="149"/>
      <c r="M95" s="149"/>
      <c r="N95" s="149"/>
      <c r="O95" s="149"/>
      <c r="P95" s="149"/>
    </row>
    <row r="96" spans="1:16" ht="22.15" customHeight="1" x14ac:dyDescent="0.25">
      <c r="A96" s="1292" t="s">
        <v>63</v>
      </c>
      <c r="B96" s="1293"/>
      <c r="C96" s="1293"/>
      <c r="D96" s="1293"/>
      <c r="E96" s="1293"/>
      <c r="F96" s="1293"/>
      <c r="G96" s="1293"/>
      <c r="H96" s="1293"/>
      <c r="I96" s="1293"/>
      <c r="J96" s="1293"/>
      <c r="K96" s="1293"/>
      <c r="L96" s="1293"/>
      <c r="M96" s="1293"/>
      <c r="N96" s="1293"/>
      <c r="O96" s="1293"/>
      <c r="P96" s="1294"/>
    </row>
    <row r="97" spans="1:16" ht="19.899999999999999" customHeight="1" x14ac:dyDescent="0.25">
      <c r="A97" s="1280" t="s">
        <v>7</v>
      </c>
      <c r="B97" s="1280"/>
      <c r="C97" s="1280"/>
      <c r="D97" s="1280"/>
      <c r="E97" s="1255" t="s">
        <v>2</v>
      </c>
      <c r="F97" s="1267"/>
      <c r="G97" s="1267"/>
      <c r="H97" s="1256"/>
      <c r="I97" s="1505" t="s">
        <v>64</v>
      </c>
      <c r="J97" s="1505" t="s">
        <v>65</v>
      </c>
      <c r="K97" s="1505" t="s">
        <v>477</v>
      </c>
      <c r="L97" s="262">
        <v>2019</v>
      </c>
      <c r="M97" s="1505" t="s">
        <v>345</v>
      </c>
      <c r="N97" s="261">
        <v>2020</v>
      </c>
      <c r="O97" s="261">
        <v>2021</v>
      </c>
      <c r="P97" s="261">
        <v>2022</v>
      </c>
    </row>
    <row r="98" spans="1:16" ht="63" customHeight="1" x14ac:dyDescent="0.25">
      <c r="A98" s="1280"/>
      <c r="B98" s="1280"/>
      <c r="C98" s="1280"/>
      <c r="D98" s="1280"/>
      <c r="E98" s="261" t="s">
        <v>66</v>
      </c>
      <c r="F98" s="261" t="s">
        <v>61</v>
      </c>
      <c r="G98" s="264" t="s">
        <v>12</v>
      </c>
      <c r="H98" s="263" t="s">
        <v>62</v>
      </c>
      <c r="I98" s="1506"/>
      <c r="J98" s="1506"/>
      <c r="K98" s="1506"/>
      <c r="L98" s="17" t="s">
        <v>67</v>
      </c>
      <c r="M98" s="1506"/>
      <c r="N98" s="18" t="s">
        <v>12</v>
      </c>
      <c r="O98" s="264" t="s">
        <v>13</v>
      </c>
      <c r="P98" s="264" t="s">
        <v>13</v>
      </c>
    </row>
    <row r="99" spans="1:16" x14ac:dyDescent="0.25">
      <c r="A99" s="1255">
        <v>1</v>
      </c>
      <c r="B99" s="1267"/>
      <c r="C99" s="1267"/>
      <c r="D99" s="1256"/>
      <c r="E99" s="261">
        <v>2</v>
      </c>
      <c r="F99" s="261">
        <v>3</v>
      </c>
      <c r="G99" s="261">
        <v>4</v>
      </c>
      <c r="H99" s="261">
        <v>5</v>
      </c>
      <c r="I99" s="261">
        <v>6</v>
      </c>
      <c r="J99" s="261">
        <v>7</v>
      </c>
      <c r="K99" s="261">
        <v>8</v>
      </c>
      <c r="L99" s="261">
        <v>9</v>
      </c>
      <c r="M99" s="261" t="s">
        <v>68</v>
      </c>
      <c r="N99" s="261">
        <v>11</v>
      </c>
      <c r="O99" s="261">
        <v>12</v>
      </c>
      <c r="P99" s="261">
        <v>13</v>
      </c>
    </row>
    <row r="100" spans="1:16" ht="30.6" customHeight="1" x14ac:dyDescent="0.25">
      <c r="A100" s="1268"/>
      <c r="B100" s="1269"/>
      <c r="C100" s="1269"/>
      <c r="D100" s="1270"/>
      <c r="E100" s="13"/>
      <c r="F100" s="13"/>
      <c r="G100" s="13"/>
      <c r="H100" s="13"/>
      <c r="I100" s="23"/>
      <c r="J100" s="13"/>
      <c r="K100" s="23"/>
      <c r="L100" s="13"/>
      <c r="M100" s="23"/>
      <c r="N100" s="272"/>
      <c r="O100" s="272"/>
      <c r="P100" s="8"/>
    </row>
    <row r="101" spans="1:16" ht="22.9" customHeight="1" x14ac:dyDescent="0.25">
      <c r="A101" s="1271"/>
      <c r="B101" s="1272"/>
      <c r="C101" s="1272"/>
      <c r="D101" s="1273"/>
      <c r="E101" s="8"/>
      <c r="F101" s="8"/>
      <c r="G101" s="8"/>
      <c r="H101" s="8"/>
      <c r="I101" s="8"/>
      <c r="J101" s="8"/>
      <c r="K101" s="8"/>
      <c r="L101" s="8"/>
      <c r="M101" s="8"/>
      <c r="N101" s="8"/>
      <c r="O101" s="8"/>
      <c r="P101" s="8"/>
    </row>
    <row r="102" spans="1:16" ht="22.9" customHeight="1" x14ac:dyDescent="0.25">
      <c r="A102" s="1271"/>
      <c r="B102" s="1272"/>
      <c r="C102" s="1272"/>
      <c r="D102" s="1273"/>
      <c r="E102" s="8"/>
      <c r="F102" s="8"/>
      <c r="G102" s="8"/>
      <c r="H102" s="8"/>
      <c r="I102" s="8"/>
      <c r="J102" s="8"/>
      <c r="K102" s="8"/>
      <c r="L102" s="8"/>
      <c r="M102" s="8"/>
      <c r="N102" s="8"/>
      <c r="O102" s="8"/>
      <c r="P102" s="8"/>
    </row>
    <row r="103" spans="1:16" ht="23.45" customHeight="1" x14ac:dyDescent="0.25"/>
    <row r="104" spans="1:16" s="19" customFormat="1" ht="24.6" customHeight="1" x14ac:dyDescent="0.25">
      <c r="A104" s="1274" t="s">
        <v>69</v>
      </c>
      <c r="B104" s="1275"/>
      <c r="C104" s="1275"/>
      <c r="D104" s="1275"/>
      <c r="E104" s="1275"/>
      <c r="F104" s="1275"/>
      <c r="G104" s="1275"/>
      <c r="H104" s="1275"/>
      <c r="I104" s="1275"/>
      <c r="J104" s="1275"/>
      <c r="K104" s="1275"/>
      <c r="L104" s="1275"/>
      <c r="M104" s="1275"/>
      <c r="N104" s="1275"/>
      <c r="O104" s="1275"/>
      <c r="P104" s="1276"/>
    </row>
    <row r="105" spans="1:16" s="19" customFormat="1" ht="24.6" customHeight="1" x14ac:dyDescent="0.25">
      <c r="A105" s="1260" t="s">
        <v>70</v>
      </c>
      <c r="B105" s="1261"/>
      <c r="C105" s="1261"/>
      <c r="D105" s="1261"/>
      <c r="E105" s="1261"/>
      <c r="F105" s="1261"/>
      <c r="G105" s="1261"/>
      <c r="H105" s="1261"/>
      <c r="I105" s="1261"/>
      <c r="J105" s="1261"/>
      <c r="K105" s="1261"/>
      <c r="L105" s="1261"/>
      <c r="M105" s="1261"/>
      <c r="N105" s="1261"/>
      <c r="O105" s="1261"/>
      <c r="P105" s="1262"/>
    </row>
    <row r="106" spans="1:16" s="19" customFormat="1" ht="24.6" customHeight="1" x14ac:dyDescent="0.25">
      <c r="A106" s="1260" t="s">
        <v>71</v>
      </c>
      <c r="B106" s="1261"/>
      <c r="C106" s="1261"/>
      <c r="D106" s="1261"/>
      <c r="E106" s="1261"/>
      <c r="F106" s="1261"/>
      <c r="G106" s="1261"/>
      <c r="H106" s="1261"/>
      <c r="I106" s="1261"/>
      <c r="J106" s="1261"/>
      <c r="K106" s="1261"/>
      <c r="L106" s="1261"/>
      <c r="M106" s="1261"/>
      <c r="N106" s="1261"/>
      <c r="O106" s="1261"/>
      <c r="P106" s="1262"/>
    </row>
    <row r="107" spans="1:16" s="19" customFormat="1" ht="24.6" customHeight="1" x14ac:dyDescent="0.25">
      <c r="A107" s="1263" t="s">
        <v>72</v>
      </c>
      <c r="B107" s="1264"/>
      <c r="C107" s="1264"/>
      <c r="D107" s="1264"/>
      <c r="E107" s="1264"/>
      <c r="F107" s="1264"/>
      <c r="G107" s="1264"/>
      <c r="H107" s="1264"/>
      <c r="I107" s="1264"/>
      <c r="J107" s="1264"/>
      <c r="K107" s="1264"/>
      <c r="L107" s="1264"/>
      <c r="M107" s="1264"/>
      <c r="N107" s="1264"/>
      <c r="O107" s="1264"/>
      <c r="P107" s="1265"/>
    </row>
    <row r="109" spans="1:16" ht="37.5" customHeight="1" x14ac:dyDescent="0.25">
      <c r="A109" s="1266" t="s">
        <v>73</v>
      </c>
      <c r="B109" s="1266"/>
      <c r="C109" s="1266"/>
      <c r="D109" s="1266"/>
      <c r="E109" s="1266"/>
      <c r="F109" s="1266"/>
      <c r="G109" s="1266"/>
      <c r="H109" s="1266"/>
      <c r="I109" s="1266"/>
      <c r="J109" s="1266"/>
      <c r="K109" s="1266"/>
      <c r="L109" s="1266"/>
      <c r="M109" s="1266"/>
      <c r="N109" s="1266"/>
      <c r="O109" s="1266"/>
      <c r="P109" s="1266"/>
    </row>
    <row r="110" spans="1:16" ht="38.25" hidden="1" customHeight="1" x14ac:dyDescent="0.25">
      <c r="A110" s="265"/>
      <c r="C110" s="265"/>
      <c r="D110" s="265"/>
      <c r="E110" s="265"/>
      <c r="F110" s="265"/>
      <c r="G110" s="265"/>
      <c r="H110" s="265"/>
      <c r="I110" s="265"/>
      <c r="J110" s="265"/>
      <c r="K110" s="265"/>
      <c r="L110" s="265"/>
      <c r="M110" s="265"/>
      <c r="N110" s="265"/>
      <c r="O110" s="265"/>
      <c r="P110" s="265"/>
    </row>
    <row r="111" spans="1:16" ht="48.75" hidden="1" customHeight="1" x14ac:dyDescent="0.25"/>
  </sheetData>
  <mergeCells count="253">
    <mergeCell ref="G83:H83"/>
    <mergeCell ref="E83:F83"/>
    <mergeCell ref="M97:M98"/>
    <mergeCell ref="K97:K98"/>
    <mergeCell ref="J97:J98"/>
    <mergeCell ref="I97:I98"/>
    <mergeCell ref="E97:H97"/>
    <mergeCell ref="O84:P84"/>
    <mergeCell ref="M84:N84"/>
    <mergeCell ref="K84:L84"/>
    <mergeCell ref="G84:H84"/>
    <mergeCell ref="K94:L94"/>
    <mergeCell ref="M94:N94"/>
    <mergeCell ref="O94:P94"/>
    <mergeCell ref="A109:P109"/>
    <mergeCell ref="A107:P107"/>
    <mergeCell ref="A106:P106"/>
    <mergeCell ref="A105:P105"/>
    <mergeCell ref="A104:P104"/>
    <mergeCell ref="A102:D102"/>
    <mergeCell ref="A101:D101"/>
    <mergeCell ref="A100:D100"/>
    <mergeCell ref="A99:D99"/>
    <mergeCell ref="A97:D98"/>
    <mergeCell ref="A92:D92"/>
    <mergeCell ref="G92:H92"/>
    <mergeCell ref="K92:L92"/>
    <mergeCell ref="M92:N92"/>
    <mergeCell ref="O92:P92"/>
    <mergeCell ref="A96:P96"/>
    <mergeCell ref="A90:D90"/>
    <mergeCell ref="G90:H90"/>
    <mergeCell ref="K90:L90"/>
    <mergeCell ref="M90:N90"/>
    <mergeCell ref="O90:P90"/>
    <mergeCell ref="A91:D91"/>
    <mergeCell ref="G91:H91"/>
    <mergeCell ref="K91:L91"/>
    <mergeCell ref="M91:N91"/>
    <mergeCell ref="O91:P91"/>
    <mergeCell ref="A93:D93"/>
    <mergeCell ref="G93:H93"/>
    <mergeCell ref="K93:L93"/>
    <mergeCell ref="M93:N93"/>
    <mergeCell ref="O93:P93"/>
    <mergeCell ref="A94:D94"/>
    <mergeCell ref="G94:H94"/>
    <mergeCell ref="A88:D88"/>
    <mergeCell ref="G88:H88"/>
    <mergeCell ref="K88:L88"/>
    <mergeCell ref="M88:N88"/>
    <mergeCell ref="O88:P88"/>
    <mergeCell ref="A89:D89"/>
    <mergeCell ref="G89:H89"/>
    <mergeCell ref="K89:L89"/>
    <mergeCell ref="M89:N89"/>
    <mergeCell ref="O89:P89"/>
    <mergeCell ref="A86:D86"/>
    <mergeCell ref="G86:H86"/>
    <mergeCell ref="K86:L86"/>
    <mergeCell ref="M86:N86"/>
    <mergeCell ref="O86:P86"/>
    <mergeCell ref="A87:D87"/>
    <mergeCell ref="G87:H87"/>
    <mergeCell ref="K87:L87"/>
    <mergeCell ref="M87:N87"/>
    <mergeCell ref="O87:P87"/>
    <mergeCell ref="A79:A80"/>
    <mergeCell ref="C79:I79"/>
    <mergeCell ref="C80:I80"/>
    <mergeCell ref="A82:P82"/>
    <mergeCell ref="A83:D84"/>
    <mergeCell ref="C77:I77"/>
    <mergeCell ref="C78:I78"/>
    <mergeCell ref="A64:A78"/>
    <mergeCell ref="C64:I64"/>
    <mergeCell ref="C65:I65"/>
    <mergeCell ref="C66:I66"/>
    <mergeCell ref="C67:I67"/>
    <mergeCell ref="C68:I68"/>
    <mergeCell ref="C70:I70"/>
    <mergeCell ref="C71:I71"/>
    <mergeCell ref="C73:I73"/>
    <mergeCell ref="C69:I69"/>
    <mergeCell ref="C72:I72"/>
    <mergeCell ref="C76:I76"/>
    <mergeCell ref="C74:I74"/>
    <mergeCell ref="C75:I75"/>
    <mergeCell ref="O83:P83"/>
    <mergeCell ref="M83:N83"/>
    <mergeCell ref="K83:L83"/>
    <mergeCell ref="A59:P59"/>
    <mergeCell ref="A60:A61"/>
    <mergeCell ref="B60:B61"/>
    <mergeCell ref="C60:I61"/>
    <mergeCell ref="J60:J61"/>
    <mergeCell ref="A62:A63"/>
    <mergeCell ref="C62:I62"/>
    <mergeCell ref="C63:I63"/>
    <mergeCell ref="A55:P55"/>
    <mergeCell ref="A56:C56"/>
    <mergeCell ref="D56:P56"/>
    <mergeCell ref="A57:C57"/>
    <mergeCell ref="D57:P57"/>
    <mergeCell ref="A58:C58"/>
    <mergeCell ref="D58:P58"/>
    <mergeCell ref="A52:B52"/>
    <mergeCell ref="C52:N52"/>
    <mergeCell ref="O52:P52"/>
    <mergeCell ref="A53:B53"/>
    <mergeCell ref="C53:N53"/>
    <mergeCell ref="O53:P53"/>
    <mergeCell ref="A50:B50"/>
    <mergeCell ref="C50:N50"/>
    <mergeCell ref="O50:P50"/>
    <mergeCell ref="A51:B51"/>
    <mergeCell ref="C51:N51"/>
    <mergeCell ref="O51:P51"/>
    <mergeCell ref="A46:B46"/>
    <mergeCell ref="I46:J46"/>
    <mergeCell ref="A47:B47"/>
    <mergeCell ref="I47:J47"/>
    <mergeCell ref="A48:B48"/>
    <mergeCell ref="A49:P49"/>
    <mergeCell ref="A42:P42"/>
    <mergeCell ref="A43:B44"/>
    <mergeCell ref="C43:H43"/>
    <mergeCell ref="I43:J44"/>
    <mergeCell ref="A45:B45"/>
    <mergeCell ref="I45:J45"/>
    <mergeCell ref="A39:C39"/>
    <mergeCell ref="E39:F39"/>
    <mergeCell ref="G39:H39"/>
    <mergeCell ref="A40:C40"/>
    <mergeCell ref="E40:F40"/>
    <mergeCell ref="G40:H40"/>
    <mergeCell ref="A37:C37"/>
    <mergeCell ref="E37:F37"/>
    <mergeCell ref="G37:H37"/>
    <mergeCell ref="A38:C38"/>
    <mergeCell ref="E38:F38"/>
    <mergeCell ref="G38:H38"/>
    <mergeCell ref="A35:C35"/>
    <mergeCell ref="E35:F35"/>
    <mergeCell ref="G35:H35"/>
    <mergeCell ref="A36:C36"/>
    <mergeCell ref="E36:F36"/>
    <mergeCell ref="G36:H36"/>
    <mergeCell ref="A33:C33"/>
    <mergeCell ref="E33:F33"/>
    <mergeCell ref="G33:H33"/>
    <mergeCell ref="A34:C34"/>
    <mergeCell ref="E34:F34"/>
    <mergeCell ref="G34:H34"/>
    <mergeCell ref="A31:C31"/>
    <mergeCell ref="E31:F31"/>
    <mergeCell ref="G31:H31"/>
    <mergeCell ref="A32:C32"/>
    <mergeCell ref="E32:F32"/>
    <mergeCell ref="G32:H32"/>
    <mergeCell ref="A28:P28"/>
    <mergeCell ref="A29:C30"/>
    <mergeCell ref="D29:F29"/>
    <mergeCell ref="G29:J29"/>
    <mergeCell ref="K29:M29"/>
    <mergeCell ref="N29:P29"/>
    <mergeCell ref="E30:F30"/>
    <mergeCell ref="G30:H30"/>
    <mergeCell ref="A25:B25"/>
    <mergeCell ref="G25:H25"/>
    <mergeCell ref="K25:L25"/>
    <mergeCell ref="M25:N25"/>
    <mergeCell ref="O25:P25"/>
    <mergeCell ref="A26:B26"/>
    <mergeCell ref="G26:H26"/>
    <mergeCell ref="K26:L26"/>
    <mergeCell ref="M26:N26"/>
    <mergeCell ref="O26:P26"/>
    <mergeCell ref="A23:B23"/>
    <mergeCell ref="G23:H23"/>
    <mergeCell ref="K23:L23"/>
    <mergeCell ref="M23:N23"/>
    <mergeCell ref="O23:P23"/>
    <mergeCell ref="A24:B24"/>
    <mergeCell ref="G24:H24"/>
    <mergeCell ref="K24:L24"/>
    <mergeCell ref="M24:N24"/>
    <mergeCell ref="O24:P24"/>
    <mergeCell ref="A21:B21"/>
    <mergeCell ref="G21:H21"/>
    <mergeCell ref="K21:L21"/>
    <mergeCell ref="M21:N21"/>
    <mergeCell ref="O21:P21"/>
    <mergeCell ref="A22:B22"/>
    <mergeCell ref="G22:H22"/>
    <mergeCell ref="K22:L22"/>
    <mergeCell ref="M22:N22"/>
    <mergeCell ref="O22:P22"/>
    <mergeCell ref="A20:B20"/>
    <mergeCell ref="G20:H20"/>
    <mergeCell ref="K20:L20"/>
    <mergeCell ref="M20:N20"/>
    <mergeCell ref="O20:P20"/>
    <mergeCell ref="A18:B19"/>
    <mergeCell ref="C18:F18"/>
    <mergeCell ref="G18:H18"/>
    <mergeCell ref="K18:L18"/>
    <mergeCell ref="M18:N18"/>
    <mergeCell ref="A16:D16"/>
    <mergeCell ref="G16:H16"/>
    <mergeCell ref="K16:L16"/>
    <mergeCell ref="M16:N16"/>
    <mergeCell ref="O16:P16"/>
    <mergeCell ref="O18:P18"/>
    <mergeCell ref="G19:H19"/>
    <mergeCell ref="K19:L19"/>
    <mergeCell ref="M19:N19"/>
    <mergeCell ref="O19:P19"/>
    <mergeCell ref="E12:F12"/>
    <mergeCell ref="G12:H12"/>
    <mergeCell ref="K12:L12"/>
    <mergeCell ref="M12:N12"/>
    <mergeCell ref="O12:P12"/>
    <mergeCell ref="G13:H13"/>
    <mergeCell ref="A15:D15"/>
    <mergeCell ref="G15:H15"/>
    <mergeCell ref="K15:L15"/>
    <mergeCell ref="M15:N15"/>
    <mergeCell ref="O15:P15"/>
    <mergeCell ref="A85:D85"/>
    <mergeCell ref="G85:H85"/>
    <mergeCell ref="K85:L85"/>
    <mergeCell ref="M85:N85"/>
    <mergeCell ref="O85:P85"/>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s>
  <pageMargins left="0.25" right="0.25" top="0.75" bottom="0.75" header="0.3" footer="0.3"/>
  <pageSetup paperSize="9" scale="93" fitToHeight="0" orientation="landscape" horizontalDpi="1200" verticalDpi="1200" r:id="rId1"/>
  <rowBreaks count="5" manualBreakCount="5">
    <brk id="21" max="15" man="1"/>
    <brk id="41" max="15" man="1"/>
    <brk id="58" max="15" man="1"/>
    <brk id="74" max="15" man="1"/>
    <brk id="95"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128"/>
  <sheetViews>
    <sheetView showZeros="0" topLeftCell="A88" zoomScale="90" zoomScaleNormal="90" zoomScaleSheetLayoutView="90" workbookViewId="0">
      <selection activeCell="C79" sqref="C79:I79"/>
    </sheetView>
  </sheetViews>
  <sheetFormatPr defaultColWidth="8.85546875" defaultRowHeight="15.75" x14ac:dyDescent="0.25"/>
  <cols>
    <col min="1" max="1" width="10.140625" style="134" customWidth="1"/>
    <col min="2" max="2" width="12.28515625" style="134" customWidth="1"/>
    <col min="3" max="3" width="8.28515625" style="134" customWidth="1"/>
    <col min="4" max="4" width="8.7109375" style="134" customWidth="1"/>
    <col min="5" max="5" width="8.28515625" style="134" customWidth="1"/>
    <col min="6" max="6" width="8" style="134" customWidth="1"/>
    <col min="7" max="7" width="6.42578125" style="134" customWidth="1"/>
    <col min="8" max="8" width="5.28515625" style="134" customWidth="1"/>
    <col min="9" max="9" width="10" style="134" customWidth="1"/>
    <col min="10" max="10" width="9.7109375" style="134" customWidth="1"/>
    <col min="11" max="11" width="8.28515625" style="134" customWidth="1"/>
    <col min="12" max="12" width="7" style="134" customWidth="1"/>
    <col min="13" max="13" width="9.7109375" style="134" customWidth="1"/>
    <col min="14" max="14" width="8.140625" style="134" customWidth="1"/>
    <col min="15" max="15" width="7.28515625" style="134" customWidth="1"/>
    <col min="16" max="17" width="9.42578125" style="134" customWidth="1"/>
    <col min="18" max="16384" width="8.85546875" style="134"/>
  </cols>
  <sheetData>
    <row r="1" spans="1:17" x14ac:dyDescent="0.25">
      <c r="N1" s="1558" t="s">
        <v>701</v>
      </c>
      <c r="O1" s="1558"/>
      <c r="P1" s="1558"/>
      <c r="Q1" s="333"/>
    </row>
    <row r="2" spans="1:17" ht="18.75" x14ac:dyDescent="0.25">
      <c r="E2" s="1559" t="s">
        <v>1</v>
      </c>
      <c r="F2" s="1559"/>
      <c r="G2" s="1559"/>
      <c r="H2" s="1559"/>
      <c r="I2" s="1559"/>
      <c r="J2" s="1559"/>
    </row>
    <row r="3" spans="1:17" ht="18.75" x14ac:dyDescent="0.25">
      <c r="D3" s="1559" t="s">
        <v>702</v>
      </c>
      <c r="E3" s="1559"/>
      <c r="F3" s="1559"/>
      <c r="G3" s="1559"/>
      <c r="H3" s="1559"/>
      <c r="I3" s="1559"/>
      <c r="J3" s="1559"/>
      <c r="K3" s="1559"/>
      <c r="L3" s="1559"/>
    </row>
    <row r="4" spans="1:17" ht="10.5" customHeight="1" x14ac:dyDescent="0.25">
      <c r="D4" s="334"/>
      <c r="E4" s="334"/>
      <c r="F4" s="334"/>
      <c r="G4" s="334"/>
      <c r="H4" s="334"/>
      <c r="I4" s="334"/>
      <c r="J4" s="334"/>
      <c r="K4" s="334"/>
      <c r="L4" s="334"/>
    </row>
    <row r="5" spans="1:17" x14ac:dyDescent="0.25">
      <c r="P5" s="333" t="s">
        <v>2</v>
      </c>
      <c r="Q5" s="333"/>
    </row>
    <row r="6" spans="1:17" ht="23.45" customHeight="1" x14ac:dyDescent="0.25">
      <c r="A6" s="1563" t="s">
        <v>3</v>
      </c>
      <c r="B6" s="1563"/>
      <c r="C6" s="1563"/>
      <c r="D6" s="1563" t="s">
        <v>178</v>
      </c>
      <c r="E6" s="1563"/>
      <c r="F6" s="1563"/>
      <c r="G6" s="1563"/>
      <c r="H6" s="1563"/>
      <c r="I6" s="1563"/>
      <c r="J6" s="1563"/>
      <c r="K6" s="1563"/>
      <c r="L6" s="1563"/>
      <c r="M6" s="1563"/>
      <c r="N6" s="1563"/>
      <c r="O6" s="1563"/>
      <c r="P6" s="327">
        <v>1</v>
      </c>
      <c r="Q6" s="328"/>
    </row>
    <row r="7" spans="1:17" ht="23.45" customHeight="1" x14ac:dyDescent="0.25">
      <c r="A7" s="1563" t="s">
        <v>4</v>
      </c>
      <c r="B7" s="1563"/>
      <c r="C7" s="1563"/>
      <c r="D7" s="1531" t="s">
        <v>384</v>
      </c>
      <c r="E7" s="1532"/>
      <c r="F7" s="1532"/>
      <c r="G7" s="1532"/>
      <c r="H7" s="1532"/>
      <c r="I7" s="1532"/>
      <c r="J7" s="1532"/>
      <c r="K7" s="1532"/>
      <c r="L7" s="1532"/>
      <c r="M7" s="1532"/>
      <c r="N7" s="1532"/>
      <c r="O7" s="1533"/>
      <c r="P7" s="135" t="s">
        <v>335</v>
      </c>
      <c r="Q7" s="376"/>
    </row>
    <row r="8" spans="1:17" ht="23.45" customHeight="1" x14ac:dyDescent="0.25">
      <c r="A8" s="1563" t="s">
        <v>5</v>
      </c>
      <c r="B8" s="1563"/>
      <c r="C8" s="1563"/>
      <c r="D8" s="1550"/>
      <c r="E8" s="1550"/>
      <c r="F8" s="1550"/>
      <c r="G8" s="1550"/>
      <c r="H8" s="1550"/>
      <c r="I8" s="1550"/>
      <c r="J8" s="1550"/>
      <c r="K8" s="1550"/>
      <c r="L8" s="1550"/>
      <c r="M8" s="1550"/>
      <c r="N8" s="1550"/>
      <c r="O8" s="1550"/>
      <c r="P8" s="135"/>
      <c r="Q8" s="376"/>
    </row>
    <row r="9" spans="1:17" x14ac:dyDescent="0.25">
      <c r="A9" s="1546"/>
      <c r="B9" s="1546"/>
      <c r="C9" s="1546"/>
      <c r="D9" s="1546"/>
      <c r="E9" s="1546"/>
      <c r="F9" s="1546"/>
      <c r="G9" s="1546"/>
      <c r="H9" s="1546"/>
      <c r="I9" s="1546"/>
      <c r="J9" s="1546"/>
      <c r="K9" s="1546"/>
      <c r="L9" s="1546"/>
      <c r="M9" s="1546"/>
      <c r="N9" s="1546"/>
      <c r="O9" s="1546"/>
      <c r="P9" s="1546"/>
      <c r="Q9" s="363"/>
    </row>
    <row r="10" spans="1:17" x14ac:dyDescent="0.25">
      <c r="A10" s="1531" t="s">
        <v>179</v>
      </c>
      <c r="B10" s="1532"/>
      <c r="C10" s="1532"/>
      <c r="D10" s="1532"/>
      <c r="E10" s="1532"/>
      <c r="F10" s="1532"/>
      <c r="G10" s="1532"/>
      <c r="H10" s="1532"/>
      <c r="I10" s="1532"/>
      <c r="J10" s="1532"/>
      <c r="K10" s="1532"/>
      <c r="L10" s="1532"/>
      <c r="M10" s="1532"/>
      <c r="N10" s="1532"/>
      <c r="O10" s="1532"/>
      <c r="P10" s="1533"/>
      <c r="Q10" s="324"/>
    </row>
    <row r="11" spans="1:17" x14ac:dyDescent="0.25">
      <c r="A11" s="324"/>
      <c r="B11" s="324"/>
      <c r="C11" s="324"/>
      <c r="D11" s="324"/>
      <c r="E11" s="324"/>
      <c r="F11" s="324"/>
      <c r="G11" s="324"/>
      <c r="H11" s="324"/>
      <c r="I11" s="324"/>
      <c r="J11" s="324"/>
      <c r="K11" s="324"/>
      <c r="L11" s="324"/>
      <c r="M11" s="324"/>
      <c r="N11" s="324"/>
      <c r="O11" s="324"/>
      <c r="P11" s="324"/>
      <c r="Q11" s="1062"/>
    </row>
    <row r="12" spans="1:17" ht="21.75" customHeight="1" x14ac:dyDescent="0.25">
      <c r="A12" s="1540" t="s">
        <v>7</v>
      </c>
      <c r="B12" s="1564"/>
      <c r="C12" s="1564"/>
      <c r="D12" s="1541"/>
      <c r="E12" s="1527" t="s">
        <v>2</v>
      </c>
      <c r="F12" s="1528"/>
      <c r="G12" s="1526">
        <v>2017</v>
      </c>
      <c r="H12" s="1526"/>
      <c r="I12" s="327">
        <v>2018</v>
      </c>
      <c r="J12" s="327">
        <v>2019</v>
      </c>
      <c r="K12" s="1536">
        <v>2020</v>
      </c>
      <c r="L12" s="1536"/>
      <c r="M12" s="1536">
        <v>2021</v>
      </c>
      <c r="N12" s="1536"/>
      <c r="O12" s="1536">
        <v>2022</v>
      </c>
      <c r="P12" s="1536"/>
      <c r="Q12" s="1063"/>
    </row>
    <row r="13" spans="1:17" ht="31.5" x14ac:dyDescent="0.25">
      <c r="A13" s="1542"/>
      <c r="B13" s="1565"/>
      <c r="C13" s="1565"/>
      <c r="D13" s="1543"/>
      <c r="E13" s="327" t="s">
        <v>8</v>
      </c>
      <c r="F13" s="329" t="s">
        <v>9</v>
      </c>
      <c r="G13" s="1527" t="s">
        <v>10</v>
      </c>
      <c r="H13" s="1528"/>
      <c r="I13" s="326" t="s">
        <v>10</v>
      </c>
      <c r="J13" s="326" t="s">
        <v>11</v>
      </c>
      <c r="K13" s="1527" t="s">
        <v>12</v>
      </c>
      <c r="L13" s="1528"/>
      <c r="M13" s="1527" t="s">
        <v>13</v>
      </c>
      <c r="N13" s="1528"/>
      <c r="O13" s="1527" t="s">
        <v>13</v>
      </c>
      <c r="P13" s="1528"/>
      <c r="Q13" s="1049"/>
    </row>
    <row r="14" spans="1:17" ht="23.45" customHeight="1" x14ac:dyDescent="0.25">
      <c r="A14" s="1551" t="s">
        <v>14</v>
      </c>
      <c r="B14" s="1551"/>
      <c r="C14" s="1551"/>
      <c r="D14" s="1551"/>
      <c r="E14" s="136" t="s">
        <v>109</v>
      </c>
      <c r="F14" s="136"/>
      <c r="G14" s="1566">
        <v>8904.7000000000007</v>
      </c>
      <c r="H14" s="1567"/>
      <c r="I14" s="362">
        <f>I15+I16+I17+I18+I19+I20</f>
        <v>9731.1</v>
      </c>
      <c r="J14" s="362">
        <f>J15+J16+J17+J19+J20</f>
        <v>15815.8</v>
      </c>
      <c r="K14" s="1529">
        <f>K15+K16+K17+K19+K20</f>
        <v>14315.8</v>
      </c>
      <c r="L14" s="1530"/>
      <c r="M14" s="1529">
        <f>M15+M16+M17+M19+M20</f>
        <v>14315.8</v>
      </c>
      <c r="N14" s="1530"/>
      <c r="O14" s="1529">
        <f>O15+O16+O17+O19+O20</f>
        <v>14315.8</v>
      </c>
      <c r="P14" s="1530"/>
      <c r="Q14" s="1056"/>
    </row>
    <row r="15" spans="1:17" ht="23.45" customHeight="1" x14ac:dyDescent="0.25">
      <c r="A15" s="1552" t="s">
        <v>79</v>
      </c>
      <c r="B15" s="1553"/>
      <c r="C15" s="1553"/>
      <c r="D15" s="1554"/>
      <c r="E15" s="136"/>
      <c r="F15" s="656">
        <v>21</v>
      </c>
      <c r="G15" s="1527">
        <v>6662.1</v>
      </c>
      <c r="H15" s="1528"/>
      <c r="I15" s="654">
        <v>6962.8</v>
      </c>
      <c r="J15" s="654">
        <v>5985.5</v>
      </c>
      <c r="K15" s="1534">
        <v>8315</v>
      </c>
      <c r="L15" s="1535"/>
      <c r="M15" s="1534">
        <v>8315</v>
      </c>
      <c r="N15" s="1535"/>
      <c r="O15" s="1534">
        <v>8315</v>
      </c>
      <c r="P15" s="1535"/>
      <c r="Q15" s="1059"/>
    </row>
    <row r="16" spans="1:17" ht="23.45" customHeight="1" x14ac:dyDescent="0.25">
      <c r="A16" s="1560" t="s">
        <v>83</v>
      </c>
      <c r="B16" s="1561"/>
      <c r="C16" s="1561"/>
      <c r="D16" s="1562"/>
      <c r="E16" s="136"/>
      <c r="F16" s="656">
        <v>22</v>
      </c>
      <c r="G16" s="1527">
        <v>1739.7</v>
      </c>
      <c r="H16" s="1528"/>
      <c r="I16" s="654">
        <v>1643.6</v>
      </c>
      <c r="J16" s="654">
        <v>7405.3</v>
      </c>
      <c r="K16" s="1534">
        <v>4995.8</v>
      </c>
      <c r="L16" s="1535"/>
      <c r="M16" s="1534">
        <v>4995.8</v>
      </c>
      <c r="N16" s="1535"/>
      <c r="O16" s="1534">
        <v>4995.8</v>
      </c>
      <c r="P16" s="1535"/>
      <c r="Q16" s="1059"/>
    </row>
    <row r="17" spans="1:17" ht="23.45" customHeight="1" x14ac:dyDescent="0.25">
      <c r="A17" s="1552" t="s">
        <v>180</v>
      </c>
      <c r="B17" s="1553"/>
      <c r="C17" s="1553"/>
      <c r="D17" s="1554"/>
      <c r="E17" s="136"/>
      <c r="F17" s="656">
        <v>27</v>
      </c>
      <c r="G17" s="1527">
        <v>78.8</v>
      </c>
      <c r="H17" s="1528"/>
      <c r="I17" s="654">
        <v>448.4</v>
      </c>
      <c r="J17" s="654">
        <v>115</v>
      </c>
      <c r="K17" s="1534">
        <v>115</v>
      </c>
      <c r="L17" s="1535"/>
      <c r="M17" s="1534">
        <v>115</v>
      </c>
      <c r="N17" s="1535"/>
      <c r="O17" s="1534">
        <v>115</v>
      </c>
      <c r="P17" s="1535"/>
      <c r="Q17" s="1059"/>
    </row>
    <row r="18" spans="1:17" ht="23.45" customHeight="1" x14ac:dyDescent="0.25">
      <c r="A18" s="1552" t="s">
        <v>163</v>
      </c>
      <c r="B18" s="1553"/>
      <c r="C18" s="1553"/>
      <c r="D18" s="1554"/>
      <c r="E18" s="136"/>
      <c r="F18" s="656">
        <v>28</v>
      </c>
      <c r="G18" s="1527">
        <v>1</v>
      </c>
      <c r="H18" s="1528"/>
      <c r="I18" s="654"/>
      <c r="J18" s="654"/>
      <c r="K18" s="1534"/>
      <c r="L18" s="1535"/>
      <c r="M18" s="1534"/>
      <c r="N18" s="1535"/>
      <c r="O18" s="1534"/>
      <c r="P18" s="1535"/>
      <c r="Q18" s="1059"/>
    </row>
    <row r="19" spans="1:17" ht="19.5" customHeight="1" x14ac:dyDescent="0.25">
      <c r="A19" s="1549" t="s">
        <v>98</v>
      </c>
      <c r="B19" s="1549"/>
      <c r="C19" s="1549"/>
      <c r="D19" s="1549"/>
      <c r="E19" s="136"/>
      <c r="F19" s="653">
        <v>31</v>
      </c>
      <c r="G19" s="1526">
        <v>165.9</v>
      </c>
      <c r="H19" s="1526"/>
      <c r="I19" s="654">
        <v>391.1</v>
      </c>
      <c r="J19" s="654">
        <v>1840</v>
      </c>
      <c r="K19" s="1537">
        <v>400</v>
      </c>
      <c r="L19" s="1537"/>
      <c r="M19" s="1537">
        <v>400</v>
      </c>
      <c r="N19" s="1537"/>
      <c r="O19" s="1537">
        <v>400</v>
      </c>
      <c r="P19" s="1537"/>
      <c r="Q19" s="1056"/>
    </row>
    <row r="20" spans="1:17" ht="22.5" customHeight="1" x14ac:dyDescent="0.25">
      <c r="A20" s="1549" t="s">
        <v>101</v>
      </c>
      <c r="B20" s="1549"/>
      <c r="C20" s="1549"/>
      <c r="D20" s="1549"/>
      <c r="E20" s="136"/>
      <c r="F20" s="653">
        <v>33</v>
      </c>
      <c r="G20" s="1526">
        <v>257.2</v>
      </c>
      <c r="H20" s="1526"/>
      <c r="I20" s="654">
        <v>285.2</v>
      </c>
      <c r="J20" s="654">
        <v>470</v>
      </c>
      <c r="K20" s="1537">
        <v>490</v>
      </c>
      <c r="L20" s="1537"/>
      <c r="M20" s="1537">
        <v>490</v>
      </c>
      <c r="N20" s="1537"/>
      <c r="O20" s="1537">
        <v>490</v>
      </c>
      <c r="P20" s="1537"/>
      <c r="Q20" s="1056"/>
    </row>
    <row r="21" spans="1:17" ht="14.45" customHeight="1" x14ac:dyDescent="0.25">
      <c r="Q21" s="1064"/>
    </row>
    <row r="22" spans="1:17" ht="18.75" customHeight="1" x14ac:dyDescent="0.25">
      <c r="A22" s="1540" t="s">
        <v>7</v>
      </c>
      <c r="B22" s="1541"/>
      <c r="C22" s="1536" t="s">
        <v>2</v>
      </c>
      <c r="D22" s="1536"/>
      <c r="E22" s="1536"/>
      <c r="F22" s="1536"/>
      <c r="G22" s="1526">
        <v>2017</v>
      </c>
      <c r="H22" s="1526"/>
      <c r="I22" s="327">
        <v>2018</v>
      </c>
      <c r="J22" s="327">
        <v>2019</v>
      </c>
      <c r="K22" s="1536">
        <v>2020</v>
      </c>
      <c r="L22" s="1536"/>
      <c r="M22" s="1536">
        <v>2021</v>
      </c>
      <c r="N22" s="1536"/>
      <c r="O22" s="1536">
        <v>2022</v>
      </c>
      <c r="P22" s="1536"/>
      <c r="Q22" s="1063"/>
    </row>
    <row r="23" spans="1:17" ht="35.450000000000003" customHeight="1" x14ac:dyDescent="0.25">
      <c r="A23" s="1542"/>
      <c r="B23" s="1543"/>
      <c r="C23" s="327" t="s">
        <v>16</v>
      </c>
      <c r="D23" s="327" t="s">
        <v>17</v>
      </c>
      <c r="E23" s="327" t="s">
        <v>8</v>
      </c>
      <c r="F23" s="329" t="s">
        <v>9</v>
      </c>
      <c r="G23" s="1527" t="s">
        <v>10</v>
      </c>
      <c r="H23" s="1528"/>
      <c r="I23" s="327" t="s">
        <v>10</v>
      </c>
      <c r="J23" s="327" t="s">
        <v>11</v>
      </c>
      <c r="K23" s="1527" t="s">
        <v>12</v>
      </c>
      <c r="L23" s="1528"/>
      <c r="M23" s="1527" t="s">
        <v>13</v>
      </c>
      <c r="N23" s="1528"/>
      <c r="O23" s="1527" t="s">
        <v>13</v>
      </c>
      <c r="P23" s="1528"/>
      <c r="Q23" s="1049"/>
    </row>
    <row r="24" spans="1:17" s="137" customFormat="1" ht="43.5" customHeight="1" x14ac:dyDescent="0.25">
      <c r="A24" s="1556" t="s">
        <v>18</v>
      </c>
      <c r="B24" s="1557"/>
      <c r="C24" s="136"/>
      <c r="D24" s="136"/>
      <c r="E24" s="136"/>
      <c r="F24" s="136"/>
      <c r="G24" s="1550">
        <v>8904.7000000000007</v>
      </c>
      <c r="H24" s="1550"/>
      <c r="I24" s="375">
        <v>9731.1</v>
      </c>
      <c r="J24" s="362">
        <v>15815.8</v>
      </c>
      <c r="K24" s="1529">
        <v>14315.8</v>
      </c>
      <c r="L24" s="1530"/>
      <c r="M24" s="1529">
        <v>14315.8</v>
      </c>
      <c r="N24" s="1530"/>
      <c r="O24" s="1529">
        <v>14315.8</v>
      </c>
      <c r="P24" s="1530"/>
      <c r="Q24" s="1065"/>
    </row>
    <row r="25" spans="1:17" s="137" customFormat="1" ht="32.450000000000003" customHeight="1" x14ac:dyDescent="0.25">
      <c r="A25" s="1547" t="s">
        <v>19</v>
      </c>
      <c r="B25" s="1548"/>
      <c r="C25" s="327">
        <v>1</v>
      </c>
      <c r="D25" s="138"/>
      <c r="E25" s="138"/>
      <c r="F25" s="138"/>
      <c r="G25" s="1526"/>
      <c r="H25" s="1526"/>
      <c r="I25" s="122"/>
      <c r="J25" s="123"/>
      <c r="K25" s="1537"/>
      <c r="L25" s="1537"/>
      <c r="M25" s="1537"/>
      <c r="N25" s="1537"/>
      <c r="O25" s="1537"/>
      <c r="P25" s="1537"/>
      <c r="Q25" s="1066"/>
    </row>
    <row r="26" spans="1:17" s="137" customFormat="1" ht="18.75" customHeight="1" x14ac:dyDescent="0.25">
      <c r="A26" s="1526"/>
      <c r="B26" s="1526"/>
      <c r="C26" s="138"/>
      <c r="D26" s="138"/>
      <c r="E26" s="138"/>
      <c r="F26" s="138"/>
      <c r="G26" s="1526"/>
      <c r="H26" s="1526"/>
      <c r="I26" s="122"/>
      <c r="J26" s="123"/>
      <c r="K26" s="1537"/>
      <c r="L26" s="1537"/>
      <c r="M26" s="1537"/>
      <c r="N26" s="1537"/>
      <c r="O26" s="1537"/>
      <c r="P26" s="1537"/>
      <c r="Q26" s="1066"/>
    </row>
    <row r="27" spans="1:17" s="137" customFormat="1" ht="18.75" customHeight="1" x14ac:dyDescent="0.25">
      <c r="A27" s="1526"/>
      <c r="B27" s="1526"/>
      <c r="C27" s="138"/>
      <c r="D27" s="138"/>
      <c r="E27" s="138"/>
      <c r="F27" s="138"/>
      <c r="G27" s="1526"/>
      <c r="H27" s="1526"/>
      <c r="I27" s="122"/>
      <c r="J27" s="123"/>
      <c r="K27" s="1537"/>
      <c r="L27" s="1537"/>
      <c r="M27" s="1537"/>
      <c r="N27" s="1537"/>
      <c r="O27" s="1537"/>
      <c r="P27" s="1537"/>
      <c r="Q27" s="1066"/>
    </row>
    <row r="28" spans="1:17" s="137" customFormat="1" ht="32.450000000000003" customHeight="1" x14ac:dyDescent="0.25">
      <c r="A28" s="1547" t="s">
        <v>20</v>
      </c>
      <c r="B28" s="1548"/>
      <c r="C28" s="327">
        <v>1</v>
      </c>
      <c r="D28" s="138"/>
      <c r="E28" s="138"/>
      <c r="F28" s="138"/>
      <c r="G28" s="1526"/>
      <c r="H28" s="1526"/>
      <c r="I28" s="122"/>
      <c r="J28" s="123"/>
      <c r="K28" s="1537"/>
      <c r="L28" s="1537"/>
      <c r="M28" s="1537"/>
      <c r="N28" s="1537"/>
      <c r="O28" s="1537"/>
      <c r="P28" s="1537"/>
      <c r="Q28" s="1066"/>
    </row>
    <row r="29" spans="1:17" s="137" customFormat="1" ht="19.149999999999999" customHeight="1" x14ac:dyDescent="0.25">
      <c r="A29" s="1527"/>
      <c r="B29" s="1528"/>
      <c r="C29" s="138"/>
      <c r="D29" s="138"/>
      <c r="E29" s="138"/>
      <c r="F29" s="138"/>
      <c r="G29" s="1527"/>
      <c r="H29" s="1528"/>
      <c r="I29" s="122"/>
      <c r="J29" s="123"/>
      <c r="K29" s="1534"/>
      <c r="L29" s="1535"/>
      <c r="M29" s="1534"/>
      <c r="N29" s="1535"/>
      <c r="O29" s="1534"/>
      <c r="P29" s="1535"/>
      <c r="Q29" s="1066"/>
    </row>
    <row r="30" spans="1:17" s="137" customFormat="1" ht="19.149999999999999" customHeight="1" x14ac:dyDescent="0.25">
      <c r="A30" s="1527"/>
      <c r="B30" s="1528"/>
      <c r="C30" s="138"/>
      <c r="D30" s="138"/>
      <c r="E30" s="138"/>
      <c r="F30" s="138"/>
      <c r="G30" s="1527"/>
      <c r="H30" s="1528"/>
      <c r="I30" s="122"/>
      <c r="J30" s="123"/>
      <c r="K30" s="1534"/>
      <c r="L30" s="1535"/>
      <c r="M30" s="1534"/>
      <c r="N30" s="1535"/>
      <c r="O30" s="1534"/>
      <c r="P30" s="1535"/>
      <c r="Q30" s="1066"/>
    </row>
    <row r="31" spans="1:17" s="137" customFormat="1" ht="63" customHeight="1" x14ac:dyDescent="0.25">
      <c r="A31" s="1547" t="s">
        <v>21</v>
      </c>
      <c r="B31" s="1548"/>
      <c r="C31" s="914">
        <v>1</v>
      </c>
      <c r="D31" s="135">
        <v>1</v>
      </c>
      <c r="E31" s="135" t="s">
        <v>109</v>
      </c>
      <c r="F31" s="135" t="s">
        <v>305</v>
      </c>
      <c r="G31" s="1527">
        <v>8904.7000000000007</v>
      </c>
      <c r="H31" s="1528"/>
      <c r="I31" s="123">
        <v>9731.1</v>
      </c>
      <c r="J31" s="123">
        <v>15815.8</v>
      </c>
      <c r="K31" s="1534">
        <v>14315.8</v>
      </c>
      <c r="L31" s="1535"/>
      <c r="M31" s="1534">
        <v>14315.8</v>
      </c>
      <c r="N31" s="1535"/>
      <c r="O31" s="1534">
        <v>14315.8</v>
      </c>
      <c r="P31" s="1535"/>
      <c r="Q31" s="1066"/>
    </row>
    <row r="32" spans="1:17" ht="14.45" customHeight="1" x14ac:dyDescent="0.25">
      <c r="Q32" s="1064"/>
    </row>
    <row r="33" spans="1:17" ht="14.45" customHeight="1" x14ac:dyDescent="0.25">
      <c r="A33" s="1606" t="s">
        <v>181</v>
      </c>
      <c r="B33" s="1607"/>
      <c r="C33" s="1607"/>
      <c r="D33" s="1607"/>
      <c r="E33" s="1607"/>
      <c r="F33" s="1607"/>
      <c r="G33" s="1607"/>
      <c r="H33" s="1607"/>
      <c r="I33" s="1607"/>
      <c r="J33" s="1607"/>
      <c r="K33" s="1607"/>
      <c r="L33" s="1607"/>
      <c r="M33" s="1607"/>
      <c r="N33" s="1607"/>
      <c r="O33" s="1607"/>
      <c r="P33" s="1608"/>
      <c r="Q33" s="1067"/>
    </row>
    <row r="34" spans="1:17" ht="25.15" customHeight="1" x14ac:dyDescent="0.25">
      <c r="A34" s="1526" t="s">
        <v>7</v>
      </c>
      <c r="B34" s="1526"/>
      <c r="C34" s="1526"/>
      <c r="D34" s="1526" t="s">
        <v>2</v>
      </c>
      <c r="E34" s="1526"/>
      <c r="F34" s="1526"/>
      <c r="G34" s="1526" t="s">
        <v>735</v>
      </c>
      <c r="H34" s="1526"/>
      <c r="I34" s="1526"/>
      <c r="J34" s="1526"/>
      <c r="K34" s="1526" t="s">
        <v>736</v>
      </c>
      <c r="L34" s="1526"/>
      <c r="M34" s="1526"/>
      <c r="N34" s="1526" t="s">
        <v>703</v>
      </c>
      <c r="O34" s="1526"/>
      <c r="P34" s="1526"/>
      <c r="Q34" s="1049"/>
    </row>
    <row r="35" spans="1:17" ht="64.150000000000006" customHeight="1" x14ac:dyDescent="0.25">
      <c r="A35" s="1526"/>
      <c r="B35" s="1526"/>
      <c r="C35" s="1526"/>
      <c r="D35" s="327" t="s">
        <v>8</v>
      </c>
      <c r="E35" s="1574" t="s">
        <v>23</v>
      </c>
      <c r="F35" s="1574"/>
      <c r="G35" s="1569" t="s">
        <v>24</v>
      </c>
      <c r="H35" s="1569"/>
      <c r="I35" s="331" t="s">
        <v>25</v>
      </c>
      <c r="J35" s="331" t="s">
        <v>26</v>
      </c>
      <c r="K35" s="331" t="s">
        <v>24</v>
      </c>
      <c r="L35" s="331" t="s">
        <v>25</v>
      </c>
      <c r="M35" s="331" t="s">
        <v>26</v>
      </c>
      <c r="N35" s="331" t="s">
        <v>24</v>
      </c>
      <c r="O35" s="331" t="s">
        <v>25</v>
      </c>
      <c r="P35" s="331" t="s">
        <v>26</v>
      </c>
      <c r="Q35" s="1068"/>
    </row>
    <row r="36" spans="1:17" ht="20.45" customHeight="1" x14ac:dyDescent="0.25">
      <c r="A36" s="1563" t="s">
        <v>27</v>
      </c>
      <c r="B36" s="1563"/>
      <c r="C36" s="1563"/>
      <c r="D36" s="139"/>
      <c r="E36" s="1526"/>
      <c r="F36" s="1526"/>
      <c r="G36" s="1529">
        <v>14315.8</v>
      </c>
      <c r="H36" s="1530"/>
      <c r="I36" s="122"/>
      <c r="J36" s="362"/>
      <c r="K36" s="362">
        <v>14315.8</v>
      </c>
      <c r="L36" s="362"/>
      <c r="M36" s="362"/>
      <c r="N36" s="362">
        <v>14315.8</v>
      </c>
      <c r="O36" s="362"/>
      <c r="P36" s="362"/>
      <c r="Q36" s="1056"/>
    </row>
    <row r="37" spans="1:17" s="140" customFormat="1" ht="20.45" customHeight="1" x14ac:dyDescent="0.25">
      <c r="A37" s="1555" t="s">
        <v>124</v>
      </c>
      <c r="B37" s="1555"/>
      <c r="C37" s="1555"/>
      <c r="D37" s="330" t="s">
        <v>28</v>
      </c>
      <c r="E37" s="1568">
        <v>3</v>
      </c>
      <c r="F37" s="1568"/>
      <c r="G37" s="1534">
        <v>14315.8</v>
      </c>
      <c r="H37" s="1535"/>
      <c r="I37" s="374"/>
      <c r="J37" s="123"/>
      <c r="K37" s="123">
        <v>14315.8</v>
      </c>
      <c r="L37" s="123"/>
      <c r="M37" s="123"/>
      <c r="N37" s="123">
        <v>14315.8</v>
      </c>
      <c r="O37" s="123"/>
      <c r="P37" s="123"/>
      <c r="Q37" s="1061"/>
    </row>
    <row r="38" spans="1:17" s="140" customFormat="1" ht="20.45" customHeight="1" x14ac:dyDescent="0.25">
      <c r="A38" s="1555" t="s">
        <v>29</v>
      </c>
      <c r="B38" s="1555"/>
      <c r="C38" s="1555"/>
      <c r="D38" s="330" t="s">
        <v>30</v>
      </c>
      <c r="E38" s="1568"/>
      <c r="F38" s="1568"/>
      <c r="G38" s="1534"/>
      <c r="H38" s="1535"/>
      <c r="I38" s="374"/>
      <c r="J38" s="123"/>
      <c r="K38" s="123"/>
      <c r="L38" s="123"/>
      <c r="M38" s="123"/>
      <c r="N38" s="123"/>
      <c r="O38" s="123"/>
      <c r="P38" s="123"/>
      <c r="Q38" s="1061"/>
    </row>
    <row r="39" spans="1:17" ht="20.45" customHeight="1" x14ac:dyDescent="0.25">
      <c r="A39" s="1563"/>
      <c r="B39" s="1563"/>
      <c r="C39" s="1563"/>
      <c r="D39" s="139"/>
      <c r="E39" s="1526"/>
      <c r="F39" s="1526"/>
      <c r="G39" s="1534"/>
      <c r="H39" s="1535"/>
      <c r="I39" s="122"/>
      <c r="J39" s="123"/>
      <c r="K39" s="123"/>
      <c r="L39" s="123"/>
      <c r="M39" s="123"/>
      <c r="N39" s="123"/>
      <c r="O39" s="123"/>
      <c r="P39" s="123"/>
      <c r="Q39" s="1061"/>
    </row>
    <row r="40" spans="1:17" ht="20.45" customHeight="1" x14ac:dyDescent="0.25">
      <c r="A40" s="1563" t="s">
        <v>27</v>
      </c>
      <c r="B40" s="1563"/>
      <c r="C40" s="1563"/>
      <c r="D40" s="139"/>
      <c r="E40" s="1526"/>
      <c r="F40" s="1526"/>
      <c r="G40" s="1529">
        <v>14315.8</v>
      </c>
      <c r="H40" s="1530"/>
      <c r="I40" s="122"/>
      <c r="J40" s="362"/>
      <c r="K40" s="362">
        <v>14315.8</v>
      </c>
      <c r="L40" s="362"/>
      <c r="M40" s="362"/>
      <c r="N40" s="362">
        <v>14315.8</v>
      </c>
      <c r="O40" s="362"/>
      <c r="P40" s="362"/>
      <c r="Q40" s="1056"/>
    </row>
    <row r="41" spans="1:17" s="140" customFormat="1" ht="20.45" customHeight="1" x14ac:dyDescent="0.25">
      <c r="A41" s="1555" t="s">
        <v>31</v>
      </c>
      <c r="B41" s="1555"/>
      <c r="C41" s="1555"/>
      <c r="D41" s="141"/>
      <c r="E41" s="1568"/>
      <c r="F41" s="1568"/>
      <c r="G41" s="1534"/>
      <c r="H41" s="1535"/>
      <c r="I41" s="374"/>
      <c r="J41" s="123"/>
      <c r="K41" s="123"/>
      <c r="L41" s="123"/>
      <c r="M41" s="123"/>
      <c r="N41" s="123"/>
      <c r="O41" s="123"/>
      <c r="P41" s="123"/>
      <c r="Q41" s="1061"/>
    </row>
    <row r="42" spans="1:17" s="140" customFormat="1" ht="20.45" customHeight="1" x14ac:dyDescent="0.25">
      <c r="A42" s="1555" t="s">
        <v>32</v>
      </c>
      <c r="B42" s="1555"/>
      <c r="C42" s="1555"/>
      <c r="D42" s="142" t="s">
        <v>109</v>
      </c>
      <c r="E42" s="1568">
        <v>1</v>
      </c>
      <c r="F42" s="1568"/>
      <c r="G42" s="1534">
        <v>14315.8</v>
      </c>
      <c r="H42" s="1535"/>
      <c r="I42" s="374"/>
      <c r="J42" s="123"/>
      <c r="K42" s="123">
        <v>14315.8</v>
      </c>
      <c r="L42" s="123"/>
      <c r="M42" s="123"/>
      <c r="N42" s="123">
        <v>14315.8</v>
      </c>
      <c r="O42" s="123"/>
      <c r="P42" s="123"/>
      <c r="Q42" s="1061"/>
    </row>
    <row r="43" spans="1:17" ht="19.149999999999999" customHeight="1" x14ac:dyDescent="0.25">
      <c r="Q43" s="1064"/>
    </row>
    <row r="44" spans="1:17" x14ac:dyDescent="0.25">
      <c r="A44" s="1551" t="s">
        <v>182</v>
      </c>
      <c r="B44" s="1551"/>
      <c r="C44" s="1551"/>
      <c r="D44" s="1551"/>
      <c r="E44" s="1551"/>
      <c r="F44" s="1551"/>
      <c r="G44" s="1551"/>
      <c r="H44" s="1551"/>
      <c r="I44" s="1551"/>
      <c r="J44" s="1551"/>
      <c r="K44" s="1551"/>
      <c r="L44" s="1551"/>
      <c r="M44" s="1551"/>
      <c r="N44" s="1551"/>
      <c r="O44" s="1551"/>
      <c r="P44" s="1551"/>
      <c r="Q44" s="360"/>
    </row>
    <row r="45" spans="1:17" x14ac:dyDescent="0.25">
      <c r="A45" s="1526" t="s">
        <v>7</v>
      </c>
      <c r="B45" s="1526"/>
      <c r="C45" s="1526" t="s">
        <v>2</v>
      </c>
      <c r="D45" s="1526"/>
      <c r="E45" s="1526"/>
      <c r="F45" s="1526"/>
      <c r="G45" s="1526"/>
      <c r="H45" s="1526"/>
      <c r="I45" s="1540" t="s">
        <v>34</v>
      </c>
      <c r="J45" s="1541"/>
      <c r="K45" s="327">
        <v>2017</v>
      </c>
      <c r="L45" s="327">
        <v>2018</v>
      </c>
      <c r="M45" s="327">
        <v>2019</v>
      </c>
      <c r="N45" s="327">
        <v>2020</v>
      </c>
      <c r="O45" s="327">
        <v>2021</v>
      </c>
      <c r="P45" s="327">
        <v>2022</v>
      </c>
      <c r="Q45" s="328"/>
    </row>
    <row r="46" spans="1:17" ht="51.75" customHeight="1" x14ac:dyDescent="0.25">
      <c r="A46" s="1526"/>
      <c r="B46" s="1526"/>
      <c r="C46" s="329" t="s">
        <v>35</v>
      </c>
      <c r="D46" s="329" t="s">
        <v>36</v>
      </c>
      <c r="E46" s="329" t="s">
        <v>37</v>
      </c>
      <c r="F46" s="329" t="s">
        <v>38</v>
      </c>
      <c r="G46" s="329" t="s">
        <v>39</v>
      </c>
      <c r="H46" s="329" t="s">
        <v>40</v>
      </c>
      <c r="I46" s="1542"/>
      <c r="J46" s="1543"/>
      <c r="K46" s="331" t="s">
        <v>10</v>
      </c>
      <c r="L46" s="331" t="s">
        <v>10</v>
      </c>
      <c r="M46" s="331" t="s">
        <v>11</v>
      </c>
      <c r="N46" s="331" t="s">
        <v>12</v>
      </c>
      <c r="O46" s="331" t="s">
        <v>13</v>
      </c>
      <c r="P46" s="331" t="s">
        <v>13</v>
      </c>
      <c r="Q46" s="359"/>
    </row>
    <row r="47" spans="1:17" x14ac:dyDescent="0.25">
      <c r="A47" s="1572" t="s">
        <v>27</v>
      </c>
      <c r="B47" s="1573"/>
      <c r="C47" s="143"/>
      <c r="D47" s="143"/>
      <c r="E47" s="143"/>
      <c r="F47" s="143"/>
      <c r="G47" s="143"/>
      <c r="H47" s="143"/>
      <c r="I47" s="1544"/>
      <c r="J47" s="1545"/>
      <c r="K47" s="332"/>
      <c r="L47" s="332"/>
      <c r="M47" s="143"/>
      <c r="N47" s="143"/>
      <c r="O47" s="143"/>
      <c r="P47" s="143"/>
      <c r="Q47" s="373"/>
    </row>
    <row r="48" spans="1:17" ht="16.5" customHeight="1" x14ac:dyDescent="0.25">
      <c r="A48" s="1563"/>
      <c r="B48" s="1563"/>
      <c r="C48" s="139"/>
      <c r="D48" s="139"/>
      <c r="E48" s="139"/>
      <c r="F48" s="139"/>
      <c r="G48" s="139"/>
      <c r="H48" s="139"/>
      <c r="I48" s="1570"/>
      <c r="J48" s="1571"/>
      <c r="K48" s="327"/>
      <c r="L48" s="327"/>
      <c r="M48" s="139"/>
      <c r="N48" s="139"/>
      <c r="O48" s="139"/>
      <c r="P48" s="139"/>
      <c r="Q48" s="358"/>
    </row>
    <row r="49" spans="1:17" ht="16.5" customHeight="1" x14ac:dyDescent="0.25">
      <c r="A49" s="1536"/>
      <c r="B49" s="1536"/>
      <c r="C49" s="139"/>
      <c r="D49" s="139"/>
      <c r="E49" s="139"/>
      <c r="F49" s="139"/>
      <c r="G49" s="139"/>
      <c r="H49" s="139"/>
      <c r="I49" s="1570"/>
      <c r="J49" s="1571"/>
      <c r="K49" s="327"/>
      <c r="L49" s="327"/>
      <c r="M49" s="139"/>
      <c r="N49" s="139"/>
      <c r="O49" s="139"/>
      <c r="P49" s="139"/>
      <c r="Q49" s="358"/>
    </row>
    <row r="50" spans="1:17" x14ac:dyDescent="0.25">
      <c r="A50" s="1570"/>
      <c r="B50" s="1546"/>
    </row>
    <row r="51" spans="1:17" x14ac:dyDescent="0.25">
      <c r="A51" s="1538" t="s">
        <v>41</v>
      </c>
      <c r="B51" s="1538"/>
      <c r="C51" s="1538"/>
      <c r="D51" s="1538"/>
      <c r="E51" s="1538"/>
      <c r="F51" s="1538"/>
      <c r="G51" s="1538"/>
      <c r="H51" s="1538"/>
      <c r="I51" s="1538"/>
      <c r="J51" s="1538"/>
      <c r="K51" s="1538"/>
      <c r="L51" s="1538"/>
      <c r="M51" s="1538"/>
      <c r="N51" s="1538"/>
      <c r="O51" s="1538"/>
      <c r="P51" s="1539"/>
      <c r="Q51" s="360"/>
    </row>
    <row r="52" spans="1:17" ht="15.95" customHeight="1" x14ac:dyDescent="0.25">
      <c r="A52" s="1531"/>
      <c r="B52" s="1533"/>
      <c r="C52" s="1531"/>
      <c r="D52" s="1532"/>
      <c r="E52" s="1532"/>
      <c r="F52" s="1532"/>
      <c r="G52" s="1532"/>
      <c r="H52" s="1532"/>
      <c r="I52" s="1532"/>
      <c r="J52" s="1532"/>
      <c r="K52" s="1532"/>
      <c r="L52" s="1532"/>
      <c r="M52" s="1532"/>
      <c r="N52" s="1533"/>
      <c r="O52" s="1536" t="s">
        <v>2</v>
      </c>
      <c r="P52" s="1536"/>
      <c r="Q52" s="363"/>
    </row>
    <row r="53" spans="1:17" ht="18" customHeight="1" x14ac:dyDescent="0.25">
      <c r="A53" s="1563" t="s">
        <v>42</v>
      </c>
      <c r="B53" s="1563"/>
      <c r="C53" s="1531" t="s">
        <v>184</v>
      </c>
      <c r="D53" s="1532"/>
      <c r="E53" s="1532"/>
      <c r="F53" s="1532"/>
      <c r="G53" s="1532"/>
      <c r="H53" s="1532"/>
      <c r="I53" s="1532"/>
      <c r="J53" s="1532"/>
      <c r="K53" s="1532"/>
      <c r="L53" s="1532"/>
      <c r="M53" s="1532"/>
      <c r="N53" s="1533"/>
      <c r="O53" s="1536">
        <v>411</v>
      </c>
      <c r="P53" s="1536"/>
      <c r="Q53" s="363"/>
    </row>
    <row r="54" spans="1:17" ht="16.5" customHeight="1" x14ac:dyDescent="0.25">
      <c r="A54" s="1563" t="s">
        <v>43</v>
      </c>
      <c r="B54" s="1563"/>
      <c r="C54" s="1531" t="s">
        <v>184</v>
      </c>
      <c r="D54" s="1532"/>
      <c r="E54" s="1532"/>
      <c r="F54" s="1532"/>
      <c r="G54" s="1532"/>
      <c r="H54" s="1532"/>
      <c r="I54" s="1532"/>
      <c r="J54" s="1532"/>
      <c r="K54" s="1532"/>
      <c r="L54" s="1532"/>
      <c r="M54" s="1532"/>
      <c r="N54" s="1533"/>
      <c r="O54" s="1536">
        <v>50</v>
      </c>
      <c r="P54" s="1536"/>
      <c r="Q54" s="363"/>
    </row>
    <row r="55" spans="1:17" ht="18.95" customHeight="1" x14ac:dyDescent="0.25">
      <c r="A55" s="1563" t="s">
        <v>45</v>
      </c>
      <c r="B55" s="1563"/>
      <c r="C55" s="1531" t="s">
        <v>306</v>
      </c>
      <c r="D55" s="1532"/>
      <c r="E55" s="1532"/>
      <c r="F55" s="1532"/>
      <c r="G55" s="1532"/>
      <c r="H55" s="1532"/>
      <c r="I55" s="1532"/>
      <c r="J55" s="1532"/>
      <c r="K55" s="1532"/>
      <c r="L55" s="1532"/>
      <c r="M55" s="1532"/>
      <c r="N55" s="1533"/>
      <c r="O55" s="1589" t="s">
        <v>307</v>
      </c>
      <c r="P55" s="1589"/>
      <c r="Q55" s="372"/>
    </row>
    <row r="57" spans="1:17" ht="32.450000000000003" customHeight="1" x14ac:dyDescent="0.25">
      <c r="A57" s="1588" t="s">
        <v>186</v>
      </c>
      <c r="B57" s="1588"/>
      <c r="C57" s="1588"/>
      <c r="D57" s="1588"/>
      <c r="E57" s="1588"/>
      <c r="F57" s="1588"/>
      <c r="G57" s="1588"/>
      <c r="H57" s="1588"/>
      <c r="I57" s="1588"/>
      <c r="J57" s="1588"/>
      <c r="K57" s="1588"/>
      <c r="L57" s="1588"/>
      <c r="M57" s="1588"/>
      <c r="N57" s="1588"/>
      <c r="O57" s="1588"/>
      <c r="P57" s="1588"/>
      <c r="Q57" s="371"/>
    </row>
    <row r="58" spans="1:17" ht="18" customHeight="1" x14ac:dyDescent="0.25">
      <c r="A58" s="1579" t="s">
        <v>47</v>
      </c>
      <c r="B58" s="1576"/>
      <c r="C58" s="1577"/>
      <c r="D58" s="1576" t="s">
        <v>408</v>
      </c>
      <c r="E58" s="1576"/>
      <c r="F58" s="1576"/>
      <c r="G58" s="1576"/>
      <c r="H58" s="1576"/>
      <c r="I58" s="1576"/>
      <c r="J58" s="1576"/>
      <c r="K58" s="1576"/>
      <c r="L58" s="1576"/>
      <c r="M58" s="1576"/>
      <c r="N58" s="1576"/>
      <c r="O58" s="1576"/>
      <c r="P58" s="1577"/>
      <c r="Q58" s="370"/>
    </row>
    <row r="59" spans="1:17" ht="94.5" customHeight="1" x14ac:dyDescent="0.25">
      <c r="A59" s="1609" t="s">
        <v>673</v>
      </c>
      <c r="B59" s="1610"/>
      <c r="C59" s="1611"/>
      <c r="D59" s="1483" t="s">
        <v>896</v>
      </c>
      <c r="E59" s="1576"/>
      <c r="F59" s="1576"/>
      <c r="G59" s="1576"/>
      <c r="H59" s="1576"/>
      <c r="I59" s="1576"/>
      <c r="J59" s="1576"/>
      <c r="K59" s="1576"/>
      <c r="L59" s="1576"/>
      <c r="M59" s="1576"/>
      <c r="N59" s="1576"/>
      <c r="O59" s="1576"/>
      <c r="P59" s="1577"/>
      <c r="Q59" s="370"/>
    </row>
    <row r="60" spans="1:17" ht="75" customHeight="1" x14ac:dyDescent="0.25">
      <c r="A60" s="1628" t="s">
        <v>49</v>
      </c>
      <c r="B60" s="1629"/>
      <c r="C60" s="1630"/>
      <c r="D60" s="1631" t="s">
        <v>897</v>
      </c>
      <c r="E60" s="1632"/>
      <c r="F60" s="1632"/>
      <c r="G60" s="1632"/>
      <c r="H60" s="1632"/>
      <c r="I60" s="1632"/>
      <c r="J60" s="1632"/>
      <c r="K60" s="1632"/>
      <c r="L60" s="1632"/>
      <c r="M60" s="1632"/>
      <c r="N60" s="1632"/>
      <c r="O60" s="1632"/>
      <c r="P60" s="1633"/>
      <c r="Q60" s="369"/>
    </row>
    <row r="61" spans="1:17" ht="9.9499999999999993" customHeight="1" x14ac:dyDescent="0.25">
      <c r="A61" s="611"/>
      <c r="B61" s="611"/>
      <c r="C61" s="611"/>
      <c r="D61" s="611"/>
      <c r="E61" s="611"/>
      <c r="F61" s="611"/>
      <c r="G61" s="611"/>
      <c r="H61" s="611"/>
      <c r="I61" s="611"/>
      <c r="J61" s="611"/>
      <c r="K61" s="611"/>
      <c r="L61" s="611"/>
      <c r="M61" s="611"/>
      <c r="N61" s="611"/>
      <c r="O61" s="611"/>
      <c r="P61" s="611"/>
    </row>
    <row r="62" spans="1:17" x14ac:dyDescent="0.25">
      <c r="A62" s="1575" t="s">
        <v>50</v>
      </c>
      <c r="B62" s="1575"/>
      <c r="C62" s="1575"/>
      <c r="D62" s="1575"/>
      <c r="E62" s="1575"/>
      <c r="F62" s="1575"/>
      <c r="G62" s="1575"/>
      <c r="H62" s="1575"/>
      <c r="I62" s="1575"/>
      <c r="J62" s="1575"/>
      <c r="K62" s="1575"/>
      <c r="L62" s="1575"/>
      <c r="M62" s="1575"/>
      <c r="N62" s="1575"/>
      <c r="O62" s="1575"/>
      <c r="P62" s="1575"/>
      <c r="Q62" s="360"/>
    </row>
    <row r="63" spans="1:17" ht="24" customHeight="1" x14ac:dyDescent="0.25">
      <c r="A63" s="1623" t="s">
        <v>51</v>
      </c>
      <c r="B63" s="1623" t="s">
        <v>2</v>
      </c>
      <c r="C63" s="1624" t="s">
        <v>7</v>
      </c>
      <c r="D63" s="1625"/>
      <c r="E63" s="1625"/>
      <c r="F63" s="1625"/>
      <c r="G63" s="1625"/>
      <c r="H63" s="1625"/>
      <c r="I63" s="1625"/>
      <c r="J63" s="1622" t="s">
        <v>52</v>
      </c>
      <c r="K63" s="612">
        <v>2017</v>
      </c>
      <c r="L63" s="612">
        <v>2018</v>
      </c>
      <c r="M63" s="612">
        <v>2019</v>
      </c>
      <c r="N63" s="612">
        <v>2020</v>
      </c>
      <c r="O63" s="612">
        <v>2021</v>
      </c>
      <c r="P63" s="612">
        <v>2022</v>
      </c>
      <c r="Q63" s="368"/>
    </row>
    <row r="64" spans="1:17" ht="48" customHeight="1" x14ac:dyDescent="0.25">
      <c r="A64" s="1623"/>
      <c r="B64" s="1623"/>
      <c r="C64" s="1626"/>
      <c r="D64" s="1627"/>
      <c r="E64" s="1627"/>
      <c r="F64" s="1627"/>
      <c r="G64" s="1627"/>
      <c r="H64" s="1627"/>
      <c r="I64" s="1627"/>
      <c r="J64" s="1622"/>
      <c r="K64" s="613" t="s">
        <v>10</v>
      </c>
      <c r="L64" s="613" t="s">
        <v>10</v>
      </c>
      <c r="M64" s="613" t="s">
        <v>11</v>
      </c>
      <c r="N64" s="613" t="s">
        <v>12</v>
      </c>
      <c r="O64" s="613" t="s">
        <v>13</v>
      </c>
      <c r="P64" s="613" t="s">
        <v>13</v>
      </c>
    </row>
    <row r="65" spans="1:20" ht="21" customHeight="1" x14ac:dyDescent="0.25">
      <c r="A65" s="1583" t="s">
        <v>53</v>
      </c>
      <c r="B65" s="614" t="s">
        <v>693</v>
      </c>
      <c r="C65" s="1580" t="s">
        <v>566</v>
      </c>
      <c r="D65" s="1581"/>
      <c r="E65" s="1581"/>
      <c r="F65" s="1581"/>
      <c r="G65" s="1581"/>
      <c r="H65" s="1581"/>
      <c r="I65" s="1582"/>
      <c r="J65" s="615" t="s">
        <v>694</v>
      </c>
      <c r="K65" s="610">
        <v>203</v>
      </c>
      <c r="L65" s="607" t="s">
        <v>15</v>
      </c>
      <c r="M65" s="607">
        <v>850</v>
      </c>
      <c r="N65" s="607">
        <v>544</v>
      </c>
      <c r="O65" s="607">
        <v>544</v>
      </c>
      <c r="P65" s="607">
        <v>544</v>
      </c>
      <c r="Q65" s="367"/>
    </row>
    <row r="66" spans="1:20" ht="34.5" customHeight="1" x14ac:dyDescent="0.25">
      <c r="A66" s="1584"/>
      <c r="B66" s="614" t="s">
        <v>665</v>
      </c>
      <c r="C66" s="1494" t="s">
        <v>409</v>
      </c>
      <c r="D66" s="1494"/>
      <c r="E66" s="1494"/>
      <c r="F66" s="1494"/>
      <c r="G66" s="1494"/>
      <c r="H66" s="1494"/>
      <c r="I66" s="1494"/>
      <c r="J66" s="616" t="s">
        <v>111</v>
      </c>
      <c r="K66" s="617">
        <v>70</v>
      </c>
      <c r="L66" s="608" t="s">
        <v>15</v>
      </c>
      <c r="M66" s="609">
        <v>75</v>
      </c>
      <c r="N66" s="609">
        <v>70</v>
      </c>
      <c r="O66" s="609">
        <v>65</v>
      </c>
      <c r="P66" s="609">
        <v>65</v>
      </c>
      <c r="Q66" s="367"/>
    </row>
    <row r="67" spans="1:20" ht="31.5" customHeight="1" x14ac:dyDescent="0.25">
      <c r="A67" s="1584"/>
      <c r="B67" s="618" t="s">
        <v>170</v>
      </c>
      <c r="C67" s="1482" t="s">
        <v>898</v>
      </c>
      <c r="D67" s="1483"/>
      <c r="E67" s="1483"/>
      <c r="F67" s="1483"/>
      <c r="G67" s="1483"/>
      <c r="H67" s="1483"/>
      <c r="I67" s="1484"/>
      <c r="J67" s="598" t="s">
        <v>119</v>
      </c>
      <c r="K67" s="610">
        <v>570</v>
      </c>
      <c r="L67" s="610">
        <v>696</v>
      </c>
      <c r="M67" s="610">
        <v>445</v>
      </c>
      <c r="N67" s="610">
        <v>200</v>
      </c>
      <c r="O67" s="610">
        <v>200</v>
      </c>
      <c r="P67" s="610">
        <v>200</v>
      </c>
      <c r="Q67" s="367"/>
    </row>
    <row r="68" spans="1:20" ht="18" customHeight="1" x14ac:dyDescent="0.25">
      <c r="A68" s="1584"/>
      <c r="B68" s="618" t="s">
        <v>329</v>
      </c>
      <c r="C68" s="1494" t="s">
        <v>567</v>
      </c>
      <c r="D68" s="1494"/>
      <c r="E68" s="1494"/>
      <c r="F68" s="1494"/>
      <c r="G68" s="1494"/>
      <c r="H68" s="1494"/>
      <c r="I68" s="1494"/>
      <c r="J68" s="619" t="s">
        <v>111</v>
      </c>
      <c r="K68" s="587">
        <v>90</v>
      </c>
      <c r="L68" s="609">
        <v>67</v>
      </c>
      <c r="M68" s="609">
        <v>90</v>
      </c>
      <c r="N68" s="609">
        <v>90</v>
      </c>
      <c r="O68" s="609">
        <v>90</v>
      </c>
      <c r="P68" s="609">
        <v>90</v>
      </c>
      <c r="Q68" s="367"/>
    </row>
    <row r="69" spans="1:20" ht="20.25" customHeight="1" x14ac:dyDescent="0.25">
      <c r="A69" s="1584"/>
      <c r="B69" s="618" t="s">
        <v>326</v>
      </c>
      <c r="C69" s="1491" t="s">
        <v>568</v>
      </c>
      <c r="D69" s="1492"/>
      <c r="E69" s="1492"/>
      <c r="F69" s="1492"/>
      <c r="G69" s="1492"/>
      <c r="H69" s="1492"/>
      <c r="I69" s="1493"/>
      <c r="J69" s="619" t="s">
        <v>114</v>
      </c>
      <c r="K69" s="587">
        <v>72</v>
      </c>
      <c r="L69" s="609">
        <v>45</v>
      </c>
      <c r="M69" s="609">
        <v>60</v>
      </c>
      <c r="N69" s="609">
        <v>60</v>
      </c>
      <c r="O69" s="609">
        <v>60</v>
      </c>
      <c r="P69" s="609">
        <v>60</v>
      </c>
      <c r="Q69" s="367"/>
    </row>
    <row r="70" spans="1:20" ht="29.25" customHeight="1" x14ac:dyDescent="0.25">
      <c r="A70" s="1584" t="s">
        <v>53</v>
      </c>
      <c r="B70" s="618" t="s">
        <v>569</v>
      </c>
      <c r="C70" s="1491" t="s">
        <v>570</v>
      </c>
      <c r="D70" s="1492"/>
      <c r="E70" s="1492"/>
      <c r="F70" s="1492"/>
      <c r="G70" s="1492"/>
      <c r="H70" s="1492"/>
      <c r="I70" s="1493"/>
      <c r="J70" s="619" t="s">
        <v>114</v>
      </c>
      <c r="K70" s="587">
        <v>9</v>
      </c>
      <c r="L70" s="587" t="s">
        <v>15</v>
      </c>
      <c r="M70" s="609">
        <v>80</v>
      </c>
      <c r="N70" s="609">
        <v>50</v>
      </c>
      <c r="O70" s="609">
        <v>50</v>
      </c>
      <c r="P70" s="609">
        <v>50</v>
      </c>
      <c r="Q70" s="364"/>
    </row>
    <row r="71" spans="1:20" ht="20.45" customHeight="1" x14ac:dyDescent="0.25">
      <c r="A71" s="1583" t="s">
        <v>54</v>
      </c>
      <c r="B71" s="614" t="s">
        <v>140</v>
      </c>
      <c r="C71" s="1482" t="s">
        <v>571</v>
      </c>
      <c r="D71" s="1483"/>
      <c r="E71" s="1483"/>
      <c r="F71" s="1483"/>
      <c r="G71" s="1483"/>
      <c r="H71" s="1483"/>
      <c r="I71" s="1484"/>
      <c r="J71" s="598" t="s">
        <v>119</v>
      </c>
      <c r="K71" s="1034">
        <v>49376</v>
      </c>
      <c r="L71" s="608">
        <v>39091</v>
      </c>
      <c r="M71" s="609">
        <v>30603</v>
      </c>
      <c r="N71" s="609">
        <v>20000</v>
      </c>
      <c r="O71" s="609">
        <v>20000</v>
      </c>
      <c r="P71" s="609">
        <v>20000</v>
      </c>
      <c r="Q71" s="364"/>
    </row>
    <row r="72" spans="1:20" ht="35.25" customHeight="1" x14ac:dyDescent="0.25">
      <c r="A72" s="1584"/>
      <c r="B72" s="614" t="s">
        <v>141</v>
      </c>
      <c r="C72" s="1491" t="s">
        <v>899</v>
      </c>
      <c r="D72" s="1492"/>
      <c r="E72" s="1492"/>
      <c r="F72" s="1492"/>
      <c r="G72" s="1492"/>
      <c r="H72" s="1492"/>
      <c r="I72" s="1493"/>
      <c r="J72" s="598" t="s">
        <v>114</v>
      </c>
      <c r="K72" s="598">
        <v>6</v>
      </c>
      <c r="L72" s="598">
        <v>15</v>
      </c>
      <c r="M72" s="609">
        <v>10</v>
      </c>
      <c r="N72" s="609">
        <v>2</v>
      </c>
      <c r="O72" s="609">
        <v>2</v>
      </c>
      <c r="P72" s="609">
        <v>2</v>
      </c>
      <c r="Q72" s="364"/>
    </row>
    <row r="73" spans="1:20" ht="31.5" customHeight="1" x14ac:dyDescent="0.25">
      <c r="A73" s="1584"/>
      <c r="B73" s="614" t="s">
        <v>190</v>
      </c>
      <c r="C73" s="1491" t="s">
        <v>572</v>
      </c>
      <c r="D73" s="1492"/>
      <c r="E73" s="1492"/>
      <c r="F73" s="1492"/>
      <c r="G73" s="1492"/>
      <c r="H73" s="1492"/>
      <c r="I73" s="1493"/>
      <c r="J73" s="598" t="s">
        <v>119</v>
      </c>
      <c r="K73" s="598" t="s">
        <v>15</v>
      </c>
      <c r="L73" s="598">
        <v>1</v>
      </c>
      <c r="M73" s="608">
        <v>4</v>
      </c>
      <c r="N73" s="608">
        <v>5</v>
      </c>
      <c r="O73" s="608">
        <v>5</v>
      </c>
      <c r="P73" s="608">
        <v>5</v>
      </c>
      <c r="Q73" s="365"/>
    </row>
    <row r="74" spans="1:20" ht="48" customHeight="1" x14ac:dyDescent="0.25">
      <c r="A74" s="1584"/>
      <c r="B74" s="614" t="s">
        <v>210</v>
      </c>
      <c r="C74" s="1482" t="s">
        <v>900</v>
      </c>
      <c r="D74" s="1483"/>
      <c r="E74" s="1483"/>
      <c r="F74" s="1483"/>
      <c r="G74" s="1483"/>
      <c r="H74" s="1483"/>
      <c r="I74" s="1484"/>
      <c r="J74" s="598" t="s">
        <v>114</v>
      </c>
      <c r="K74" s="598" t="s">
        <v>15</v>
      </c>
      <c r="L74" s="608" t="s">
        <v>15</v>
      </c>
      <c r="M74" s="609">
        <v>255</v>
      </c>
      <c r="N74" s="609">
        <v>255</v>
      </c>
      <c r="O74" s="609">
        <v>255</v>
      </c>
      <c r="P74" s="609">
        <v>255</v>
      </c>
      <c r="Q74" s="364"/>
    </row>
    <row r="75" spans="1:20" ht="21.95" customHeight="1" x14ac:dyDescent="0.25">
      <c r="A75" s="1584"/>
      <c r="B75" s="614" t="s">
        <v>211</v>
      </c>
      <c r="C75" s="1491" t="s">
        <v>573</v>
      </c>
      <c r="D75" s="1492"/>
      <c r="E75" s="1492"/>
      <c r="F75" s="1492"/>
      <c r="G75" s="1492"/>
      <c r="H75" s="1492"/>
      <c r="I75" s="1493"/>
      <c r="J75" s="598" t="s">
        <v>114</v>
      </c>
      <c r="K75" s="587">
        <v>10</v>
      </c>
      <c r="L75" s="609">
        <v>43</v>
      </c>
      <c r="M75" s="609">
        <v>67</v>
      </c>
      <c r="N75" s="609" t="s">
        <v>15</v>
      </c>
      <c r="O75" s="609" t="s">
        <v>15</v>
      </c>
      <c r="P75" s="609" t="s">
        <v>15</v>
      </c>
      <c r="Q75" s="366"/>
    </row>
    <row r="76" spans="1:20" ht="21" customHeight="1" x14ac:dyDescent="0.25">
      <c r="A76" s="1584"/>
      <c r="B76" s="614" t="s">
        <v>162</v>
      </c>
      <c r="C76" s="1491" t="s">
        <v>574</v>
      </c>
      <c r="D76" s="1492"/>
      <c r="E76" s="1492"/>
      <c r="F76" s="1492"/>
      <c r="G76" s="1492"/>
      <c r="H76" s="1492"/>
      <c r="I76" s="1493"/>
      <c r="J76" s="598" t="s">
        <v>114</v>
      </c>
      <c r="K76" s="587" t="s">
        <v>15</v>
      </c>
      <c r="L76" s="587">
        <v>500</v>
      </c>
      <c r="M76" s="609">
        <v>15000</v>
      </c>
      <c r="N76" s="609">
        <v>7500</v>
      </c>
      <c r="O76" s="609">
        <v>7500</v>
      </c>
      <c r="P76" s="609">
        <v>7500</v>
      </c>
      <c r="Q76" s="364"/>
      <c r="T76" s="144"/>
    </row>
    <row r="77" spans="1:20" ht="30" customHeight="1" x14ac:dyDescent="0.25">
      <c r="A77" s="1584"/>
      <c r="B77" s="614" t="s">
        <v>188</v>
      </c>
      <c r="C77" s="1491" t="s">
        <v>575</v>
      </c>
      <c r="D77" s="1492"/>
      <c r="E77" s="1492"/>
      <c r="F77" s="1492"/>
      <c r="G77" s="1492"/>
      <c r="H77" s="1492"/>
      <c r="I77" s="1493"/>
      <c r="J77" s="598" t="s">
        <v>114</v>
      </c>
      <c r="K77" s="587" t="s">
        <v>15</v>
      </c>
      <c r="L77" s="587">
        <v>4</v>
      </c>
      <c r="M77" s="587">
        <v>14</v>
      </c>
      <c r="N77" s="609">
        <v>15</v>
      </c>
      <c r="O77" s="609">
        <v>10</v>
      </c>
      <c r="P77" s="609">
        <v>5</v>
      </c>
      <c r="Q77" s="365"/>
    </row>
    <row r="78" spans="1:20" ht="22.5" customHeight="1" x14ac:dyDescent="0.25">
      <c r="A78" s="1585"/>
      <c r="B78" s="614" t="s">
        <v>115</v>
      </c>
      <c r="C78" s="1491" t="s">
        <v>901</v>
      </c>
      <c r="D78" s="1586"/>
      <c r="E78" s="1586"/>
      <c r="F78" s="1586"/>
      <c r="G78" s="1586"/>
      <c r="H78" s="1586"/>
      <c r="I78" s="1587"/>
      <c r="J78" s="1023" t="s">
        <v>114</v>
      </c>
      <c r="K78" s="1024" t="s">
        <v>15</v>
      </c>
      <c r="L78" s="1024" t="s">
        <v>15</v>
      </c>
      <c r="M78" s="1024" t="s">
        <v>15</v>
      </c>
      <c r="N78" s="609">
        <v>1</v>
      </c>
      <c r="O78" s="609">
        <v>1</v>
      </c>
      <c r="P78" s="609">
        <v>1</v>
      </c>
      <c r="Q78" s="365"/>
    </row>
    <row r="79" spans="1:20" ht="24" customHeight="1" x14ac:dyDescent="0.25">
      <c r="A79" s="1583" t="s">
        <v>59</v>
      </c>
      <c r="B79" s="618" t="s">
        <v>143</v>
      </c>
      <c r="C79" s="1491" t="s">
        <v>308</v>
      </c>
      <c r="D79" s="1492"/>
      <c r="E79" s="1492"/>
      <c r="F79" s="1492"/>
      <c r="G79" s="1492"/>
      <c r="H79" s="1492"/>
      <c r="I79" s="1493"/>
      <c r="J79" s="598" t="s">
        <v>119</v>
      </c>
      <c r="K79" s="587">
        <v>4</v>
      </c>
      <c r="L79" s="609" t="s">
        <v>15</v>
      </c>
      <c r="M79" s="609">
        <v>20</v>
      </c>
      <c r="N79" s="609">
        <v>30</v>
      </c>
      <c r="O79" s="609">
        <v>30</v>
      </c>
      <c r="P79" s="609">
        <v>30</v>
      </c>
      <c r="Q79" s="364"/>
    </row>
    <row r="80" spans="1:20" ht="23.25" customHeight="1" x14ac:dyDescent="0.25">
      <c r="A80" s="1584"/>
      <c r="B80" s="618" t="s">
        <v>171</v>
      </c>
      <c r="C80" s="1580" t="s">
        <v>576</v>
      </c>
      <c r="D80" s="1581"/>
      <c r="E80" s="1581"/>
      <c r="F80" s="1581"/>
      <c r="G80" s="1581"/>
      <c r="H80" s="1581"/>
      <c r="I80" s="1582"/>
      <c r="J80" s="598" t="s">
        <v>114</v>
      </c>
      <c r="K80" s="1035">
        <v>2</v>
      </c>
      <c r="L80" s="610">
        <v>1</v>
      </c>
      <c r="M80" s="609">
        <v>1</v>
      </c>
      <c r="N80" s="609" t="s">
        <v>15</v>
      </c>
      <c r="O80" s="609">
        <v>1</v>
      </c>
      <c r="P80" s="609" t="s">
        <v>15</v>
      </c>
      <c r="Q80" s="364"/>
    </row>
    <row r="81" spans="1:17" ht="19.899999999999999" customHeight="1" x14ac:dyDescent="0.25">
      <c r="A81" s="1612"/>
      <c r="B81" s="618" t="s">
        <v>325</v>
      </c>
      <c r="C81" s="1613" t="s">
        <v>902</v>
      </c>
      <c r="D81" s="1614"/>
      <c r="E81" s="1614"/>
      <c r="F81" s="1614"/>
      <c r="G81" s="1614"/>
      <c r="H81" s="1614"/>
      <c r="I81" s="1615"/>
      <c r="J81" s="598" t="s">
        <v>114</v>
      </c>
      <c r="K81" s="598">
        <v>344</v>
      </c>
      <c r="L81" s="610">
        <v>327</v>
      </c>
      <c r="M81" s="609">
        <v>200</v>
      </c>
      <c r="N81" s="609">
        <v>200</v>
      </c>
      <c r="O81" s="609">
        <v>200</v>
      </c>
      <c r="P81" s="609">
        <v>200</v>
      </c>
    </row>
    <row r="82" spans="1:17" ht="19.899999999999999" customHeight="1" x14ac:dyDescent="0.25"/>
    <row r="83" spans="1:17" ht="23.45" customHeight="1" x14ac:dyDescent="0.25">
      <c r="A83" s="1572" t="s">
        <v>191</v>
      </c>
      <c r="B83" s="1578"/>
      <c r="C83" s="1578"/>
      <c r="D83" s="1578"/>
      <c r="E83" s="1578"/>
      <c r="F83" s="1578"/>
      <c r="G83" s="1578"/>
      <c r="H83" s="1578"/>
      <c r="I83" s="1578"/>
      <c r="J83" s="1578"/>
      <c r="K83" s="1578"/>
      <c r="L83" s="1578"/>
      <c r="M83" s="1578"/>
      <c r="N83" s="1578"/>
      <c r="O83" s="1578"/>
      <c r="P83" s="1573"/>
      <c r="Q83" s="360"/>
    </row>
    <row r="84" spans="1:17" x14ac:dyDescent="0.25">
      <c r="A84" s="1540" t="s">
        <v>7</v>
      </c>
      <c r="B84" s="1564"/>
      <c r="C84" s="1564"/>
      <c r="D84" s="1541"/>
      <c r="E84" s="1527" t="s">
        <v>2</v>
      </c>
      <c r="F84" s="1528"/>
      <c r="G84" s="1527">
        <v>2017</v>
      </c>
      <c r="H84" s="1528"/>
      <c r="I84" s="327">
        <v>2018</v>
      </c>
      <c r="J84" s="327">
        <v>2019</v>
      </c>
      <c r="K84" s="1536">
        <v>2020</v>
      </c>
      <c r="L84" s="1536"/>
      <c r="M84" s="1536">
        <v>2021</v>
      </c>
      <c r="N84" s="1536"/>
      <c r="O84" s="1536">
        <v>2022</v>
      </c>
      <c r="P84" s="1536"/>
      <c r="Q84" s="363"/>
    </row>
    <row r="85" spans="1:17" ht="31.5" x14ac:dyDescent="0.25">
      <c r="A85" s="1542"/>
      <c r="B85" s="1565"/>
      <c r="C85" s="1565"/>
      <c r="D85" s="1543"/>
      <c r="E85" s="327" t="s">
        <v>61</v>
      </c>
      <c r="F85" s="329" t="s">
        <v>62</v>
      </c>
      <c r="G85" s="1527" t="s">
        <v>10</v>
      </c>
      <c r="H85" s="1528"/>
      <c r="I85" s="327" t="s">
        <v>10</v>
      </c>
      <c r="J85" s="327" t="s">
        <v>11</v>
      </c>
      <c r="K85" s="1527" t="s">
        <v>12</v>
      </c>
      <c r="L85" s="1528"/>
      <c r="M85" s="1527" t="s">
        <v>13</v>
      </c>
      <c r="N85" s="1528"/>
      <c r="O85" s="1527" t="s">
        <v>13</v>
      </c>
      <c r="P85" s="1528"/>
      <c r="Q85" s="1049"/>
    </row>
    <row r="86" spans="1:17" ht="33" customHeight="1" x14ac:dyDescent="0.25">
      <c r="A86" s="1619" t="s">
        <v>309</v>
      </c>
      <c r="B86" s="1620"/>
      <c r="C86" s="1620"/>
      <c r="D86" s="1621"/>
      <c r="E86" s="554" t="s">
        <v>310</v>
      </c>
      <c r="F86" s="555"/>
      <c r="G86" s="1597">
        <f>G87+G89+G92+G105+G108+G110+G114</f>
        <v>8904.7000000000007</v>
      </c>
      <c r="H86" s="1598"/>
      <c r="I86" s="556">
        <f>I87+I89+I92+I105+I110+I114</f>
        <v>9731.1</v>
      </c>
      <c r="J86" s="720">
        <f>J87+J89+J92+J105+J110+J114</f>
        <v>15815.8</v>
      </c>
      <c r="K86" s="1520">
        <f>K87+K89+K92+K105+K110+K114</f>
        <v>14315.9</v>
      </c>
      <c r="L86" s="1592"/>
      <c r="M86" s="1520">
        <f>M87+M89+M92+M105+M110+M114</f>
        <v>14315.8</v>
      </c>
      <c r="N86" s="1592"/>
      <c r="O86" s="1520">
        <f>O87+O89+O92+O105+O110+O114</f>
        <v>14315.8</v>
      </c>
      <c r="P86" s="1592"/>
      <c r="Q86" s="1056"/>
    </row>
    <row r="87" spans="1:17" ht="23.25" customHeight="1" x14ac:dyDescent="0.25">
      <c r="A87" s="1509" t="s">
        <v>356</v>
      </c>
      <c r="B87" s="1593"/>
      <c r="C87" s="1593"/>
      <c r="D87" s="1594"/>
      <c r="E87" s="557"/>
      <c r="F87" s="558">
        <v>211000</v>
      </c>
      <c r="G87" s="1590">
        <v>5287.5</v>
      </c>
      <c r="H87" s="1591"/>
      <c r="I87" s="559">
        <f>I88</f>
        <v>5511.8</v>
      </c>
      <c r="J87" s="556">
        <f>J88</f>
        <v>4754.7</v>
      </c>
      <c r="K87" s="1520">
        <f>K88</f>
        <v>5277.3</v>
      </c>
      <c r="L87" s="1521"/>
      <c r="M87" s="1520">
        <f>M88</f>
        <v>6521.6</v>
      </c>
      <c r="N87" s="1521"/>
      <c r="O87" s="1512">
        <f>O88</f>
        <v>6521.6</v>
      </c>
      <c r="P87" s="1512"/>
      <c r="Q87" s="1056"/>
    </row>
    <row r="88" spans="1:17" ht="29.25" customHeight="1" x14ac:dyDescent="0.25">
      <c r="A88" s="1513" t="s">
        <v>383</v>
      </c>
      <c r="B88" s="1514"/>
      <c r="C88" s="1514"/>
      <c r="D88" s="1515"/>
      <c r="E88" s="557"/>
      <c r="F88" s="560">
        <v>211180</v>
      </c>
      <c r="G88" s="1595">
        <v>5287.5</v>
      </c>
      <c r="H88" s="1596"/>
      <c r="I88" s="561">
        <v>5511.8</v>
      </c>
      <c r="J88" s="562">
        <v>4754.7</v>
      </c>
      <c r="K88" s="1522">
        <v>5277.3</v>
      </c>
      <c r="L88" s="1523"/>
      <c r="M88" s="1522">
        <v>6521.6</v>
      </c>
      <c r="N88" s="1523"/>
      <c r="O88" s="1522">
        <v>6521.6</v>
      </c>
      <c r="P88" s="1523"/>
      <c r="Q88" s="1057"/>
    </row>
    <row r="89" spans="1:17" ht="15.75" customHeight="1" x14ac:dyDescent="0.25">
      <c r="A89" s="1524" t="s">
        <v>80</v>
      </c>
      <c r="B89" s="1524"/>
      <c r="C89" s="1524"/>
      <c r="D89" s="1524"/>
      <c r="E89" s="557"/>
      <c r="F89" s="558">
        <v>212000</v>
      </c>
      <c r="G89" s="1590">
        <v>1374.6</v>
      </c>
      <c r="H89" s="1591"/>
      <c r="I89" s="559">
        <v>1451</v>
      </c>
      <c r="J89" s="556">
        <f>J90+J91</f>
        <v>1230.8</v>
      </c>
      <c r="K89" s="1520">
        <f>K90+K91</f>
        <v>1451.3</v>
      </c>
      <c r="L89" s="1521"/>
      <c r="M89" s="1520">
        <f>M90+M91</f>
        <v>1793.4</v>
      </c>
      <c r="N89" s="1521"/>
      <c r="O89" s="1520">
        <f>O91+O90</f>
        <v>1793.4</v>
      </c>
      <c r="P89" s="1521"/>
      <c r="Q89" s="1058"/>
    </row>
    <row r="90" spans="1:17" ht="15.75" customHeight="1" x14ac:dyDescent="0.25">
      <c r="A90" s="1513" t="s">
        <v>194</v>
      </c>
      <c r="B90" s="1514"/>
      <c r="C90" s="1514"/>
      <c r="D90" s="1515"/>
      <c r="E90" s="563"/>
      <c r="F90" s="560">
        <v>212100</v>
      </c>
      <c r="G90" s="1595">
        <v>1151.4000000000001</v>
      </c>
      <c r="H90" s="1596"/>
      <c r="I90" s="561">
        <v>1207</v>
      </c>
      <c r="J90" s="562">
        <v>1016.3</v>
      </c>
      <c r="K90" s="1522">
        <v>1213.8</v>
      </c>
      <c r="L90" s="1523"/>
      <c r="M90" s="1522">
        <v>1499.9</v>
      </c>
      <c r="N90" s="1523"/>
      <c r="O90" s="1522">
        <v>1499.9</v>
      </c>
      <c r="P90" s="1523"/>
      <c r="Q90" s="1058"/>
    </row>
    <row r="91" spans="1:17" ht="15.75" customHeight="1" x14ac:dyDescent="0.25">
      <c r="A91" s="1513" t="s">
        <v>311</v>
      </c>
      <c r="B91" s="1514"/>
      <c r="C91" s="1514"/>
      <c r="D91" s="1515"/>
      <c r="E91" s="563"/>
      <c r="F91" s="560">
        <v>212210</v>
      </c>
      <c r="G91" s="1427">
        <v>223.2</v>
      </c>
      <c r="H91" s="1428"/>
      <c r="I91" s="561">
        <v>244</v>
      </c>
      <c r="J91" s="562">
        <v>214.5</v>
      </c>
      <c r="K91" s="1522">
        <v>237.5</v>
      </c>
      <c r="L91" s="1523"/>
      <c r="M91" s="1522">
        <v>293.5</v>
      </c>
      <c r="N91" s="1523"/>
      <c r="O91" s="1522">
        <v>293.5</v>
      </c>
      <c r="P91" s="1523"/>
      <c r="Q91" s="1058"/>
    </row>
    <row r="92" spans="1:17" ht="15.75" customHeight="1" x14ac:dyDescent="0.25">
      <c r="A92" s="1509" t="s">
        <v>83</v>
      </c>
      <c r="B92" s="1593"/>
      <c r="C92" s="1593"/>
      <c r="D92" s="1594"/>
      <c r="E92" s="557"/>
      <c r="F92" s="558">
        <v>220000</v>
      </c>
      <c r="G92" s="1590">
        <v>1739.7</v>
      </c>
      <c r="H92" s="1591"/>
      <c r="I92" s="559">
        <f>I93+I94+I95+I96+I97+I98+I99+I100+I101+I102+I103+I104</f>
        <v>1643.6</v>
      </c>
      <c r="J92" s="559">
        <f>J93+J94+J95+J96+J97+J98+J99+J100+J101+J102+J103+J104</f>
        <v>7405.3</v>
      </c>
      <c r="K92" s="1520">
        <f t="shared" ref="K92" si="0">K93+K94+K95+K96+K97+K98+K99+K100+K101+K102+K103+K104</f>
        <v>5730</v>
      </c>
      <c r="L92" s="1521"/>
      <c r="M92" s="1520">
        <f>M93+M94+M95+M96+M97+M98+M99+M100+M101+M102+M103+M104</f>
        <v>4995.8</v>
      </c>
      <c r="N92" s="1521"/>
      <c r="O92" s="1520">
        <f>O93+O94+O95+O96+O97+O98+O99+O100+O101+O102+O103+O104</f>
        <v>4995.8</v>
      </c>
      <c r="P92" s="1521"/>
      <c r="Q92" s="1058"/>
    </row>
    <row r="93" spans="1:17" ht="15.75" customHeight="1" x14ac:dyDescent="0.25">
      <c r="A93" s="1513" t="s">
        <v>196</v>
      </c>
      <c r="B93" s="1514"/>
      <c r="C93" s="1514"/>
      <c r="D93" s="1515"/>
      <c r="E93" s="563"/>
      <c r="F93" s="560">
        <v>222210</v>
      </c>
      <c r="G93" s="1595">
        <v>128.5</v>
      </c>
      <c r="H93" s="1596"/>
      <c r="I93" s="561">
        <v>108.5</v>
      </c>
      <c r="J93" s="562">
        <v>1010</v>
      </c>
      <c r="K93" s="1522">
        <v>750</v>
      </c>
      <c r="L93" s="1523"/>
      <c r="M93" s="1522">
        <v>531</v>
      </c>
      <c r="N93" s="1523"/>
      <c r="O93" s="1522">
        <v>531</v>
      </c>
      <c r="P93" s="1523"/>
      <c r="Q93" s="1058"/>
    </row>
    <row r="94" spans="1:17" ht="15.75" customHeight="1" x14ac:dyDescent="0.25">
      <c r="A94" s="1513" t="s">
        <v>85</v>
      </c>
      <c r="B94" s="1514"/>
      <c r="C94" s="1514"/>
      <c r="D94" s="1515"/>
      <c r="E94" s="563"/>
      <c r="F94" s="560">
        <v>222220</v>
      </c>
      <c r="G94" s="1595">
        <v>69.099999999999994</v>
      </c>
      <c r="H94" s="1596"/>
      <c r="I94" s="561">
        <v>51.4</v>
      </c>
      <c r="J94" s="562">
        <v>50</v>
      </c>
      <c r="K94" s="1522">
        <v>65</v>
      </c>
      <c r="L94" s="1523"/>
      <c r="M94" s="1522">
        <v>50</v>
      </c>
      <c r="N94" s="1523"/>
      <c r="O94" s="1522">
        <v>50</v>
      </c>
      <c r="P94" s="1523"/>
      <c r="Q94" s="1058"/>
    </row>
    <row r="95" spans="1:17" ht="15.75" customHeight="1" x14ac:dyDescent="0.25">
      <c r="A95" s="1513" t="s">
        <v>86</v>
      </c>
      <c r="B95" s="1514"/>
      <c r="C95" s="1514"/>
      <c r="D95" s="1515"/>
      <c r="E95" s="563"/>
      <c r="F95" s="560">
        <v>222300</v>
      </c>
      <c r="G95" s="1595">
        <v>1115</v>
      </c>
      <c r="H95" s="1596"/>
      <c r="I95" s="561">
        <v>1200.8</v>
      </c>
      <c r="J95" s="562">
        <v>4450</v>
      </c>
      <c r="K95" s="1522">
        <v>3000</v>
      </c>
      <c r="L95" s="1523"/>
      <c r="M95" s="1522">
        <v>2954.8</v>
      </c>
      <c r="N95" s="1523"/>
      <c r="O95" s="1522">
        <v>2954.8</v>
      </c>
      <c r="P95" s="1523"/>
      <c r="Q95" s="1058"/>
    </row>
    <row r="96" spans="1:17" ht="18.95" customHeight="1" x14ac:dyDescent="0.25">
      <c r="A96" s="1513" t="s">
        <v>87</v>
      </c>
      <c r="B96" s="1514"/>
      <c r="C96" s="1514"/>
      <c r="D96" s="1515"/>
      <c r="E96" s="563"/>
      <c r="F96" s="560">
        <v>222400</v>
      </c>
      <c r="G96" s="1595">
        <v>83.6</v>
      </c>
      <c r="H96" s="1596"/>
      <c r="I96" s="561">
        <v>32</v>
      </c>
      <c r="J96" s="562">
        <v>150</v>
      </c>
      <c r="K96" s="1522">
        <v>60</v>
      </c>
      <c r="L96" s="1523"/>
      <c r="M96" s="1522">
        <v>60</v>
      </c>
      <c r="N96" s="1523"/>
      <c r="O96" s="1522">
        <v>60</v>
      </c>
      <c r="P96" s="1523"/>
      <c r="Q96" s="1059"/>
    </row>
    <row r="97" spans="1:17" ht="21" customHeight="1" x14ac:dyDescent="0.25">
      <c r="A97" s="1513" t="s">
        <v>88</v>
      </c>
      <c r="B97" s="1514"/>
      <c r="C97" s="1514"/>
      <c r="D97" s="1515"/>
      <c r="E97" s="563"/>
      <c r="F97" s="560">
        <v>222500</v>
      </c>
      <c r="G97" s="1595">
        <v>29.3</v>
      </c>
      <c r="H97" s="1596"/>
      <c r="I97" s="561">
        <v>27</v>
      </c>
      <c r="J97" s="562">
        <v>130</v>
      </c>
      <c r="K97" s="1522">
        <v>165</v>
      </c>
      <c r="L97" s="1523"/>
      <c r="M97" s="1522">
        <v>165</v>
      </c>
      <c r="N97" s="1523"/>
      <c r="O97" s="1522">
        <v>165</v>
      </c>
      <c r="P97" s="1523"/>
      <c r="Q97" s="1060"/>
    </row>
    <row r="98" spans="1:17" ht="21.75" customHeight="1" x14ac:dyDescent="0.25">
      <c r="A98" s="1513" t="s">
        <v>89</v>
      </c>
      <c r="B98" s="1514"/>
      <c r="C98" s="1514"/>
      <c r="D98" s="1515"/>
      <c r="E98" s="563"/>
      <c r="F98" s="560">
        <v>222600</v>
      </c>
      <c r="G98" s="1595">
        <v>11.5</v>
      </c>
      <c r="H98" s="1596"/>
      <c r="I98" s="561">
        <v>1.5</v>
      </c>
      <c r="J98" s="562">
        <v>100</v>
      </c>
      <c r="K98" s="1522">
        <v>150</v>
      </c>
      <c r="L98" s="1523"/>
      <c r="M98" s="1522">
        <v>100</v>
      </c>
      <c r="N98" s="1523"/>
      <c r="O98" s="1522">
        <v>100</v>
      </c>
      <c r="P98" s="1523"/>
      <c r="Q98" s="1060"/>
    </row>
    <row r="99" spans="1:17" ht="17.25" customHeight="1" x14ac:dyDescent="0.25">
      <c r="A99" s="1513" t="s">
        <v>212</v>
      </c>
      <c r="B99" s="1514"/>
      <c r="C99" s="1514"/>
      <c r="D99" s="1515"/>
      <c r="E99" s="563"/>
      <c r="F99" s="560">
        <v>222710</v>
      </c>
      <c r="G99" s="1595">
        <v>39.6</v>
      </c>
      <c r="H99" s="1596"/>
      <c r="I99" s="561">
        <v>6.1</v>
      </c>
      <c r="J99" s="562">
        <v>70</v>
      </c>
      <c r="K99" s="1522">
        <v>40</v>
      </c>
      <c r="L99" s="1523"/>
      <c r="M99" s="1522">
        <v>40</v>
      </c>
      <c r="N99" s="1523"/>
      <c r="O99" s="1522">
        <v>40</v>
      </c>
      <c r="P99" s="1523"/>
      <c r="Q99" s="1060"/>
    </row>
    <row r="100" spans="1:17" ht="18.95" customHeight="1" x14ac:dyDescent="0.25">
      <c r="A100" s="1513" t="s">
        <v>213</v>
      </c>
      <c r="B100" s="1514"/>
      <c r="C100" s="1514"/>
      <c r="D100" s="1515"/>
      <c r="E100" s="563"/>
      <c r="F100" s="560">
        <v>222720</v>
      </c>
      <c r="G100" s="1595">
        <v>112.6</v>
      </c>
      <c r="H100" s="1596"/>
      <c r="I100" s="561">
        <v>122.4</v>
      </c>
      <c r="J100" s="562">
        <v>200</v>
      </c>
      <c r="K100" s="1522">
        <v>350</v>
      </c>
      <c r="L100" s="1523"/>
      <c r="M100" s="1522">
        <v>230</v>
      </c>
      <c r="N100" s="1523"/>
      <c r="O100" s="1522">
        <v>230</v>
      </c>
      <c r="P100" s="1523"/>
      <c r="Q100" s="1056"/>
    </row>
    <row r="101" spans="1:17" ht="18" customHeight="1" x14ac:dyDescent="0.25">
      <c r="A101" s="1513" t="s">
        <v>173</v>
      </c>
      <c r="B101" s="1514"/>
      <c r="C101" s="1514"/>
      <c r="D101" s="1515"/>
      <c r="E101" s="563"/>
      <c r="F101" s="560">
        <v>222910</v>
      </c>
      <c r="G101" s="1595"/>
      <c r="H101" s="1596"/>
      <c r="I101" s="719">
        <v>0.7</v>
      </c>
      <c r="J101" s="562">
        <v>100</v>
      </c>
      <c r="K101" s="1522"/>
      <c r="L101" s="1523"/>
      <c r="M101" s="1522"/>
      <c r="N101" s="1523"/>
      <c r="O101" s="1522"/>
      <c r="P101" s="1523"/>
      <c r="Q101" s="1061"/>
    </row>
    <row r="102" spans="1:17" ht="18.75" customHeight="1" x14ac:dyDescent="0.25">
      <c r="A102" s="1513" t="s">
        <v>199</v>
      </c>
      <c r="B102" s="1514"/>
      <c r="C102" s="1514"/>
      <c r="D102" s="1515"/>
      <c r="E102" s="563"/>
      <c r="F102" s="560">
        <v>222920</v>
      </c>
      <c r="G102" s="1595">
        <v>21.4</v>
      </c>
      <c r="H102" s="1596"/>
      <c r="I102" s="561"/>
      <c r="J102" s="562">
        <v>70</v>
      </c>
      <c r="K102" s="1522">
        <v>150</v>
      </c>
      <c r="L102" s="1523"/>
      <c r="M102" s="1522">
        <v>70</v>
      </c>
      <c r="N102" s="1523"/>
      <c r="O102" s="1522">
        <v>70</v>
      </c>
      <c r="P102" s="1523"/>
      <c r="Q102" s="1061"/>
    </row>
    <row r="103" spans="1:17" ht="23.25" customHeight="1" x14ac:dyDescent="0.25">
      <c r="A103" s="1513" t="s">
        <v>93</v>
      </c>
      <c r="B103" s="1514"/>
      <c r="C103" s="1514"/>
      <c r="D103" s="1515"/>
      <c r="E103" s="563"/>
      <c r="F103" s="560">
        <v>222980</v>
      </c>
      <c r="G103" s="1595">
        <v>33.5</v>
      </c>
      <c r="H103" s="1596"/>
      <c r="I103" s="561">
        <v>39.6</v>
      </c>
      <c r="J103" s="562">
        <v>45</v>
      </c>
      <c r="K103" s="1522">
        <v>50</v>
      </c>
      <c r="L103" s="1523"/>
      <c r="M103" s="1522">
        <v>45</v>
      </c>
      <c r="N103" s="1523"/>
      <c r="O103" s="1522">
        <v>45</v>
      </c>
      <c r="P103" s="1523"/>
      <c r="Q103" s="1061"/>
    </row>
    <row r="104" spans="1:17" s="361" customFormat="1" ht="24" customHeight="1" x14ac:dyDescent="0.25">
      <c r="A104" s="1513" t="s">
        <v>94</v>
      </c>
      <c r="B104" s="1514"/>
      <c r="C104" s="1514"/>
      <c r="D104" s="1515"/>
      <c r="E104" s="563"/>
      <c r="F104" s="560">
        <v>222990</v>
      </c>
      <c r="G104" s="1595">
        <v>95.6</v>
      </c>
      <c r="H104" s="1596"/>
      <c r="I104" s="561">
        <v>53.6</v>
      </c>
      <c r="J104" s="562">
        <v>1030.3</v>
      </c>
      <c r="K104" s="1522">
        <v>950</v>
      </c>
      <c r="L104" s="1523"/>
      <c r="M104" s="1522">
        <v>750</v>
      </c>
      <c r="N104" s="1523"/>
      <c r="O104" s="1522">
        <v>750</v>
      </c>
      <c r="P104" s="1523"/>
      <c r="Q104" s="1056"/>
    </row>
    <row r="105" spans="1:17" ht="23.25" customHeight="1" x14ac:dyDescent="0.25">
      <c r="A105" s="1524" t="s">
        <v>200</v>
      </c>
      <c r="B105" s="1524"/>
      <c r="C105" s="1524"/>
      <c r="D105" s="1524"/>
      <c r="E105" s="557"/>
      <c r="F105" s="558">
        <v>273000</v>
      </c>
      <c r="G105" s="1590">
        <v>78.8</v>
      </c>
      <c r="H105" s="1591"/>
      <c r="I105" s="559">
        <f>I106+I107</f>
        <v>448.40000000000003</v>
      </c>
      <c r="J105" s="559">
        <f>J106+J107</f>
        <v>115</v>
      </c>
      <c r="K105" s="1520">
        <f t="shared" ref="K105:M105" si="1">K106+K107</f>
        <v>135</v>
      </c>
      <c r="L105" s="1521"/>
      <c r="M105" s="1520">
        <f t="shared" si="1"/>
        <v>115</v>
      </c>
      <c r="N105" s="1521"/>
      <c r="O105" s="1520">
        <f>O107+O106</f>
        <v>115</v>
      </c>
      <c r="P105" s="1521"/>
      <c r="Q105" s="1061"/>
    </row>
    <row r="106" spans="1:17" ht="30" customHeight="1" x14ac:dyDescent="0.25">
      <c r="A106" s="1513" t="s">
        <v>201</v>
      </c>
      <c r="B106" s="1514"/>
      <c r="C106" s="1514"/>
      <c r="D106" s="1515"/>
      <c r="E106" s="563"/>
      <c r="F106" s="153">
        <v>273200</v>
      </c>
      <c r="G106" s="1595">
        <v>30.3</v>
      </c>
      <c r="H106" s="1596"/>
      <c r="I106" s="561">
        <v>412.3</v>
      </c>
      <c r="J106" s="561">
        <v>50</v>
      </c>
      <c r="K106" s="1516">
        <v>65</v>
      </c>
      <c r="L106" s="1516"/>
      <c r="M106" s="1516">
        <v>50</v>
      </c>
      <c r="N106" s="1516"/>
      <c r="O106" s="1516">
        <v>50</v>
      </c>
      <c r="P106" s="1516"/>
      <c r="Q106" s="1061"/>
    </row>
    <row r="107" spans="1:17" ht="45.75" customHeight="1" x14ac:dyDescent="0.25">
      <c r="A107" s="1513" t="s">
        <v>312</v>
      </c>
      <c r="B107" s="1514"/>
      <c r="C107" s="1514"/>
      <c r="D107" s="1515"/>
      <c r="E107" s="563"/>
      <c r="F107" s="153">
        <v>273500</v>
      </c>
      <c r="G107" s="1518">
        <v>48.5</v>
      </c>
      <c r="H107" s="1518"/>
      <c r="I107" s="561">
        <v>36.1</v>
      </c>
      <c r="J107" s="561">
        <v>65</v>
      </c>
      <c r="K107" s="1516">
        <v>70</v>
      </c>
      <c r="L107" s="1516"/>
      <c r="M107" s="1516">
        <v>65</v>
      </c>
      <c r="N107" s="1516"/>
      <c r="O107" s="1516">
        <v>65</v>
      </c>
      <c r="P107" s="1516"/>
      <c r="Q107" s="1061"/>
    </row>
    <row r="108" spans="1:17" ht="22.5" customHeight="1" x14ac:dyDescent="0.25">
      <c r="A108" s="1509" t="s">
        <v>163</v>
      </c>
      <c r="B108" s="1510"/>
      <c r="C108" s="1510"/>
      <c r="D108" s="1511"/>
      <c r="E108" s="557"/>
      <c r="F108" s="294">
        <v>280000</v>
      </c>
      <c r="G108" s="1512">
        <v>1</v>
      </c>
      <c r="H108" s="1512"/>
      <c r="I108" s="732"/>
      <c r="J108" s="732"/>
      <c r="K108" s="1512"/>
      <c r="L108" s="1512"/>
      <c r="M108" s="1512"/>
      <c r="N108" s="1512"/>
      <c r="O108" s="1512"/>
      <c r="P108" s="1512"/>
      <c r="Q108" s="1061"/>
    </row>
    <row r="109" spans="1:17" ht="30.75" customHeight="1" x14ac:dyDescent="0.25">
      <c r="A109" s="1513" t="s">
        <v>744</v>
      </c>
      <c r="B109" s="1514"/>
      <c r="C109" s="1514"/>
      <c r="D109" s="1515"/>
      <c r="E109" s="563"/>
      <c r="F109" s="731">
        <v>281361</v>
      </c>
      <c r="G109" s="1516">
        <v>1</v>
      </c>
      <c r="H109" s="1516"/>
      <c r="I109" s="730"/>
      <c r="J109" s="730"/>
      <c r="K109" s="1516"/>
      <c r="L109" s="1516"/>
      <c r="M109" s="1516"/>
      <c r="N109" s="1516"/>
      <c r="O109" s="1516"/>
      <c r="P109" s="1516"/>
      <c r="Q109" s="1061"/>
    </row>
    <row r="110" spans="1:17" ht="21.95" customHeight="1" x14ac:dyDescent="0.25">
      <c r="A110" s="1509" t="s">
        <v>98</v>
      </c>
      <c r="B110" s="1593"/>
      <c r="C110" s="1593"/>
      <c r="D110" s="1594"/>
      <c r="E110" s="557"/>
      <c r="F110" s="294">
        <v>310000</v>
      </c>
      <c r="G110" s="1525">
        <v>165.9</v>
      </c>
      <c r="H110" s="1525"/>
      <c r="I110" s="559">
        <f>I111+I113+I112</f>
        <v>391.1</v>
      </c>
      <c r="J110" s="559">
        <f>J111+J113+J112</f>
        <v>1840</v>
      </c>
      <c r="K110" s="1520">
        <f>K111+K113+K112</f>
        <v>950</v>
      </c>
      <c r="L110" s="1521"/>
      <c r="M110" s="1520">
        <f t="shared" ref="M110" si="2">M111+M113+M112</f>
        <v>400</v>
      </c>
      <c r="N110" s="1521"/>
      <c r="O110" s="1520">
        <f t="shared" ref="O110" si="3">O111+O113+O112</f>
        <v>400</v>
      </c>
      <c r="P110" s="1521"/>
      <c r="Q110" s="1061"/>
    </row>
    <row r="111" spans="1:17" ht="21.95" customHeight="1" x14ac:dyDescent="0.25">
      <c r="A111" s="1517" t="s">
        <v>203</v>
      </c>
      <c r="B111" s="1517"/>
      <c r="C111" s="1517"/>
      <c r="D111" s="1517"/>
      <c r="E111" s="563"/>
      <c r="F111" s="153">
        <v>314110</v>
      </c>
      <c r="G111" s="1518">
        <v>86.5</v>
      </c>
      <c r="H111" s="1518"/>
      <c r="I111" s="561">
        <v>32.1</v>
      </c>
      <c r="J111" s="561">
        <v>670</v>
      </c>
      <c r="K111" s="1516">
        <v>450</v>
      </c>
      <c r="L111" s="1516"/>
      <c r="M111" s="1516">
        <v>200</v>
      </c>
      <c r="N111" s="1516"/>
      <c r="O111" s="1516">
        <v>200</v>
      </c>
      <c r="P111" s="1516"/>
      <c r="Q111" s="1061"/>
    </row>
    <row r="112" spans="1:17" ht="21.95" customHeight="1" x14ac:dyDescent="0.25">
      <c r="A112" s="1513" t="s">
        <v>259</v>
      </c>
      <c r="B112" s="1514"/>
      <c r="C112" s="1514"/>
      <c r="D112" s="1515"/>
      <c r="E112" s="563"/>
      <c r="F112" s="153">
        <v>315110</v>
      </c>
      <c r="G112" s="1518"/>
      <c r="H112" s="1518"/>
      <c r="I112" s="561">
        <v>359</v>
      </c>
      <c r="J112" s="561">
        <v>470</v>
      </c>
      <c r="K112" s="1522"/>
      <c r="L112" s="1523"/>
      <c r="M112" s="1522"/>
      <c r="N112" s="1523"/>
      <c r="O112" s="1522"/>
      <c r="P112" s="1523"/>
      <c r="Q112" s="1061"/>
    </row>
    <row r="113" spans="1:17" ht="32.25" customHeight="1" x14ac:dyDescent="0.25">
      <c r="A113" s="1517" t="s">
        <v>313</v>
      </c>
      <c r="B113" s="1517"/>
      <c r="C113" s="1517"/>
      <c r="D113" s="1517"/>
      <c r="E113" s="563"/>
      <c r="F113" s="153">
        <v>316110</v>
      </c>
      <c r="G113" s="1518">
        <v>79.400000000000006</v>
      </c>
      <c r="H113" s="1518"/>
      <c r="I113" s="561"/>
      <c r="J113" s="561">
        <v>700</v>
      </c>
      <c r="K113" s="1516">
        <v>500</v>
      </c>
      <c r="L113" s="1516"/>
      <c r="M113" s="1516">
        <v>200</v>
      </c>
      <c r="N113" s="1516"/>
      <c r="O113" s="1516">
        <v>200</v>
      </c>
      <c r="P113" s="1516"/>
      <c r="Q113" s="1061"/>
    </row>
    <row r="114" spans="1:17" ht="24" customHeight="1" x14ac:dyDescent="0.25">
      <c r="A114" s="1524" t="s">
        <v>101</v>
      </c>
      <c r="B114" s="1524"/>
      <c r="C114" s="1524"/>
      <c r="D114" s="1524"/>
      <c r="E114" s="557"/>
      <c r="F114" s="294">
        <v>330000</v>
      </c>
      <c r="G114" s="1525">
        <v>257.2</v>
      </c>
      <c r="H114" s="1525"/>
      <c r="I114" s="559">
        <f>I115+I116+I117+I118+I119+I120+I121</f>
        <v>285.2</v>
      </c>
      <c r="J114" s="721">
        <f>J115+J116+J117+J118+J119+J120+J121</f>
        <v>470</v>
      </c>
      <c r="K114" s="1520">
        <f>K115+K116+K119+K121</f>
        <v>772.3</v>
      </c>
      <c r="L114" s="1521"/>
      <c r="M114" s="1520">
        <f t="shared" ref="M114" si="4">M115+M116+M119+M121</f>
        <v>490</v>
      </c>
      <c r="N114" s="1521"/>
      <c r="O114" s="1520">
        <f t="shared" ref="O114" si="5">O115+O116+O119+O121</f>
        <v>490</v>
      </c>
      <c r="P114" s="1521"/>
    </row>
    <row r="115" spans="1:17" ht="33.75" customHeight="1" x14ac:dyDescent="0.25">
      <c r="A115" s="1517" t="s">
        <v>102</v>
      </c>
      <c r="B115" s="1517"/>
      <c r="C115" s="1517"/>
      <c r="D115" s="1517"/>
      <c r="E115" s="563"/>
      <c r="F115" s="153">
        <v>331110</v>
      </c>
      <c r="G115" s="1516">
        <v>99</v>
      </c>
      <c r="H115" s="1516"/>
      <c r="I115" s="561">
        <v>133.9</v>
      </c>
      <c r="J115" s="561">
        <v>200</v>
      </c>
      <c r="K115" s="1516">
        <v>300</v>
      </c>
      <c r="L115" s="1516"/>
      <c r="M115" s="1516">
        <v>300</v>
      </c>
      <c r="N115" s="1516"/>
      <c r="O115" s="1516">
        <v>300</v>
      </c>
      <c r="P115" s="1516"/>
      <c r="Q115" s="360"/>
    </row>
    <row r="116" spans="1:17" ht="21.75" customHeight="1" x14ac:dyDescent="0.25">
      <c r="A116" s="1517" t="s">
        <v>314</v>
      </c>
      <c r="B116" s="1517"/>
      <c r="C116" s="1517"/>
      <c r="D116" s="1517"/>
      <c r="E116" s="563"/>
      <c r="F116" s="153">
        <v>332110</v>
      </c>
      <c r="G116" s="1518">
        <v>23.1</v>
      </c>
      <c r="H116" s="1518"/>
      <c r="I116" s="561">
        <v>21.4</v>
      </c>
      <c r="J116" s="561">
        <v>50</v>
      </c>
      <c r="K116" s="1516">
        <v>50</v>
      </c>
      <c r="L116" s="1516"/>
      <c r="M116" s="1516">
        <v>30</v>
      </c>
      <c r="N116" s="1516"/>
      <c r="O116" s="1516">
        <v>30</v>
      </c>
      <c r="P116" s="1516"/>
      <c r="Q116" s="328"/>
    </row>
    <row r="117" spans="1:17" ht="21" customHeight="1" x14ac:dyDescent="0.25">
      <c r="A117" s="1517" t="s">
        <v>737</v>
      </c>
      <c r="B117" s="1517"/>
      <c r="C117" s="1517"/>
      <c r="D117" s="1517"/>
      <c r="E117" s="563"/>
      <c r="F117" s="718">
        <v>333110</v>
      </c>
      <c r="G117" s="1518"/>
      <c r="H117" s="1518"/>
      <c r="I117" s="719">
        <v>0.2</v>
      </c>
      <c r="J117" s="719"/>
      <c r="K117" s="1516"/>
      <c r="L117" s="1516"/>
      <c r="M117" s="1516"/>
      <c r="N117" s="1516"/>
      <c r="O117" s="1516"/>
      <c r="P117" s="1516"/>
      <c r="Q117" s="328"/>
    </row>
    <row r="118" spans="1:17" ht="26.25" customHeight="1" x14ac:dyDescent="0.25">
      <c r="A118" s="1517" t="s">
        <v>738</v>
      </c>
      <c r="B118" s="1517"/>
      <c r="C118" s="1517"/>
      <c r="D118" s="1517"/>
      <c r="E118" s="563"/>
      <c r="F118" s="718">
        <v>334110</v>
      </c>
      <c r="G118" s="1518"/>
      <c r="H118" s="1518"/>
      <c r="I118" s="719">
        <v>1.6</v>
      </c>
      <c r="J118" s="719"/>
      <c r="K118" s="1516"/>
      <c r="L118" s="1516"/>
      <c r="M118" s="1516"/>
      <c r="N118" s="1516"/>
      <c r="O118" s="1516"/>
      <c r="P118" s="1516"/>
      <c r="Q118" s="328"/>
    </row>
    <row r="119" spans="1:17" ht="34.5" customHeight="1" x14ac:dyDescent="0.25">
      <c r="A119" s="1517" t="s">
        <v>207</v>
      </c>
      <c r="B119" s="1517"/>
      <c r="C119" s="1517"/>
      <c r="D119" s="1517"/>
      <c r="E119" s="563"/>
      <c r="F119" s="153">
        <v>336110</v>
      </c>
      <c r="G119" s="1518">
        <v>105.7</v>
      </c>
      <c r="H119" s="1518"/>
      <c r="I119" s="561">
        <v>69.8</v>
      </c>
      <c r="J119" s="561">
        <v>150</v>
      </c>
      <c r="K119" s="1516">
        <v>150</v>
      </c>
      <c r="L119" s="1516"/>
      <c r="M119" s="1516">
        <v>60</v>
      </c>
      <c r="N119" s="1516"/>
      <c r="O119" s="1516">
        <v>60</v>
      </c>
      <c r="P119" s="1516"/>
      <c r="Q119" s="328"/>
    </row>
    <row r="120" spans="1:17" ht="25.5" customHeight="1" x14ac:dyDescent="0.25">
      <c r="A120" s="1517" t="s">
        <v>739</v>
      </c>
      <c r="B120" s="1517"/>
      <c r="C120" s="1517"/>
      <c r="D120" s="1517"/>
      <c r="E120" s="563"/>
      <c r="F120" s="718">
        <v>338110</v>
      </c>
      <c r="G120" s="1519"/>
      <c r="H120" s="1519"/>
      <c r="I120" s="719">
        <v>2.4</v>
      </c>
      <c r="J120" s="719"/>
      <c r="K120" s="1516"/>
      <c r="L120" s="1516"/>
      <c r="M120" s="1516"/>
      <c r="N120" s="1516"/>
      <c r="O120" s="1516"/>
      <c r="P120" s="1516"/>
      <c r="Q120" s="328"/>
    </row>
    <row r="121" spans="1:17" ht="20.25" customHeight="1" x14ac:dyDescent="0.25">
      <c r="A121" s="1517" t="s">
        <v>104</v>
      </c>
      <c r="B121" s="1517"/>
      <c r="C121" s="1517"/>
      <c r="D121" s="1517"/>
      <c r="E121" s="563"/>
      <c r="F121" s="153">
        <v>339110</v>
      </c>
      <c r="G121" s="1519">
        <v>29.4</v>
      </c>
      <c r="H121" s="1519"/>
      <c r="I121" s="561">
        <v>55.9</v>
      </c>
      <c r="J121" s="561">
        <v>70</v>
      </c>
      <c r="K121" s="1516">
        <v>272.3</v>
      </c>
      <c r="L121" s="1516"/>
      <c r="M121" s="1516">
        <v>100</v>
      </c>
      <c r="N121" s="1516"/>
      <c r="O121" s="1516">
        <v>100</v>
      </c>
      <c r="P121" s="1516"/>
      <c r="Q121" s="358"/>
    </row>
    <row r="122" spans="1:17" ht="16.5" customHeight="1" x14ac:dyDescent="0.25"/>
    <row r="123" spans="1:17" s="145" customFormat="1" ht="24.75" customHeight="1" x14ac:dyDescent="0.25">
      <c r="A123" s="1616" t="s">
        <v>392</v>
      </c>
      <c r="B123" s="1617"/>
      <c r="C123" s="1617"/>
      <c r="D123" s="1617"/>
      <c r="E123" s="1617"/>
      <c r="F123" s="1617"/>
      <c r="G123" s="1617"/>
      <c r="H123" s="1617"/>
      <c r="I123" s="1617"/>
      <c r="J123" s="1617"/>
      <c r="K123" s="1617"/>
      <c r="L123" s="1617"/>
      <c r="M123" s="1617"/>
      <c r="N123" s="1617"/>
      <c r="O123" s="1617"/>
      <c r="P123" s="1618"/>
      <c r="Q123" s="324"/>
    </row>
    <row r="124" spans="1:17" s="145" customFormat="1" ht="24.75" customHeight="1" x14ac:dyDescent="0.25">
      <c r="A124" s="1599" t="s">
        <v>393</v>
      </c>
      <c r="B124" s="1600"/>
      <c r="C124" s="1600"/>
      <c r="D124" s="1600"/>
      <c r="E124" s="1600"/>
      <c r="F124" s="1600"/>
      <c r="G124" s="1600"/>
      <c r="H124" s="1600"/>
      <c r="I124" s="1600"/>
      <c r="J124" s="1600"/>
      <c r="K124" s="1600"/>
      <c r="L124" s="1600"/>
      <c r="M124" s="1600"/>
      <c r="N124" s="1600"/>
      <c r="O124" s="1600"/>
      <c r="P124" s="1601"/>
      <c r="Q124" s="324"/>
    </row>
    <row r="125" spans="1:17" s="145" customFormat="1" ht="24.75" customHeight="1" x14ac:dyDescent="0.25">
      <c r="A125" s="1599" t="s">
        <v>394</v>
      </c>
      <c r="B125" s="1600"/>
      <c r="C125" s="1600"/>
      <c r="D125" s="1600"/>
      <c r="E125" s="1600"/>
      <c r="F125" s="1600"/>
      <c r="G125" s="1600"/>
      <c r="H125" s="1600"/>
      <c r="I125" s="1600"/>
      <c r="J125" s="1600"/>
      <c r="K125" s="1600"/>
      <c r="L125" s="1600"/>
      <c r="M125" s="1600"/>
      <c r="N125" s="1600"/>
      <c r="O125" s="1600"/>
      <c r="P125" s="1601"/>
      <c r="Q125" s="324"/>
    </row>
    <row r="126" spans="1:17" s="145" customFormat="1" ht="24.75" customHeight="1" x14ac:dyDescent="0.25">
      <c r="A126" s="1602" t="s">
        <v>395</v>
      </c>
      <c r="B126" s="1603"/>
      <c r="C126" s="1603"/>
      <c r="D126" s="1603"/>
      <c r="E126" s="1603"/>
      <c r="F126" s="1603"/>
      <c r="G126" s="1603"/>
      <c r="H126" s="1603"/>
      <c r="I126" s="1603"/>
      <c r="J126" s="1603"/>
      <c r="K126" s="1603"/>
      <c r="L126" s="1603"/>
      <c r="M126" s="1603"/>
      <c r="N126" s="1603"/>
      <c r="O126" s="1603"/>
      <c r="P126" s="1604"/>
      <c r="Q126" s="324"/>
    </row>
    <row r="128" spans="1:17" ht="38.450000000000003" customHeight="1" x14ac:dyDescent="0.25">
      <c r="A128" s="1605" t="s">
        <v>209</v>
      </c>
      <c r="B128" s="1605"/>
      <c r="C128" s="1605"/>
      <c r="D128" s="1605"/>
      <c r="E128" s="1605"/>
      <c r="F128" s="1605"/>
      <c r="G128" s="1605"/>
      <c r="H128" s="1605"/>
      <c r="I128" s="1605"/>
      <c r="J128" s="1605"/>
      <c r="K128" s="1605"/>
      <c r="L128" s="1605"/>
      <c r="M128" s="1605"/>
      <c r="N128" s="1605"/>
      <c r="O128" s="1605"/>
      <c r="P128" s="1605"/>
      <c r="Q128" s="325"/>
    </row>
  </sheetData>
  <mergeCells count="387">
    <mergeCell ref="M102:N102"/>
    <mergeCell ref="M103:N103"/>
    <mergeCell ref="M105:N105"/>
    <mergeCell ref="K104:L104"/>
    <mergeCell ref="O99:P99"/>
    <mergeCell ref="A100:D100"/>
    <mergeCell ref="G100:H100"/>
    <mergeCell ref="K100:L100"/>
    <mergeCell ref="M100:N100"/>
    <mergeCell ref="O100:P100"/>
    <mergeCell ref="M104:N104"/>
    <mergeCell ref="O105:P105"/>
    <mergeCell ref="M101:N101"/>
    <mergeCell ref="A103:D103"/>
    <mergeCell ref="A106:D106"/>
    <mergeCell ref="G106:H106"/>
    <mergeCell ref="A105:D105"/>
    <mergeCell ref="G105:H105"/>
    <mergeCell ref="A102:D102"/>
    <mergeCell ref="G102:H102"/>
    <mergeCell ref="K102:L102"/>
    <mergeCell ref="K103:L103"/>
    <mergeCell ref="K105:L105"/>
    <mergeCell ref="M98:N98"/>
    <mergeCell ref="K94:L94"/>
    <mergeCell ref="M93:N93"/>
    <mergeCell ref="O93:P93"/>
    <mergeCell ref="O98:P98"/>
    <mergeCell ref="G99:H99"/>
    <mergeCell ref="K99:L99"/>
    <mergeCell ref="M99:N99"/>
    <mergeCell ref="M90:N90"/>
    <mergeCell ref="G97:H97"/>
    <mergeCell ref="K97:L97"/>
    <mergeCell ref="O97:P97"/>
    <mergeCell ref="G95:H95"/>
    <mergeCell ref="M92:N92"/>
    <mergeCell ref="G98:H98"/>
    <mergeCell ref="K98:L98"/>
    <mergeCell ref="M97:N97"/>
    <mergeCell ref="M94:N94"/>
    <mergeCell ref="M95:N95"/>
    <mergeCell ref="O90:P90"/>
    <mergeCell ref="O92:P92"/>
    <mergeCell ref="O94:P94"/>
    <mergeCell ref="K95:L95"/>
    <mergeCell ref="K93:L93"/>
    <mergeCell ref="A94:D94"/>
    <mergeCell ref="K96:L96"/>
    <mergeCell ref="O91:P91"/>
    <mergeCell ref="K89:L89"/>
    <mergeCell ref="M89:N89"/>
    <mergeCell ref="G94:H94"/>
    <mergeCell ref="K90:L90"/>
    <mergeCell ref="M91:N91"/>
    <mergeCell ref="O89:P89"/>
    <mergeCell ref="G96:H96"/>
    <mergeCell ref="A27:B27"/>
    <mergeCell ref="A28:B28"/>
    <mergeCell ref="A36:C36"/>
    <mergeCell ref="A37:C37"/>
    <mergeCell ref="A38:C38"/>
    <mergeCell ref="A86:D86"/>
    <mergeCell ref="J63:J64"/>
    <mergeCell ref="C79:I79"/>
    <mergeCell ref="A63:A64"/>
    <mergeCell ref="B63:B64"/>
    <mergeCell ref="A65:A70"/>
    <mergeCell ref="C65:I65"/>
    <mergeCell ref="C55:N55"/>
    <mergeCell ref="C77:I77"/>
    <mergeCell ref="C71:I71"/>
    <mergeCell ref="C63:I64"/>
    <mergeCell ref="C70:I70"/>
    <mergeCell ref="A60:C60"/>
    <mergeCell ref="C73:I73"/>
    <mergeCell ref="D60:P60"/>
    <mergeCell ref="C66:I66"/>
    <mergeCell ref="C67:I67"/>
    <mergeCell ref="C68:I68"/>
    <mergeCell ref="C69:I69"/>
    <mergeCell ref="A125:P125"/>
    <mergeCell ref="A126:P126"/>
    <mergeCell ref="A128:P128"/>
    <mergeCell ref="A33:P33"/>
    <mergeCell ref="N34:P34"/>
    <mergeCell ref="K34:M34"/>
    <mergeCell ref="G34:J34"/>
    <mergeCell ref="E37:F37"/>
    <mergeCell ref="E38:F38"/>
    <mergeCell ref="A59:C59"/>
    <mergeCell ref="A79:A81"/>
    <mergeCell ref="C81:I81"/>
    <mergeCell ref="A99:D99"/>
    <mergeCell ref="A88:D88"/>
    <mergeCell ref="A91:D91"/>
    <mergeCell ref="G91:H91"/>
    <mergeCell ref="A92:D92"/>
    <mergeCell ref="K92:L92"/>
    <mergeCell ref="A93:D93"/>
    <mergeCell ref="K91:L91"/>
    <mergeCell ref="A97:D97"/>
    <mergeCell ref="A96:D96"/>
    <mergeCell ref="A123:P123"/>
    <mergeCell ref="A98:D98"/>
    <mergeCell ref="A124:P124"/>
    <mergeCell ref="A119:D119"/>
    <mergeCell ref="K101:L101"/>
    <mergeCell ref="O101:P101"/>
    <mergeCell ref="K106:L106"/>
    <mergeCell ref="A121:D121"/>
    <mergeCell ref="A101:D101"/>
    <mergeCell ref="G101:H101"/>
    <mergeCell ref="A107:D107"/>
    <mergeCell ref="G107:H107"/>
    <mergeCell ref="K107:L107"/>
    <mergeCell ref="M107:N107"/>
    <mergeCell ref="O107:P107"/>
    <mergeCell ref="O104:P104"/>
    <mergeCell ref="O102:P102"/>
    <mergeCell ref="O106:P106"/>
    <mergeCell ref="O103:P103"/>
    <mergeCell ref="A104:D104"/>
    <mergeCell ref="G103:H103"/>
    <mergeCell ref="A110:D110"/>
    <mergeCell ref="G110:H110"/>
    <mergeCell ref="K110:L110"/>
    <mergeCell ref="M106:N106"/>
    <mergeCell ref="G104:H104"/>
    <mergeCell ref="K88:L88"/>
    <mergeCell ref="O84:P84"/>
    <mergeCell ref="A84:D85"/>
    <mergeCell ref="G87:H87"/>
    <mergeCell ref="O87:P87"/>
    <mergeCell ref="O88:P88"/>
    <mergeCell ref="M96:N96"/>
    <mergeCell ref="O95:P95"/>
    <mergeCell ref="O86:P86"/>
    <mergeCell ref="A87:D87"/>
    <mergeCell ref="G90:H90"/>
    <mergeCell ref="A90:D90"/>
    <mergeCell ref="G89:H89"/>
    <mergeCell ref="A89:D89"/>
    <mergeCell ref="G88:H88"/>
    <mergeCell ref="G92:H92"/>
    <mergeCell ref="A95:D95"/>
    <mergeCell ref="G93:H93"/>
    <mergeCell ref="K87:L87"/>
    <mergeCell ref="K86:L86"/>
    <mergeCell ref="M86:N86"/>
    <mergeCell ref="G86:H86"/>
    <mergeCell ref="M88:N88"/>
    <mergeCell ref="O96:P96"/>
    <mergeCell ref="A57:P57"/>
    <mergeCell ref="O52:P52"/>
    <mergeCell ref="O53:P53"/>
    <mergeCell ref="O54:P54"/>
    <mergeCell ref="O55:P55"/>
    <mergeCell ref="A50:B50"/>
    <mergeCell ref="A52:B52"/>
    <mergeCell ref="A53:B53"/>
    <mergeCell ref="A54:B54"/>
    <mergeCell ref="A55:B55"/>
    <mergeCell ref="C52:N52"/>
    <mergeCell ref="C53:N53"/>
    <mergeCell ref="A62:P62"/>
    <mergeCell ref="M87:N87"/>
    <mergeCell ref="D58:P58"/>
    <mergeCell ref="D59:P59"/>
    <mergeCell ref="A83:P83"/>
    <mergeCell ref="M85:N85"/>
    <mergeCell ref="C76:I76"/>
    <mergeCell ref="C75:I75"/>
    <mergeCell ref="C74:I74"/>
    <mergeCell ref="C72:I72"/>
    <mergeCell ref="E84:F84"/>
    <mergeCell ref="G84:H84"/>
    <mergeCell ref="K84:L84"/>
    <mergeCell ref="M84:N84"/>
    <mergeCell ref="O85:P85"/>
    <mergeCell ref="G85:H85"/>
    <mergeCell ref="A58:C58"/>
    <mergeCell ref="C80:I80"/>
    <mergeCell ref="K85:L85"/>
    <mergeCell ref="A71:A78"/>
    <mergeCell ref="C78:I78"/>
    <mergeCell ref="E40:F40"/>
    <mergeCell ref="A39:C39"/>
    <mergeCell ref="G41:H41"/>
    <mergeCell ref="G42:H42"/>
    <mergeCell ref="I49:J49"/>
    <mergeCell ref="E42:F42"/>
    <mergeCell ref="A45:B46"/>
    <mergeCell ref="A47:B47"/>
    <mergeCell ref="D34:F34"/>
    <mergeCell ref="E35:F35"/>
    <mergeCell ref="E36:F36"/>
    <mergeCell ref="A49:B49"/>
    <mergeCell ref="A40:C40"/>
    <mergeCell ref="A41:C41"/>
    <mergeCell ref="I48:J48"/>
    <mergeCell ref="A48:B48"/>
    <mergeCell ref="G17:H17"/>
    <mergeCell ref="O28:P28"/>
    <mergeCell ref="E41:F41"/>
    <mergeCell ref="O29:P29"/>
    <mergeCell ref="M28:N28"/>
    <mergeCell ref="K30:L30"/>
    <mergeCell ref="K22:L22"/>
    <mergeCell ref="K23:L23"/>
    <mergeCell ref="C22:F22"/>
    <mergeCell ref="M17:N17"/>
    <mergeCell ref="O17:P17"/>
    <mergeCell ref="O26:P26"/>
    <mergeCell ref="A18:D18"/>
    <mergeCell ref="G18:H18"/>
    <mergeCell ref="K18:L18"/>
    <mergeCell ref="M18:N18"/>
    <mergeCell ref="O18:P18"/>
    <mergeCell ref="G35:H35"/>
    <mergeCell ref="G36:H36"/>
    <mergeCell ref="G37:H37"/>
    <mergeCell ref="K17:L17"/>
    <mergeCell ref="G25:H25"/>
    <mergeCell ref="K26:L26"/>
    <mergeCell ref="M26:N26"/>
    <mergeCell ref="N1:P1"/>
    <mergeCell ref="E2:J2"/>
    <mergeCell ref="D3:L3"/>
    <mergeCell ref="A16:D16"/>
    <mergeCell ref="G16:H16"/>
    <mergeCell ref="K16:L16"/>
    <mergeCell ref="M16:N16"/>
    <mergeCell ref="O16:P16"/>
    <mergeCell ref="A6:C6"/>
    <mergeCell ref="A7:C7"/>
    <mergeCell ref="K12:L12"/>
    <mergeCell ref="A12:D13"/>
    <mergeCell ref="A14:D14"/>
    <mergeCell ref="O14:P14"/>
    <mergeCell ref="G14:H14"/>
    <mergeCell ref="M14:N14"/>
    <mergeCell ref="E12:F12"/>
    <mergeCell ref="O15:P15"/>
    <mergeCell ref="K14:L14"/>
    <mergeCell ref="D6:O6"/>
    <mergeCell ref="D7:O7"/>
    <mergeCell ref="D8:O8"/>
    <mergeCell ref="A10:P10"/>
    <mergeCell ref="A8:C8"/>
    <mergeCell ref="O20:P20"/>
    <mergeCell ref="A44:P44"/>
    <mergeCell ref="A25:B25"/>
    <mergeCell ref="A26:B26"/>
    <mergeCell ref="A15:D15"/>
    <mergeCell ref="G15:H15"/>
    <mergeCell ref="K15:L15"/>
    <mergeCell ref="M15:N15"/>
    <mergeCell ref="A17:D17"/>
    <mergeCell ref="O25:P25"/>
    <mergeCell ref="A42:C42"/>
    <mergeCell ref="E39:F39"/>
    <mergeCell ref="G29:H29"/>
    <mergeCell ref="G30:H30"/>
    <mergeCell ref="G26:H26"/>
    <mergeCell ref="A29:B29"/>
    <mergeCell ref="A30:B30"/>
    <mergeCell ref="A24:B24"/>
    <mergeCell ref="O22:P22"/>
    <mergeCell ref="G38:H38"/>
    <mergeCell ref="G39:H39"/>
    <mergeCell ref="K19:L19"/>
    <mergeCell ref="M19:N19"/>
    <mergeCell ref="O19:P19"/>
    <mergeCell ref="K13:L13"/>
    <mergeCell ref="M13:N13"/>
    <mergeCell ref="O13:P13"/>
    <mergeCell ref="G13:H13"/>
    <mergeCell ref="G12:H12"/>
    <mergeCell ref="A9:P9"/>
    <mergeCell ref="O12:P12"/>
    <mergeCell ref="M12:N12"/>
    <mergeCell ref="A31:B31"/>
    <mergeCell ref="K31:L31"/>
    <mergeCell ref="K29:L29"/>
    <mergeCell ref="M27:N27"/>
    <mergeCell ref="G27:H27"/>
    <mergeCell ref="K27:L27"/>
    <mergeCell ref="O27:P27"/>
    <mergeCell ref="G28:H28"/>
    <mergeCell ref="G19:H19"/>
    <mergeCell ref="G20:H20"/>
    <mergeCell ref="K20:L20"/>
    <mergeCell ref="M20:N20"/>
    <mergeCell ref="A19:D19"/>
    <mergeCell ref="A22:B23"/>
    <mergeCell ref="G24:H24"/>
    <mergeCell ref="A20:D20"/>
    <mergeCell ref="G22:H22"/>
    <mergeCell ref="G23:H23"/>
    <mergeCell ref="O24:P24"/>
    <mergeCell ref="M24:N24"/>
    <mergeCell ref="K24:L24"/>
    <mergeCell ref="C54:N54"/>
    <mergeCell ref="O30:P30"/>
    <mergeCell ref="O31:P31"/>
    <mergeCell ref="O23:P23"/>
    <mergeCell ref="M22:N22"/>
    <mergeCell ref="M23:N23"/>
    <mergeCell ref="K25:L25"/>
    <mergeCell ref="C45:H45"/>
    <mergeCell ref="M29:N29"/>
    <mergeCell ref="M30:N30"/>
    <mergeCell ref="M31:N31"/>
    <mergeCell ref="K28:L28"/>
    <mergeCell ref="G31:H31"/>
    <mergeCell ref="M25:N25"/>
    <mergeCell ref="A51:P51"/>
    <mergeCell ref="G40:H40"/>
    <mergeCell ref="A34:C35"/>
    <mergeCell ref="I45:J46"/>
    <mergeCell ref="I47:J47"/>
    <mergeCell ref="A113:D113"/>
    <mergeCell ref="G113:H113"/>
    <mergeCell ref="K113:L113"/>
    <mergeCell ref="M113:N113"/>
    <mergeCell ref="O113:P113"/>
    <mergeCell ref="A111:D111"/>
    <mergeCell ref="A116:D116"/>
    <mergeCell ref="G116:H116"/>
    <mergeCell ref="K116:L116"/>
    <mergeCell ref="M116:N116"/>
    <mergeCell ref="O116:P116"/>
    <mergeCell ref="A115:D115"/>
    <mergeCell ref="G115:H115"/>
    <mergeCell ref="K115:L115"/>
    <mergeCell ref="M115:N115"/>
    <mergeCell ref="O115:P115"/>
    <mergeCell ref="A114:D114"/>
    <mergeCell ref="G114:H114"/>
    <mergeCell ref="K114:L114"/>
    <mergeCell ref="M114:N114"/>
    <mergeCell ref="O114:P114"/>
    <mergeCell ref="A112:D112"/>
    <mergeCell ref="G121:H121"/>
    <mergeCell ref="K121:L121"/>
    <mergeCell ref="M121:N121"/>
    <mergeCell ref="O121:P121"/>
    <mergeCell ref="G119:H119"/>
    <mergeCell ref="K119:L119"/>
    <mergeCell ref="M119:N119"/>
    <mergeCell ref="O119:P119"/>
    <mergeCell ref="M110:N110"/>
    <mergeCell ref="O110:P110"/>
    <mergeCell ref="G111:H111"/>
    <mergeCell ref="K111:L111"/>
    <mergeCell ref="M111:N111"/>
    <mergeCell ref="O111:P111"/>
    <mergeCell ref="G112:H112"/>
    <mergeCell ref="K112:L112"/>
    <mergeCell ref="M112:N112"/>
    <mergeCell ref="O112:P112"/>
    <mergeCell ref="K117:L117"/>
    <mergeCell ref="M117:N117"/>
    <mergeCell ref="O117:P117"/>
    <mergeCell ref="G117:H117"/>
    <mergeCell ref="A117:D117"/>
    <mergeCell ref="G118:H118"/>
    <mergeCell ref="K118:L118"/>
    <mergeCell ref="M118:N118"/>
    <mergeCell ref="O118:P118"/>
    <mergeCell ref="G120:H120"/>
    <mergeCell ref="K120:L120"/>
    <mergeCell ref="M120:N120"/>
    <mergeCell ref="O120:P120"/>
    <mergeCell ref="A118:D118"/>
    <mergeCell ref="A120:D120"/>
    <mergeCell ref="A108:D108"/>
    <mergeCell ref="G108:H108"/>
    <mergeCell ref="K108:L108"/>
    <mergeCell ref="M108:N108"/>
    <mergeCell ref="O108:P108"/>
    <mergeCell ref="A109:D109"/>
    <mergeCell ref="G109:H109"/>
    <mergeCell ref="K109:L109"/>
    <mergeCell ref="M109:N109"/>
    <mergeCell ref="O109:P109"/>
  </mergeCells>
  <printOptions horizontalCentered="1" verticalCentered="1"/>
  <pageMargins left="0.19685039370078741" right="0.15748031496062992" top="0.19685039370078741" bottom="0.31496062992125984" header="0.31496062992125984" footer="0.31496062992125984"/>
  <pageSetup paperSize="9" scale="90" orientation="landscape" r:id="rId1"/>
  <rowBreaks count="5" manualBreakCount="5">
    <brk id="26" max="15" man="1"/>
    <brk id="49" max="15" man="1"/>
    <brk id="70" max="15" man="1"/>
    <brk id="92" max="15" man="1"/>
    <brk id="113"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54"/>
  <sheetViews>
    <sheetView topLeftCell="A90" zoomScale="70" zoomScaleNormal="70" workbookViewId="0">
      <selection activeCell="I82" sqref="I82"/>
    </sheetView>
  </sheetViews>
  <sheetFormatPr defaultColWidth="8.85546875" defaultRowHeight="15.75" x14ac:dyDescent="0.25"/>
  <cols>
    <col min="1" max="1" width="10.140625" style="69" customWidth="1"/>
    <col min="2" max="2" width="12.28515625" style="69" customWidth="1"/>
    <col min="3" max="3" width="8.28515625" style="69" customWidth="1"/>
    <col min="4" max="4" width="9.7109375" style="69" customWidth="1"/>
    <col min="5" max="5" width="8.28515625" style="69" customWidth="1"/>
    <col min="6" max="6" width="13.7109375" style="69" customWidth="1"/>
    <col min="7" max="7" width="16.28515625" style="69" customWidth="1"/>
    <col min="8" max="8" width="11.5703125" style="69" customWidth="1"/>
    <col min="9" max="9" width="14.42578125" style="69" customWidth="1"/>
    <col min="10" max="10" width="14.85546875" style="69" customWidth="1"/>
    <col min="11" max="11" width="13.28515625" style="69" customWidth="1"/>
    <col min="12" max="12" width="15" style="69" customWidth="1"/>
    <col min="13" max="13" width="13" style="69" customWidth="1"/>
    <col min="14" max="14" width="11.28515625" style="69" customWidth="1"/>
    <col min="15" max="15" width="15.140625" style="69" customWidth="1"/>
    <col min="16" max="16" width="12.85546875" style="69" customWidth="1"/>
    <col min="17" max="16384" width="8.85546875" style="69"/>
  </cols>
  <sheetData>
    <row r="1" spans="1:16" x14ac:dyDescent="0.25">
      <c r="A1" s="450"/>
      <c r="M1" s="1666" t="s">
        <v>701</v>
      </c>
      <c r="N1" s="1666"/>
      <c r="O1" s="1666"/>
      <c r="P1" s="983"/>
    </row>
    <row r="2" spans="1:16" x14ac:dyDescent="0.25">
      <c r="A2" s="450"/>
      <c r="M2" s="980"/>
      <c r="N2" s="980"/>
      <c r="O2" s="980"/>
      <c r="P2" s="980"/>
    </row>
    <row r="3" spans="1:16" x14ac:dyDescent="0.25">
      <c r="A3" s="450"/>
      <c r="M3" s="980"/>
      <c r="N3" s="980"/>
      <c r="O3" s="980"/>
      <c r="P3" s="980"/>
    </row>
    <row r="4" spans="1:16" x14ac:dyDescent="0.25">
      <c r="A4" s="450"/>
      <c r="M4" s="980"/>
      <c r="N4" s="980"/>
      <c r="O4" s="980"/>
      <c r="P4" s="980"/>
    </row>
    <row r="5" spans="1:16" ht="18.75" x14ac:dyDescent="0.25">
      <c r="A5" s="450"/>
      <c r="E5" s="1231" t="s">
        <v>1</v>
      </c>
      <c r="F5" s="1231"/>
      <c r="G5" s="1231"/>
      <c r="H5" s="1231"/>
      <c r="I5" s="1231"/>
    </row>
    <row r="6" spans="1:16" ht="18.75" x14ac:dyDescent="0.25">
      <c r="A6" s="450"/>
      <c r="D6" s="1231" t="s">
        <v>702</v>
      </c>
      <c r="E6" s="1231"/>
      <c r="F6" s="1231"/>
      <c r="G6" s="1231"/>
      <c r="H6" s="1231"/>
      <c r="I6" s="1231"/>
      <c r="J6" s="1231"/>
      <c r="K6" s="1231"/>
    </row>
    <row r="7" spans="1:16" ht="18.75" x14ac:dyDescent="0.25">
      <c r="A7" s="450"/>
      <c r="D7" s="981"/>
      <c r="E7" s="981"/>
      <c r="F7" s="981"/>
      <c r="G7" s="981"/>
      <c r="H7" s="981"/>
      <c r="I7" s="981"/>
      <c r="J7" s="981"/>
      <c r="K7" s="981"/>
    </row>
    <row r="8" spans="1:16" x14ac:dyDescent="0.25">
      <c r="A8" s="450"/>
      <c r="O8" s="980" t="s">
        <v>2</v>
      </c>
      <c r="P8" s="980"/>
    </row>
    <row r="9" spans="1:16" ht="23.45" customHeight="1" x14ac:dyDescent="0.25">
      <c r="A9" s="1207" t="s">
        <v>3</v>
      </c>
      <c r="B9" s="1207"/>
      <c r="C9" s="1207"/>
      <c r="D9" s="1145" t="s">
        <v>178</v>
      </c>
      <c r="E9" s="1145"/>
      <c r="F9" s="1145"/>
      <c r="G9" s="1145"/>
      <c r="H9" s="1145"/>
      <c r="I9" s="1145"/>
      <c r="J9" s="1145"/>
      <c r="K9" s="1145"/>
      <c r="L9" s="1145"/>
      <c r="M9" s="1145"/>
      <c r="N9" s="1145"/>
      <c r="O9" s="967">
        <v>1</v>
      </c>
      <c r="P9" s="443"/>
    </row>
    <row r="10" spans="1:16" ht="23.45" customHeight="1" x14ac:dyDescent="0.25">
      <c r="A10" s="1207" t="s">
        <v>4</v>
      </c>
      <c r="B10" s="1207"/>
      <c r="C10" s="1207"/>
      <c r="D10" s="1133" t="s">
        <v>384</v>
      </c>
      <c r="E10" s="1134"/>
      <c r="F10" s="1134"/>
      <c r="G10" s="1134"/>
      <c r="H10" s="1134"/>
      <c r="I10" s="1134"/>
      <c r="J10" s="1134"/>
      <c r="K10" s="1134"/>
      <c r="L10" s="1134"/>
      <c r="M10" s="1134"/>
      <c r="N10" s="1135"/>
      <c r="O10" s="133" t="s">
        <v>335</v>
      </c>
      <c r="P10" s="986"/>
    </row>
    <row r="11" spans="1:16" ht="23.45" customHeight="1" x14ac:dyDescent="0.25">
      <c r="A11" s="1207" t="s">
        <v>5</v>
      </c>
      <c r="B11" s="1207"/>
      <c r="C11" s="1207"/>
      <c r="D11" s="1133" t="s">
        <v>827</v>
      </c>
      <c r="E11" s="1134"/>
      <c r="F11" s="1134"/>
      <c r="G11" s="1134"/>
      <c r="H11" s="1134"/>
      <c r="I11" s="1134"/>
      <c r="J11" s="1134"/>
      <c r="K11" s="1134"/>
      <c r="L11" s="1134"/>
      <c r="M11" s="1134"/>
      <c r="N11" s="1135"/>
      <c r="O11" s="967">
        <v>16007</v>
      </c>
      <c r="P11" s="443"/>
    </row>
    <row r="12" spans="1:16" ht="23.45" customHeight="1" x14ac:dyDescent="0.25">
      <c r="A12" s="966"/>
      <c r="B12" s="966"/>
      <c r="C12" s="966"/>
      <c r="D12" s="443"/>
      <c r="E12" s="443"/>
      <c r="F12" s="443"/>
      <c r="G12" s="443"/>
      <c r="H12" s="443"/>
      <c r="I12" s="443"/>
      <c r="J12" s="443"/>
      <c r="K12" s="443"/>
      <c r="L12" s="443"/>
      <c r="M12" s="443"/>
      <c r="N12" s="443"/>
      <c r="O12" s="443"/>
      <c r="P12" s="443"/>
    </row>
    <row r="13" spans="1:16" x14ac:dyDescent="0.25">
      <c r="A13" s="1208" t="s">
        <v>6</v>
      </c>
      <c r="B13" s="1209"/>
      <c r="C13" s="1209"/>
      <c r="D13" s="1209"/>
      <c r="E13" s="1209"/>
      <c r="F13" s="1209"/>
      <c r="G13" s="1209"/>
      <c r="H13" s="1209"/>
      <c r="I13" s="1209"/>
      <c r="J13" s="1209"/>
      <c r="K13" s="1209"/>
      <c r="L13" s="1209"/>
      <c r="M13" s="1209"/>
      <c r="N13" s="1209"/>
      <c r="O13" s="1210"/>
      <c r="P13" s="966"/>
    </row>
    <row r="14" spans="1:16" x14ac:dyDescent="0.25">
      <c r="A14" s="966"/>
      <c r="B14" s="966"/>
      <c r="C14" s="966"/>
      <c r="D14" s="966"/>
      <c r="E14" s="966"/>
      <c r="F14" s="966"/>
      <c r="G14" s="966"/>
      <c r="H14" s="966"/>
      <c r="I14" s="966"/>
      <c r="J14" s="966"/>
      <c r="K14" s="966"/>
      <c r="L14" s="966"/>
      <c r="M14" s="966"/>
      <c r="N14" s="966"/>
      <c r="O14" s="966"/>
      <c r="P14" s="966"/>
    </row>
    <row r="15" spans="1:16" ht="21.6" customHeight="1" x14ac:dyDescent="0.25">
      <c r="A15" s="1173" t="s">
        <v>7</v>
      </c>
      <c r="B15" s="1174"/>
      <c r="C15" s="1174"/>
      <c r="D15" s="1175"/>
      <c r="E15" s="1133" t="s">
        <v>2</v>
      </c>
      <c r="F15" s="1135"/>
      <c r="G15" s="987">
        <v>2017</v>
      </c>
      <c r="H15" s="987">
        <v>2018</v>
      </c>
      <c r="I15" s="987">
        <v>2019</v>
      </c>
      <c r="J15" s="1665">
        <v>2020</v>
      </c>
      <c r="K15" s="1665"/>
      <c r="L15" s="1665">
        <v>2021</v>
      </c>
      <c r="M15" s="1665"/>
      <c r="N15" s="1665">
        <v>2022</v>
      </c>
      <c r="O15" s="1665"/>
      <c r="P15" s="455"/>
    </row>
    <row r="16" spans="1:16" x14ac:dyDescent="0.25">
      <c r="A16" s="1176"/>
      <c r="B16" s="1177"/>
      <c r="C16" s="1177"/>
      <c r="D16" s="1178"/>
      <c r="E16" s="967" t="s">
        <v>8</v>
      </c>
      <c r="F16" s="977" t="s">
        <v>9</v>
      </c>
      <c r="G16" s="965" t="s">
        <v>828</v>
      </c>
      <c r="H16" s="967" t="s">
        <v>10</v>
      </c>
      <c r="I16" s="967" t="s">
        <v>11</v>
      </c>
      <c r="J16" s="1133" t="s">
        <v>12</v>
      </c>
      <c r="K16" s="1135"/>
      <c r="L16" s="1133" t="s">
        <v>13</v>
      </c>
      <c r="M16" s="1135"/>
      <c r="N16" s="1133" t="s">
        <v>13</v>
      </c>
      <c r="O16" s="1135"/>
      <c r="P16" s="443"/>
    </row>
    <row r="17" spans="1:16" ht="23.45" customHeight="1" x14ac:dyDescent="0.25">
      <c r="A17" s="1128" t="s">
        <v>14</v>
      </c>
      <c r="B17" s="1128"/>
      <c r="C17" s="1128"/>
      <c r="D17" s="1128"/>
      <c r="E17" s="133" t="s">
        <v>78</v>
      </c>
      <c r="F17" s="967"/>
      <c r="G17" s="969">
        <v>6803.1</v>
      </c>
      <c r="H17" s="969">
        <v>10927.9</v>
      </c>
      <c r="I17" s="969">
        <v>42792.800000000003</v>
      </c>
      <c r="J17" s="1161">
        <v>18387.8</v>
      </c>
      <c r="K17" s="1162"/>
      <c r="L17" s="1161">
        <v>21629.8</v>
      </c>
      <c r="M17" s="1162"/>
      <c r="N17" s="1161">
        <v>21629.8</v>
      </c>
      <c r="O17" s="1162"/>
      <c r="P17" s="989"/>
    </row>
    <row r="18" spans="1:16" ht="23.45" customHeight="1" x14ac:dyDescent="0.25">
      <c r="A18" s="1207" t="s">
        <v>79</v>
      </c>
      <c r="B18" s="1207"/>
      <c r="C18" s="1207"/>
      <c r="D18" s="1207"/>
      <c r="E18" s="967"/>
      <c r="F18" s="967">
        <v>21</v>
      </c>
      <c r="G18" s="968">
        <v>4726.3</v>
      </c>
      <c r="H18" s="968">
        <v>5051.8999999999996</v>
      </c>
      <c r="I18" s="968">
        <v>16192.5</v>
      </c>
      <c r="J18" s="1150">
        <v>12721.1</v>
      </c>
      <c r="K18" s="1150"/>
      <c r="L18" s="1150">
        <v>12721.1</v>
      </c>
      <c r="M18" s="1150"/>
      <c r="N18" s="1150">
        <v>12721.1</v>
      </c>
      <c r="O18" s="1150"/>
      <c r="P18" s="990"/>
    </row>
    <row r="19" spans="1:16" ht="23.45" customHeight="1" x14ac:dyDescent="0.25">
      <c r="A19" s="1207" t="s">
        <v>83</v>
      </c>
      <c r="B19" s="1207"/>
      <c r="C19" s="1207"/>
      <c r="D19" s="1207"/>
      <c r="E19" s="967"/>
      <c r="F19" s="967">
        <v>22</v>
      </c>
      <c r="G19" s="968">
        <v>1509.4</v>
      </c>
      <c r="H19" s="968">
        <v>3456.4</v>
      </c>
      <c r="I19" s="968">
        <v>3622.3</v>
      </c>
      <c r="J19" s="1150">
        <v>4708.7</v>
      </c>
      <c r="K19" s="1150"/>
      <c r="L19" s="1150">
        <v>5014</v>
      </c>
      <c r="M19" s="1150"/>
      <c r="N19" s="1150">
        <v>5014</v>
      </c>
      <c r="O19" s="1150"/>
      <c r="P19" s="990"/>
    </row>
    <row r="20" spans="1:16" ht="23.45" customHeight="1" x14ac:dyDescent="0.25">
      <c r="A20" s="1207" t="s">
        <v>180</v>
      </c>
      <c r="B20" s="1207"/>
      <c r="C20" s="1207"/>
      <c r="D20" s="1207"/>
      <c r="E20" s="967"/>
      <c r="F20" s="967">
        <v>27</v>
      </c>
      <c r="G20" s="968">
        <v>21.5</v>
      </c>
      <c r="H20" s="968">
        <v>71.8</v>
      </c>
      <c r="I20" s="968">
        <v>80</v>
      </c>
      <c r="J20" s="1537">
        <v>80</v>
      </c>
      <c r="K20" s="1537"/>
      <c r="L20" s="1537">
        <v>130</v>
      </c>
      <c r="M20" s="1537"/>
      <c r="N20" s="1537">
        <v>130</v>
      </c>
      <c r="O20" s="1537"/>
      <c r="P20" s="990"/>
    </row>
    <row r="21" spans="1:16" ht="23.45" customHeight="1" x14ac:dyDescent="0.25">
      <c r="A21" s="1207" t="s">
        <v>163</v>
      </c>
      <c r="B21" s="1207"/>
      <c r="C21" s="1207"/>
      <c r="D21" s="1207"/>
      <c r="E21" s="967"/>
      <c r="F21" s="967">
        <v>28</v>
      </c>
      <c r="G21" s="968"/>
      <c r="H21" s="968">
        <v>466.1</v>
      </c>
      <c r="I21" s="968">
        <v>230</v>
      </c>
      <c r="J21" s="1150">
        <v>250</v>
      </c>
      <c r="K21" s="1150"/>
      <c r="L21" s="1150">
        <v>250</v>
      </c>
      <c r="M21" s="1150"/>
      <c r="N21" s="1150">
        <v>250</v>
      </c>
      <c r="O21" s="1150"/>
      <c r="P21" s="990"/>
    </row>
    <row r="22" spans="1:16" ht="23.45" customHeight="1" x14ac:dyDescent="0.25">
      <c r="A22" s="1207" t="s">
        <v>98</v>
      </c>
      <c r="B22" s="1207"/>
      <c r="C22" s="1207"/>
      <c r="D22" s="1207"/>
      <c r="E22" s="967"/>
      <c r="F22" s="967">
        <v>31</v>
      </c>
      <c r="G22" s="968">
        <v>356.6</v>
      </c>
      <c r="H22" s="968">
        <v>1578.3</v>
      </c>
      <c r="I22" s="968">
        <v>22543</v>
      </c>
      <c r="J22" s="1150">
        <v>190</v>
      </c>
      <c r="K22" s="1150"/>
      <c r="L22" s="1150">
        <v>390</v>
      </c>
      <c r="M22" s="1150"/>
      <c r="N22" s="1150">
        <v>390</v>
      </c>
      <c r="O22" s="1150"/>
      <c r="P22" s="990"/>
    </row>
    <row r="23" spans="1:16" ht="23.45" customHeight="1" x14ac:dyDescent="0.25">
      <c r="A23" s="1207" t="s">
        <v>829</v>
      </c>
      <c r="B23" s="1207"/>
      <c r="C23" s="1207"/>
      <c r="D23" s="1207"/>
      <c r="E23" s="967"/>
      <c r="F23" s="967">
        <v>33</v>
      </c>
      <c r="G23" s="968">
        <v>189.3</v>
      </c>
      <c r="H23" s="968">
        <v>299.7</v>
      </c>
      <c r="I23" s="968">
        <v>125</v>
      </c>
      <c r="J23" s="1150">
        <v>438</v>
      </c>
      <c r="K23" s="1150"/>
      <c r="L23" s="1150">
        <v>760</v>
      </c>
      <c r="M23" s="1150"/>
      <c r="N23" s="1150">
        <v>760</v>
      </c>
      <c r="O23" s="1150"/>
      <c r="P23" s="990"/>
    </row>
    <row r="24" spans="1:16" ht="23.45" customHeight="1" x14ac:dyDescent="0.25">
      <c r="A24" s="1207"/>
      <c r="B24" s="1207"/>
      <c r="C24" s="1207"/>
      <c r="D24" s="1207"/>
      <c r="E24" s="967"/>
      <c r="F24" s="967"/>
      <c r="G24" s="967"/>
      <c r="H24" s="967"/>
      <c r="I24" s="967"/>
      <c r="J24" s="1145"/>
      <c r="K24" s="1145"/>
      <c r="L24" s="1145"/>
      <c r="M24" s="1145"/>
      <c r="N24" s="1145"/>
      <c r="O24" s="1145"/>
      <c r="P24" s="443"/>
    </row>
    <row r="25" spans="1:16" ht="14.25" customHeight="1" x14ac:dyDescent="0.25">
      <c r="A25" s="966"/>
      <c r="B25" s="966"/>
      <c r="C25" s="966"/>
      <c r="D25" s="966"/>
      <c r="E25" s="1134"/>
      <c r="F25" s="1134"/>
      <c r="G25" s="443"/>
      <c r="H25" s="443"/>
      <c r="I25" s="443"/>
      <c r="J25" s="1134"/>
      <c r="K25" s="1134"/>
      <c r="L25" s="1134"/>
      <c r="M25" s="1134"/>
      <c r="N25" s="1134"/>
      <c r="O25" s="1134"/>
      <c r="P25" s="443"/>
    </row>
    <row r="26" spans="1:16" ht="18.600000000000001" customHeight="1" x14ac:dyDescent="0.25">
      <c r="A26" s="1173" t="s">
        <v>7</v>
      </c>
      <c r="B26" s="1175"/>
      <c r="C26" s="1179" t="s">
        <v>2</v>
      </c>
      <c r="D26" s="1179"/>
      <c r="E26" s="1179"/>
      <c r="F26" s="1179"/>
      <c r="G26" s="967">
        <v>2017</v>
      </c>
      <c r="H26" s="967">
        <v>2018</v>
      </c>
      <c r="I26" s="967">
        <v>2019</v>
      </c>
      <c r="J26" s="1179">
        <v>2020</v>
      </c>
      <c r="K26" s="1179"/>
      <c r="L26" s="1179">
        <v>2021</v>
      </c>
      <c r="M26" s="1179"/>
      <c r="N26" s="1179">
        <v>2022</v>
      </c>
      <c r="O26" s="1179"/>
      <c r="P26" s="455"/>
    </row>
    <row r="27" spans="1:16" ht="35.450000000000003" customHeight="1" x14ac:dyDescent="0.25">
      <c r="A27" s="1176"/>
      <c r="B27" s="1178"/>
      <c r="C27" s="967" t="s">
        <v>16</v>
      </c>
      <c r="D27" s="967" t="s">
        <v>17</v>
      </c>
      <c r="E27" s="967" t="s">
        <v>8</v>
      </c>
      <c r="F27" s="977" t="s">
        <v>9</v>
      </c>
      <c r="G27" s="965" t="s">
        <v>10</v>
      </c>
      <c r="H27" s="967" t="s">
        <v>10</v>
      </c>
      <c r="I27" s="967" t="s">
        <v>11</v>
      </c>
      <c r="J27" s="1133" t="s">
        <v>12</v>
      </c>
      <c r="K27" s="1135"/>
      <c r="L27" s="1133" t="s">
        <v>13</v>
      </c>
      <c r="M27" s="1135"/>
      <c r="N27" s="1133" t="s">
        <v>13</v>
      </c>
      <c r="O27" s="1135"/>
      <c r="P27" s="443"/>
    </row>
    <row r="28" spans="1:16" ht="53.45" customHeight="1" x14ac:dyDescent="0.25">
      <c r="A28" s="1226" t="s">
        <v>18</v>
      </c>
      <c r="B28" s="1227"/>
      <c r="C28" s="66"/>
      <c r="D28" s="66"/>
      <c r="E28" s="66"/>
      <c r="F28" s="66"/>
      <c r="G28" s="979">
        <v>6803.1</v>
      </c>
      <c r="H28" s="979">
        <v>10927.9</v>
      </c>
      <c r="I28" s="1018">
        <v>42792.800000000003</v>
      </c>
      <c r="J28" s="1228">
        <v>18387.8</v>
      </c>
      <c r="K28" s="1228"/>
      <c r="L28" s="1228">
        <v>21629.8</v>
      </c>
      <c r="M28" s="1228"/>
      <c r="N28" s="1228">
        <v>21629.8</v>
      </c>
      <c r="O28" s="1228"/>
      <c r="P28" s="992"/>
    </row>
    <row r="29" spans="1:16" ht="32.450000000000003" customHeight="1" x14ac:dyDescent="0.25">
      <c r="A29" s="1224" t="s">
        <v>19</v>
      </c>
      <c r="B29" s="1225"/>
      <c r="C29" s="984">
        <v>2</v>
      </c>
      <c r="D29" s="984"/>
      <c r="E29" s="1019" t="s">
        <v>78</v>
      </c>
      <c r="F29" s="66"/>
      <c r="G29" s="971">
        <v>189.9</v>
      </c>
      <c r="H29" s="971">
        <v>30.3</v>
      </c>
      <c r="I29" s="1020">
        <v>620</v>
      </c>
      <c r="J29" s="1662">
        <v>850</v>
      </c>
      <c r="K29" s="1662"/>
      <c r="L29" s="1662">
        <v>850</v>
      </c>
      <c r="M29" s="1662"/>
      <c r="N29" s="1662">
        <v>850</v>
      </c>
      <c r="O29" s="1662"/>
      <c r="P29" s="455"/>
    </row>
    <row r="30" spans="1:16" ht="49.5" customHeight="1" x14ac:dyDescent="0.25">
      <c r="A30" s="1663" t="s">
        <v>830</v>
      </c>
      <c r="B30" s="1664"/>
      <c r="C30" s="984"/>
      <c r="D30" s="984"/>
      <c r="E30" s="984"/>
      <c r="F30" s="66"/>
      <c r="G30" s="971">
        <v>189.9</v>
      </c>
      <c r="H30" s="971"/>
      <c r="I30" s="1020">
        <v>620</v>
      </c>
      <c r="J30" s="1662">
        <v>850</v>
      </c>
      <c r="K30" s="1662"/>
      <c r="L30" s="1662">
        <v>850</v>
      </c>
      <c r="M30" s="1662"/>
      <c r="N30" s="1662">
        <v>850</v>
      </c>
      <c r="O30" s="1662"/>
      <c r="P30" s="455"/>
    </row>
    <row r="31" spans="1:16" ht="18.600000000000001" customHeight="1" x14ac:dyDescent="0.25">
      <c r="A31" s="1179"/>
      <c r="B31" s="1179"/>
      <c r="C31" s="984"/>
      <c r="D31" s="984"/>
      <c r="E31" s="984"/>
      <c r="F31" s="66"/>
      <c r="G31" s="967"/>
      <c r="H31" s="971"/>
      <c r="I31" s="28"/>
      <c r="J31" s="1179"/>
      <c r="K31" s="1179"/>
      <c r="L31" s="1179"/>
      <c r="M31" s="1179"/>
      <c r="N31" s="1179"/>
      <c r="O31" s="1179"/>
      <c r="P31" s="455"/>
    </row>
    <row r="32" spans="1:16" ht="18.600000000000001" customHeight="1" x14ac:dyDescent="0.25">
      <c r="A32" s="1179"/>
      <c r="B32" s="1179"/>
      <c r="C32" s="984"/>
      <c r="D32" s="984"/>
      <c r="E32" s="984"/>
      <c r="F32" s="66"/>
      <c r="G32" s="967"/>
      <c r="H32" s="971"/>
      <c r="I32" s="28"/>
      <c r="J32" s="1179"/>
      <c r="K32" s="1179"/>
      <c r="L32" s="1179"/>
      <c r="M32" s="1179"/>
      <c r="N32" s="1179"/>
      <c r="O32" s="1179"/>
      <c r="P32" s="455"/>
    </row>
    <row r="33" spans="1:16" ht="32.450000000000003" customHeight="1" x14ac:dyDescent="0.25">
      <c r="A33" s="1224" t="s">
        <v>20</v>
      </c>
      <c r="B33" s="1225"/>
      <c r="C33" s="967">
        <v>2</v>
      </c>
      <c r="D33" s="984"/>
      <c r="E33" s="1019" t="s">
        <v>78</v>
      </c>
      <c r="F33" s="66"/>
      <c r="G33" s="967"/>
      <c r="H33" s="971"/>
      <c r="I33" s="28"/>
      <c r="J33" s="1179"/>
      <c r="K33" s="1179"/>
      <c r="L33" s="1179"/>
      <c r="M33" s="1179"/>
      <c r="N33" s="1179"/>
      <c r="O33" s="1179"/>
      <c r="P33" s="455"/>
    </row>
    <row r="34" spans="1:16" ht="19.149999999999999" customHeight="1" x14ac:dyDescent="0.25">
      <c r="A34" s="1179"/>
      <c r="B34" s="1179"/>
      <c r="C34" s="984"/>
      <c r="D34" s="984"/>
      <c r="E34" s="984"/>
      <c r="F34" s="66"/>
      <c r="G34" s="967"/>
      <c r="H34" s="971"/>
      <c r="I34" s="28"/>
      <c r="J34" s="1179"/>
      <c r="K34" s="1179"/>
      <c r="L34" s="1179"/>
      <c r="M34" s="1179"/>
      <c r="N34" s="1179"/>
      <c r="O34" s="1179"/>
      <c r="P34" s="455"/>
    </row>
    <row r="35" spans="1:16" ht="19.149999999999999" customHeight="1" x14ac:dyDescent="0.25">
      <c r="A35" s="1136"/>
      <c r="B35" s="1138"/>
      <c r="C35" s="984"/>
      <c r="D35" s="984"/>
      <c r="E35" s="984"/>
      <c r="F35" s="66"/>
      <c r="G35" s="965"/>
      <c r="H35" s="971"/>
      <c r="I35" s="28"/>
      <c r="J35" s="1136"/>
      <c r="K35" s="1138"/>
      <c r="L35" s="1136"/>
      <c r="M35" s="1138"/>
      <c r="N35" s="1136"/>
      <c r="O35" s="1138"/>
      <c r="P35" s="455"/>
    </row>
    <row r="36" spans="1:16" ht="19.149999999999999" customHeight="1" x14ac:dyDescent="0.25">
      <c r="A36" s="1136"/>
      <c r="B36" s="1138"/>
      <c r="C36" s="984"/>
      <c r="D36" s="984"/>
      <c r="E36" s="984"/>
      <c r="F36" s="66"/>
      <c r="G36" s="965"/>
      <c r="H36" s="971"/>
      <c r="I36" s="28"/>
      <c r="J36" s="1136"/>
      <c r="K36" s="1138"/>
      <c r="L36" s="1136"/>
      <c r="M36" s="1138"/>
      <c r="N36" s="1136"/>
      <c r="O36" s="1138"/>
      <c r="P36" s="455"/>
    </row>
    <row r="37" spans="1:16" ht="63.75" customHeight="1" x14ac:dyDescent="0.25">
      <c r="A37" s="1224" t="s">
        <v>21</v>
      </c>
      <c r="B37" s="1225"/>
      <c r="C37" s="967">
        <v>1</v>
      </c>
      <c r="D37" s="984"/>
      <c r="E37" s="1019" t="s">
        <v>78</v>
      </c>
      <c r="F37" s="66"/>
      <c r="G37" s="965">
        <v>6613.2</v>
      </c>
      <c r="H37" s="22">
        <v>10897.6</v>
      </c>
      <c r="I37" s="28">
        <v>42172.2</v>
      </c>
      <c r="J37" s="1136">
        <v>17537.8</v>
      </c>
      <c r="K37" s="1138"/>
      <c r="L37" s="1136">
        <v>20779.8</v>
      </c>
      <c r="M37" s="1138"/>
      <c r="N37" s="1136">
        <v>20779.8</v>
      </c>
      <c r="O37" s="1138"/>
      <c r="P37" s="455"/>
    </row>
    <row r="38" spans="1:16" ht="20.45" customHeight="1" x14ac:dyDescent="0.25">
      <c r="A38" s="1136"/>
      <c r="B38" s="1138"/>
      <c r="C38" s="66"/>
      <c r="D38" s="66"/>
      <c r="E38" s="66"/>
      <c r="F38" s="66"/>
      <c r="G38" s="965"/>
      <c r="H38" s="967"/>
      <c r="I38" s="66"/>
      <c r="J38" s="1136"/>
      <c r="K38" s="1138"/>
      <c r="L38" s="1136"/>
      <c r="M38" s="1138"/>
      <c r="N38" s="1136"/>
      <c r="O38" s="1138"/>
      <c r="P38" s="455"/>
    </row>
    <row r="39" spans="1:16" ht="20.45" customHeight="1" x14ac:dyDescent="0.3">
      <c r="A39" s="993"/>
      <c r="B39" s="993"/>
      <c r="C39" s="994"/>
      <c r="D39" s="994"/>
      <c r="E39" s="994"/>
      <c r="F39" s="994"/>
      <c r="G39" s="991"/>
      <c r="H39" s="991"/>
      <c r="I39" s="994"/>
      <c r="J39" s="993"/>
      <c r="K39" s="993"/>
      <c r="L39" s="993"/>
      <c r="M39" s="993"/>
      <c r="N39" s="993"/>
      <c r="O39" s="993"/>
      <c r="P39" s="455"/>
    </row>
    <row r="40" spans="1:16" ht="17.25" customHeight="1" x14ac:dyDescent="0.3">
      <c r="A40" s="1658" t="s">
        <v>831</v>
      </c>
      <c r="B40" s="1659"/>
      <c r="C40" s="1659"/>
      <c r="D40" s="1659"/>
      <c r="E40" s="1659"/>
      <c r="F40" s="1659"/>
      <c r="G40" s="1659"/>
      <c r="H40" s="1659"/>
      <c r="I40" s="1659"/>
      <c r="J40" s="1659"/>
      <c r="K40" s="1659"/>
      <c r="L40" s="1659"/>
      <c r="M40" s="1659"/>
      <c r="N40" s="1659"/>
      <c r="O40" s="1660"/>
      <c r="P40" s="995"/>
    </row>
    <row r="41" spans="1:16" ht="25.15" customHeight="1" x14ac:dyDescent="0.25">
      <c r="A41" s="1645" t="s">
        <v>7</v>
      </c>
      <c r="B41" s="1645"/>
      <c r="C41" s="1645"/>
      <c r="D41" s="1645" t="s">
        <v>2</v>
      </c>
      <c r="E41" s="1645"/>
      <c r="F41" s="1645"/>
      <c r="G41" s="1645" t="s">
        <v>551</v>
      </c>
      <c r="H41" s="1645"/>
      <c r="I41" s="1645"/>
      <c r="J41" s="1645" t="s">
        <v>462</v>
      </c>
      <c r="K41" s="1645"/>
      <c r="L41" s="1645"/>
      <c r="M41" s="1645">
        <v>2022</v>
      </c>
      <c r="N41" s="1645"/>
      <c r="O41" s="1645"/>
      <c r="P41" s="443"/>
    </row>
    <row r="42" spans="1:16" ht="64.150000000000006" customHeight="1" x14ac:dyDescent="0.25">
      <c r="A42" s="1645"/>
      <c r="B42" s="1645"/>
      <c r="C42" s="1645"/>
      <c r="D42" s="988" t="s">
        <v>8</v>
      </c>
      <c r="E42" s="1661" t="s">
        <v>23</v>
      </c>
      <c r="F42" s="1661"/>
      <c r="G42" s="996" t="s">
        <v>832</v>
      </c>
      <c r="H42" s="996" t="s">
        <v>25</v>
      </c>
      <c r="I42" s="996" t="s">
        <v>26</v>
      </c>
      <c r="J42" s="996" t="s">
        <v>24</v>
      </c>
      <c r="K42" s="996" t="s">
        <v>25</v>
      </c>
      <c r="L42" s="996" t="s">
        <v>26</v>
      </c>
      <c r="M42" s="996" t="s">
        <v>24</v>
      </c>
      <c r="N42" s="996" t="s">
        <v>25</v>
      </c>
      <c r="O42" s="996" t="s">
        <v>26</v>
      </c>
      <c r="P42" s="997"/>
    </row>
    <row r="43" spans="1:16" ht="20.45" customHeight="1" x14ac:dyDescent="0.25">
      <c r="A43" s="1207" t="s">
        <v>27</v>
      </c>
      <c r="B43" s="1207"/>
      <c r="C43" s="1207"/>
      <c r="D43" s="66"/>
      <c r="E43" s="1145"/>
      <c r="F43" s="1145"/>
      <c r="G43" s="1012">
        <v>18387.8</v>
      </c>
      <c r="H43" s="1012"/>
      <c r="I43" s="1012">
        <v>18387.8</v>
      </c>
      <c r="J43" s="1012">
        <v>21629.8</v>
      </c>
      <c r="K43" s="1012"/>
      <c r="L43" s="1012">
        <v>21629.8</v>
      </c>
      <c r="M43" s="1012">
        <v>21629.8</v>
      </c>
      <c r="N43" s="1012"/>
      <c r="O43" s="1012">
        <v>21629.8</v>
      </c>
      <c r="P43" s="998"/>
    </row>
    <row r="44" spans="1:16" s="89" customFormat="1" ht="20.45" customHeight="1" x14ac:dyDescent="0.25">
      <c r="A44" s="1216" t="s">
        <v>129</v>
      </c>
      <c r="B44" s="1216"/>
      <c r="C44" s="1216"/>
      <c r="D44" s="975" t="s">
        <v>28</v>
      </c>
      <c r="E44" s="1217"/>
      <c r="F44" s="1217"/>
      <c r="G44" s="1013">
        <v>18387.8</v>
      </c>
      <c r="H44" s="1013"/>
      <c r="I44" s="1013">
        <v>18387.8</v>
      </c>
      <c r="J44" s="1013"/>
      <c r="K44" s="1013"/>
      <c r="L44" s="1013"/>
      <c r="M44" s="1013"/>
      <c r="N44" s="1013"/>
      <c r="O44" s="1013"/>
      <c r="P44" s="999"/>
    </row>
    <row r="45" spans="1:16" s="89" customFormat="1" ht="20.45" customHeight="1" x14ac:dyDescent="0.25">
      <c r="A45" s="1216" t="s">
        <v>29</v>
      </c>
      <c r="B45" s="1216"/>
      <c r="C45" s="1216"/>
      <c r="D45" s="975" t="s">
        <v>30</v>
      </c>
      <c r="E45" s="1217"/>
      <c r="F45" s="1217"/>
      <c r="G45" s="1013"/>
      <c r="H45" s="1013"/>
      <c r="I45" s="1013"/>
      <c r="J45" s="1013"/>
      <c r="K45" s="1013"/>
      <c r="L45" s="1013"/>
      <c r="M45" s="1013"/>
      <c r="N45" s="1013"/>
      <c r="O45" s="1013"/>
      <c r="P45" s="999"/>
    </row>
    <row r="46" spans="1:16" ht="20.45" customHeight="1" x14ac:dyDescent="0.25">
      <c r="A46" s="1207"/>
      <c r="B46" s="1207"/>
      <c r="C46" s="1207"/>
      <c r="D46" s="66"/>
      <c r="E46" s="1145"/>
      <c r="F46" s="1145"/>
      <c r="G46" s="1014"/>
      <c r="H46" s="1014"/>
      <c r="I46" s="1014"/>
      <c r="J46" s="1014"/>
      <c r="K46" s="1014"/>
      <c r="L46" s="1014"/>
      <c r="M46" s="1014"/>
      <c r="N46" s="1014"/>
      <c r="O46" s="1014"/>
      <c r="P46" s="443"/>
    </row>
    <row r="47" spans="1:16" ht="20.45" customHeight="1" x14ac:dyDescent="0.25">
      <c r="A47" s="1207" t="s">
        <v>27</v>
      </c>
      <c r="B47" s="1207"/>
      <c r="C47" s="1207"/>
      <c r="D47" s="66"/>
      <c r="E47" s="1145"/>
      <c r="F47" s="1145"/>
      <c r="G47" s="1014">
        <v>18387.8</v>
      </c>
      <c r="H47" s="1014"/>
      <c r="I47" s="1014">
        <v>18387.8</v>
      </c>
      <c r="J47" s="1014">
        <v>21629.8</v>
      </c>
      <c r="K47" s="1014"/>
      <c r="L47" s="1014">
        <v>21629.8</v>
      </c>
      <c r="M47" s="1014">
        <v>21629.8</v>
      </c>
      <c r="N47" s="1014"/>
      <c r="O47" s="1014">
        <v>21629.8</v>
      </c>
      <c r="P47" s="443"/>
    </row>
    <row r="48" spans="1:16" s="89" customFormat="1" ht="20.45" customHeight="1" x14ac:dyDescent="0.25">
      <c r="A48" s="1216" t="s">
        <v>31</v>
      </c>
      <c r="B48" s="1216"/>
      <c r="C48" s="1216"/>
      <c r="D48" s="90"/>
      <c r="E48" s="1217"/>
      <c r="F48" s="1217"/>
      <c r="G48" s="1013">
        <v>850</v>
      </c>
      <c r="H48" s="1013"/>
      <c r="I48" s="1013">
        <v>850</v>
      </c>
      <c r="J48" s="1013">
        <v>850</v>
      </c>
      <c r="K48" s="1013"/>
      <c r="L48" s="1013">
        <v>850</v>
      </c>
      <c r="M48" s="1013">
        <v>850</v>
      </c>
      <c r="N48" s="1013"/>
      <c r="O48" s="1013">
        <v>850</v>
      </c>
      <c r="P48" s="999"/>
    </row>
    <row r="49" spans="1:16" s="89" customFormat="1" ht="20.45" customHeight="1" x14ac:dyDescent="0.25">
      <c r="A49" s="1216" t="s">
        <v>32</v>
      </c>
      <c r="B49" s="1216"/>
      <c r="C49" s="1216"/>
      <c r="D49" s="90"/>
      <c r="E49" s="1217"/>
      <c r="F49" s="1217"/>
      <c r="G49" s="1013">
        <v>17537.8</v>
      </c>
      <c r="H49" s="1013"/>
      <c r="I49" s="1013">
        <v>17537.8</v>
      </c>
      <c r="J49" s="1013">
        <v>20779.8</v>
      </c>
      <c r="K49" s="1013"/>
      <c r="L49" s="1013">
        <v>18415.099999999999</v>
      </c>
      <c r="M49" s="1013">
        <v>18415.099999999999</v>
      </c>
      <c r="N49" s="1013"/>
      <c r="O49" s="1013">
        <v>18415.099999999999</v>
      </c>
      <c r="P49" s="999"/>
    </row>
    <row r="50" spans="1:16" ht="20.45" customHeight="1" x14ac:dyDescent="0.25">
      <c r="A50" s="1207"/>
      <c r="B50" s="1207"/>
      <c r="C50" s="1207"/>
      <c r="D50" s="66"/>
      <c r="E50" s="1145"/>
      <c r="F50" s="1145"/>
      <c r="G50" s="1014"/>
      <c r="H50" s="1014"/>
      <c r="I50" s="1014"/>
      <c r="J50" s="1014"/>
      <c r="K50" s="1014"/>
      <c r="L50" s="1014"/>
      <c r="M50" s="1014"/>
      <c r="N50" s="1014"/>
      <c r="O50" s="1014"/>
      <c r="P50" s="443"/>
    </row>
    <row r="51" spans="1:16" ht="19.149999999999999" customHeight="1" x14ac:dyDescent="0.3">
      <c r="A51" s="1000"/>
      <c r="B51" s="1000"/>
      <c r="C51" s="1000"/>
      <c r="D51" s="1000"/>
      <c r="E51" s="1000"/>
      <c r="F51" s="1000"/>
      <c r="G51" s="1000"/>
      <c r="H51" s="1000"/>
      <c r="I51" s="1000"/>
      <c r="J51" s="1000"/>
      <c r="K51" s="1000"/>
      <c r="L51" s="1000"/>
      <c r="M51" s="1000"/>
      <c r="N51" s="1000"/>
      <c r="O51" s="1000"/>
    </row>
    <row r="52" spans="1:16" x14ac:dyDescent="0.25">
      <c r="A52" s="1128" t="s">
        <v>33</v>
      </c>
      <c r="B52" s="1128"/>
      <c r="C52" s="1128"/>
      <c r="D52" s="1128"/>
      <c r="E52" s="1128"/>
      <c r="F52" s="1128"/>
      <c r="G52" s="1128"/>
      <c r="H52" s="1128"/>
      <c r="I52" s="1128"/>
      <c r="J52" s="1128"/>
      <c r="K52" s="1128"/>
      <c r="L52" s="1128"/>
      <c r="M52" s="1128"/>
      <c r="N52" s="1128"/>
      <c r="O52" s="1128"/>
      <c r="P52" s="1001"/>
    </row>
    <row r="53" spans="1:16" x14ac:dyDescent="0.25">
      <c r="A53" s="1145" t="s">
        <v>7</v>
      </c>
      <c r="B53" s="1145"/>
      <c r="C53" s="1145" t="s">
        <v>2</v>
      </c>
      <c r="D53" s="1145"/>
      <c r="E53" s="1145"/>
      <c r="F53" s="1145"/>
      <c r="G53" s="1145"/>
      <c r="H53" s="1173" t="s">
        <v>34</v>
      </c>
      <c r="I53" s="1175"/>
      <c r="J53" s="967">
        <v>2017</v>
      </c>
      <c r="K53" s="967">
        <v>2018</v>
      </c>
      <c r="L53" s="967">
        <v>2019</v>
      </c>
      <c r="M53" s="967">
        <v>2020</v>
      </c>
      <c r="N53" s="967">
        <v>2021</v>
      </c>
      <c r="O53" s="967">
        <v>2022</v>
      </c>
      <c r="P53" s="443"/>
    </row>
    <row r="54" spans="1:16" ht="51.6" customHeight="1" x14ac:dyDescent="0.25">
      <c r="A54" s="1145"/>
      <c r="B54" s="1145"/>
      <c r="C54" s="977" t="s">
        <v>35</v>
      </c>
      <c r="D54" s="977" t="s">
        <v>36</v>
      </c>
      <c r="E54" s="977" t="s">
        <v>37</v>
      </c>
      <c r="F54" s="977" t="s">
        <v>38</v>
      </c>
      <c r="G54" s="977" t="s">
        <v>40</v>
      </c>
      <c r="H54" s="1176"/>
      <c r="I54" s="1178"/>
      <c r="J54" s="978" t="s">
        <v>10</v>
      </c>
      <c r="K54" s="978" t="s">
        <v>10</v>
      </c>
      <c r="L54" s="978" t="s">
        <v>11</v>
      </c>
      <c r="M54" s="978" t="s">
        <v>12</v>
      </c>
      <c r="N54" s="978" t="s">
        <v>13</v>
      </c>
      <c r="O54" s="978" t="s">
        <v>13</v>
      </c>
      <c r="P54" s="997"/>
    </row>
    <row r="55" spans="1:16" x14ac:dyDescent="0.25">
      <c r="A55" s="1170" t="s">
        <v>27</v>
      </c>
      <c r="B55" s="1172"/>
      <c r="C55" s="65"/>
      <c r="D55" s="65"/>
      <c r="E55" s="65"/>
      <c r="F55" s="65"/>
      <c r="G55" s="65"/>
      <c r="H55" s="1214"/>
      <c r="I55" s="1215"/>
      <c r="J55" s="976">
        <v>189.9</v>
      </c>
      <c r="K55" s="976">
        <v>30.3</v>
      </c>
      <c r="L55" s="1015">
        <v>620</v>
      </c>
      <c r="M55" s="1015">
        <v>850</v>
      </c>
      <c r="N55" s="1015">
        <v>850</v>
      </c>
      <c r="O55" s="1015">
        <v>850</v>
      </c>
      <c r="P55" s="1002"/>
    </row>
    <row r="56" spans="1:16" ht="45.75" customHeight="1" x14ac:dyDescent="0.25">
      <c r="A56" s="1654" t="s">
        <v>833</v>
      </c>
      <c r="B56" s="1655"/>
      <c r="C56" s="66">
        <v>297</v>
      </c>
      <c r="D56" s="66">
        <v>1</v>
      </c>
      <c r="E56" s="66"/>
      <c r="F56" s="1016" t="s">
        <v>834</v>
      </c>
      <c r="G56" s="66"/>
      <c r="H56" s="1136"/>
      <c r="I56" s="1138"/>
      <c r="J56" s="967" t="s">
        <v>15</v>
      </c>
      <c r="K56" s="967"/>
      <c r="L56" s="1017"/>
      <c r="M56" s="1017"/>
      <c r="N56" s="1017"/>
      <c r="O56" s="1017"/>
      <c r="P56" s="450"/>
    </row>
    <row r="57" spans="1:16" ht="51" customHeight="1" x14ac:dyDescent="0.25">
      <c r="A57" s="1656" t="s">
        <v>830</v>
      </c>
      <c r="B57" s="1657"/>
      <c r="C57" s="971"/>
      <c r="D57" s="971"/>
      <c r="E57" s="971"/>
      <c r="F57" s="971"/>
      <c r="G57" s="974" t="s">
        <v>835</v>
      </c>
      <c r="H57" s="1136"/>
      <c r="I57" s="1138"/>
      <c r="J57" s="967">
        <v>189.9</v>
      </c>
      <c r="K57" s="971">
        <v>30.3</v>
      </c>
      <c r="L57" s="1009">
        <v>620</v>
      </c>
      <c r="M57" s="1009">
        <v>850</v>
      </c>
      <c r="N57" s="1017">
        <v>850</v>
      </c>
      <c r="O57" s="1017">
        <v>850</v>
      </c>
      <c r="P57" s="450"/>
    </row>
    <row r="58" spans="1:16" ht="18.75" x14ac:dyDescent="0.3">
      <c r="A58" s="1652"/>
      <c r="B58" s="1653"/>
      <c r="C58" s="1000"/>
      <c r="D58" s="1000"/>
      <c r="E58" s="1000"/>
      <c r="F58" s="1000"/>
      <c r="G58" s="1000"/>
      <c r="H58" s="1000"/>
      <c r="I58" s="1000"/>
      <c r="J58" s="1000"/>
      <c r="K58" s="1000"/>
      <c r="L58" s="1000"/>
      <c r="M58" s="1000"/>
      <c r="N58" s="1000"/>
      <c r="O58" s="1000"/>
    </row>
    <row r="59" spans="1:16" x14ac:dyDescent="0.25">
      <c r="A59" s="1212" t="s">
        <v>41</v>
      </c>
      <c r="B59" s="1212"/>
      <c r="C59" s="1212"/>
      <c r="D59" s="1212"/>
      <c r="E59" s="1212"/>
      <c r="F59" s="1212"/>
      <c r="G59" s="1212"/>
      <c r="H59" s="1212"/>
      <c r="I59" s="1212"/>
      <c r="J59" s="1212"/>
      <c r="K59" s="1212"/>
      <c r="L59" s="1212"/>
      <c r="M59" s="1212"/>
      <c r="N59" s="1212"/>
      <c r="O59" s="1213"/>
      <c r="P59" s="1001"/>
    </row>
    <row r="60" spans="1:16" ht="21.6" customHeight="1" x14ac:dyDescent="0.25">
      <c r="A60" s="1208"/>
      <c r="B60" s="1210"/>
      <c r="C60" s="1208"/>
      <c r="D60" s="1209"/>
      <c r="E60" s="1209"/>
      <c r="F60" s="1209"/>
      <c r="G60" s="1209"/>
      <c r="H60" s="1209"/>
      <c r="I60" s="1209"/>
      <c r="J60" s="1209"/>
      <c r="K60" s="1209"/>
      <c r="L60" s="1209"/>
      <c r="M60" s="1210"/>
      <c r="N60" s="1179" t="s">
        <v>2</v>
      </c>
      <c r="O60" s="1179"/>
      <c r="P60" s="455"/>
    </row>
    <row r="61" spans="1:16" ht="21.6" customHeight="1" x14ac:dyDescent="0.25">
      <c r="A61" s="1207" t="s">
        <v>42</v>
      </c>
      <c r="B61" s="1207"/>
      <c r="C61" s="1208" t="s">
        <v>472</v>
      </c>
      <c r="D61" s="1209"/>
      <c r="E61" s="1209"/>
      <c r="F61" s="1209"/>
      <c r="G61" s="1209"/>
      <c r="H61" s="1209"/>
      <c r="I61" s="1209"/>
      <c r="J61" s="1209"/>
      <c r="K61" s="1209"/>
      <c r="L61" s="1209"/>
      <c r="M61" s="1210"/>
      <c r="N61" s="1211" t="s">
        <v>216</v>
      </c>
      <c r="O61" s="1211"/>
      <c r="P61" s="1003"/>
    </row>
    <row r="62" spans="1:16" ht="21.6" customHeight="1" x14ac:dyDescent="0.25">
      <c r="A62" s="1207" t="s">
        <v>43</v>
      </c>
      <c r="B62" s="1207"/>
      <c r="C62" s="1208" t="s">
        <v>836</v>
      </c>
      <c r="D62" s="1209"/>
      <c r="E62" s="1209"/>
      <c r="F62" s="1209"/>
      <c r="G62" s="1209"/>
      <c r="H62" s="1209"/>
      <c r="I62" s="1209"/>
      <c r="J62" s="1209"/>
      <c r="K62" s="1209"/>
      <c r="L62" s="1209"/>
      <c r="M62" s="1210"/>
      <c r="N62" s="1211" t="s">
        <v>837</v>
      </c>
      <c r="O62" s="1211"/>
      <c r="P62" s="1003"/>
    </row>
    <row r="63" spans="1:16" ht="21.6" customHeight="1" x14ac:dyDescent="0.25">
      <c r="A63" s="1207" t="s">
        <v>45</v>
      </c>
      <c r="B63" s="1207"/>
      <c r="C63" s="1208" t="s">
        <v>838</v>
      </c>
      <c r="D63" s="1209"/>
      <c r="E63" s="1209"/>
      <c r="F63" s="1209"/>
      <c r="G63" s="1209"/>
      <c r="H63" s="1209"/>
      <c r="I63" s="1209"/>
      <c r="J63" s="1209"/>
      <c r="K63" s="1209"/>
      <c r="L63" s="1209"/>
      <c r="M63" s="1210"/>
      <c r="N63" s="1211" t="s">
        <v>839</v>
      </c>
      <c r="O63" s="1211"/>
      <c r="P63" s="1003"/>
    </row>
    <row r="65" spans="1:16" ht="27" customHeight="1" x14ac:dyDescent="0.25">
      <c r="A65" s="1153" t="s">
        <v>46</v>
      </c>
      <c r="B65" s="1153"/>
      <c r="C65" s="1153"/>
      <c r="D65" s="1153"/>
      <c r="E65" s="1153"/>
      <c r="F65" s="1153"/>
      <c r="G65" s="1153"/>
      <c r="H65" s="1153"/>
      <c r="I65" s="1153"/>
      <c r="J65" s="1153"/>
      <c r="K65" s="1153"/>
      <c r="L65" s="1153"/>
      <c r="M65" s="1153"/>
      <c r="N65" s="1153"/>
      <c r="O65" s="1153"/>
      <c r="P65" s="1004"/>
    </row>
    <row r="66" spans="1:16" ht="24" customHeight="1" x14ac:dyDescent="0.25">
      <c r="A66" s="1192" t="s">
        <v>47</v>
      </c>
      <c r="B66" s="1193"/>
      <c r="C66" s="1194"/>
      <c r="D66" s="972" t="s">
        <v>840</v>
      </c>
      <c r="E66" s="972"/>
      <c r="F66" s="972"/>
      <c r="G66" s="972"/>
      <c r="H66" s="972"/>
      <c r="I66" s="972"/>
      <c r="J66" s="972"/>
      <c r="K66" s="972"/>
      <c r="L66" s="972"/>
      <c r="M66" s="972"/>
      <c r="N66" s="972"/>
      <c r="O66" s="973"/>
      <c r="P66" s="1005"/>
    </row>
    <row r="67" spans="1:16" ht="50.25" customHeight="1" x14ac:dyDescent="0.25">
      <c r="A67" s="1197" t="s">
        <v>48</v>
      </c>
      <c r="B67" s="1198"/>
      <c r="C67" s="1199"/>
      <c r="D67" s="1651" t="s">
        <v>879</v>
      </c>
      <c r="E67" s="1332"/>
      <c r="F67" s="1332"/>
      <c r="G67" s="1332"/>
      <c r="H67" s="1332"/>
      <c r="I67" s="1332"/>
      <c r="J67" s="1332"/>
      <c r="K67" s="1332"/>
      <c r="L67" s="1332"/>
      <c r="M67" s="1332"/>
      <c r="N67" s="1332"/>
      <c r="O67" s="1333"/>
      <c r="P67" s="1006"/>
    </row>
    <row r="68" spans="1:16" ht="35.25" customHeight="1" x14ac:dyDescent="0.25">
      <c r="A68" s="1203" t="s">
        <v>49</v>
      </c>
      <c r="B68" s="1204"/>
      <c r="C68" s="1205"/>
      <c r="D68" s="1200" t="s">
        <v>880</v>
      </c>
      <c r="E68" s="1200"/>
      <c r="F68" s="1200"/>
      <c r="G68" s="1200"/>
      <c r="H68" s="1200"/>
      <c r="I68" s="1200"/>
      <c r="J68" s="1200"/>
      <c r="K68" s="1200"/>
      <c r="L68" s="1200"/>
      <c r="M68" s="1200"/>
      <c r="N68" s="1200"/>
      <c r="O68" s="1206"/>
      <c r="P68" s="1007"/>
    </row>
    <row r="69" spans="1:16" ht="18.75" x14ac:dyDescent="0.3">
      <c r="A69" s="1000"/>
      <c r="B69" s="1000"/>
      <c r="C69" s="1000"/>
      <c r="D69" s="1000"/>
      <c r="E69" s="1000"/>
      <c r="F69" s="1000"/>
      <c r="G69" s="1000"/>
      <c r="H69" s="1000"/>
      <c r="I69" s="1000"/>
      <c r="J69" s="1000"/>
      <c r="K69" s="1000"/>
      <c r="L69" s="1000"/>
      <c r="M69" s="1000"/>
      <c r="N69" s="1000"/>
      <c r="O69" s="1000"/>
    </row>
    <row r="70" spans="1:16" ht="18.75" x14ac:dyDescent="0.25">
      <c r="A70" s="1644" t="s">
        <v>50</v>
      </c>
      <c r="B70" s="1644"/>
      <c r="C70" s="1644"/>
      <c r="D70" s="1644"/>
      <c r="E70" s="1644"/>
      <c r="F70" s="1644"/>
      <c r="G70" s="1644"/>
      <c r="H70" s="1644"/>
      <c r="I70" s="1644"/>
      <c r="J70" s="1644"/>
      <c r="K70" s="1644"/>
      <c r="L70" s="1644"/>
      <c r="M70" s="1644"/>
      <c r="N70" s="1644"/>
      <c r="O70" s="1644"/>
      <c r="P70" s="1001"/>
    </row>
    <row r="71" spans="1:16" ht="24" customHeight="1" x14ac:dyDescent="0.25">
      <c r="A71" s="1645" t="s">
        <v>51</v>
      </c>
      <c r="B71" s="1645" t="s">
        <v>2</v>
      </c>
      <c r="C71" s="1646" t="s">
        <v>841</v>
      </c>
      <c r="D71" s="1647"/>
      <c r="E71" s="1647"/>
      <c r="F71" s="1647"/>
      <c r="G71" s="1647"/>
      <c r="H71" s="1647"/>
      <c r="I71" s="1219" t="s">
        <v>52</v>
      </c>
      <c r="J71" s="967">
        <v>2017</v>
      </c>
      <c r="K71" s="967">
        <v>2018</v>
      </c>
      <c r="L71" s="967">
        <v>2019</v>
      </c>
      <c r="M71" s="967">
        <v>2020</v>
      </c>
      <c r="N71" s="967">
        <v>2021</v>
      </c>
      <c r="O71" s="967">
        <v>2022</v>
      </c>
      <c r="P71" s="443"/>
    </row>
    <row r="72" spans="1:16" ht="55.15" customHeight="1" x14ac:dyDescent="0.25">
      <c r="A72" s="1645"/>
      <c r="B72" s="1645"/>
      <c r="C72" s="1648"/>
      <c r="D72" s="1649"/>
      <c r="E72" s="1649"/>
      <c r="F72" s="1649"/>
      <c r="G72" s="1649"/>
      <c r="H72" s="1649"/>
      <c r="I72" s="1219"/>
      <c r="J72" s="1010" t="s">
        <v>10</v>
      </c>
      <c r="K72" s="1010" t="s">
        <v>10</v>
      </c>
      <c r="L72" s="1010" t="s">
        <v>11</v>
      </c>
      <c r="M72" s="595" t="s">
        <v>12</v>
      </c>
      <c r="N72" s="1010" t="s">
        <v>13</v>
      </c>
      <c r="O72" s="1010" t="s">
        <v>13</v>
      </c>
      <c r="P72" s="997"/>
    </row>
    <row r="73" spans="1:16" ht="20.45" customHeight="1" x14ac:dyDescent="0.25">
      <c r="A73" s="1165" t="s">
        <v>53</v>
      </c>
      <c r="B73" s="967" t="s">
        <v>1009</v>
      </c>
      <c r="C73" s="1650" t="s">
        <v>842</v>
      </c>
      <c r="D73" s="1650"/>
      <c r="E73" s="1650"/>
      <c r="F73" s="1650"/>
      <c r="G73" s="1650"/>
      <c r="H73" s="1650"/>
      <c r="I73" s="380" t="s">
        <v>144</v>
      </c>
      <c r="J73" s="1009" t="s">
        <v>881</v>
      </c>
      <c r="K73" s="1025" t="s">
        <v>912</v>
      </c>
      <c r="L73" s="1009" t="s">
        <v>882</v>
      </c>
      <c r="M73" s="1009" t="s">
        <v>883</v>
      </c>
      <c r="N73" s="1009" t="s">
        <v>882</v>
      </c>
      <c r="O73" s="1009" t="s">
        <v>882</v>
      </c>
      <c r="P73" s="1008"/>
    </row>
    <row r="74" spans="1:16" ht="44.25" customHeight="1" x14ac:dyDescent="0.25">
      <c r="A74" s="1165"/>
      <c r="B74" s="967" t="s">
        <v>1010</v>
      </c>
      <c r="C74" s="1650" t="s">
        <v>843</v>
      </c>
      <c r="D74" s="1650"/>
      <c r="E74" s="1650"/>
      <c r="F74" s="1650"/>
      <c r="G74" s="1650"/>
      <c r="H74" s="1650"/>
      <c r="I74" s="380" t="s">
        <v>144</v>
      </c>
      <c r="J74" s="1031" t="s">
        <v>884</v>
      </c>
      <c r="K74" s="1038" t="s">
        <v>885</v>
      </c>
      <c r="L74" s="1038" t="s">
        <v>913</v>
      </c>
      <c r="M74" s="1038" t="s">
        <v>886</v>
      </c>
      <c r="N74" s="1038" t="s">
        <v>887</v>
      </c>
      <c r="O74" s="1038" t="s">
        <v>888</v>
      </c>
      <c r="P74" s="1008"/>
    </row>
    <row r="75" spans="1:16" ht="24.75" customHeight="1" x14ac:dyDescent="0.25">
      <c r="A75" s="1165"/>
      <c r="B75" s="967" t="s">
        <v>1011</v>
      </c>
      <c r="C75" s="1650" t="s">
        <v>844</v>
      </c>
      <c r="D75" s="1650"/>
      <c r="E75" s="1650"/>
      <c r="F75" s="1650"/>
      <c r="G75" s="1650"/>
      <c r="H75" s="1650"/>
      <c r="I75" s="380" t="s">
        <v>405</v>
      </c>
      <c r="J75" s="1009" t="s">
        <v>845</v>
      </c>
      <c r="K75" s="1009" t="s">
        <v>846</v>
      </c>
      <c r="L75" s="1009" t="s">
        <v>845</v>
      </c>
      <c r="M75" s="1009" t="s">
        <v>845</v>
      </c>
      <c r="N75" s="1009" t="s">
        <v>845</v>
      </c>
      <c r="O75" s="1009" t="s">
        <v>845</v>
      </c>
      <c r="P75" s="1008"/>
    </row>
    <row r="76" spans="1:16" ht="33" customHeight="1" x14ac:dyDescent="0.25">
      <c r="A76" s="1165"/>
      <c r="B76" s="967" t="s">
        <v>1012</v>
      </c>
      <c r="C76" s="1641" t="s">
        <v>847</v>
      </c>
      <c r="D76" s="1642"/>
      <c r="E76" s="1642"/>
      <c r="F76" s="1642"/>
      <c r="G76" s="1642"/>
      <c r="H76" s="1643"/>
      <c r="I76" s="380" t="s">
        <v>111</v>
      </c>
      <c r="J76" s="1009" t="s">
        <v>889</v>
      </c>
      <c r="K76" s="1009" t="s">
        <v>890</v>
      </c>
      <c r="L76" s="1009" t="s">
        <v>848</v>
      </c>
      <c r="M76" s="1009" t="s">
        <v>848</v>
      </c>
      <c r="N76" s="1009" t="s">
        <v>848</v>
      </c>
      <c r="O76" s="1009" t="s">
        <v>848</v>
      </c>
      <c r="P76" s="1008"/>
    </row>
    <row r="77" spans="1:16" ht="24.75" customHeight="1" x14ac:dyDescent="0.25">
      <c r="A77" s="1165"/>
      <c r="B77" s="967" t="s">
        <v>1013</v>
      </c>
      <c r="C77" s="1641" t="s">
        <v>849</v>
      </c>
      <c r="D77" s="1642"/>
      <c r="E77" s="1642"/>
      <c r="F77" s="1642"/>
      <c r="G77" s="1642"/>
      <c r="H77" s="1643"/>
      <c r="I77" s="380" t="s">
        <v>111</v>
      </c>
      <c r="J77" s="1009" t="s">
        <v>891</v>
      </c>
      <c r="K77" s="1009" t="s">
        <v>892</v>
      </c>
      <c r="L77" s="1009" t="s">
        <v>845</v>
      </c>
      <c r="M77" s="1009" t="s">
        <v>845</v>
      </c>
      <c r="N77" s="1009" t="s">
        <v>845</v>
      </c>
      <c r="O77" s="1009" t="s">
        <v>845</v>
      </c>
      <c r="P77" s="1008"/>
    </row>
    <row r="78" spans="1:16" ht="29.25" customHeight="1" x14ac:dyDescent="0.25">
      <c r="A78" s="1165" t="s">
        <v>54</v>
      </c>
      <c r="B78" s="133" t="s">
        <v>1014</v>
      </c>
      <c r="C78" s="1641" t="s">
        <v>850</v>
      </c>
      <c r="D78" s="1642"/>
      <c r="E78" s="1642"/>
      <c r="F78" s="1642"/>
      <c r="G78" s="1642"/>
      <c r="H78" s="1643"/>
      <c r="I78" s="982" t="s">
        <v>405</v>
      </c>
      <c r="J78" s="1009" t="s">
        <v>851</v>
      </c>
      <c r="K78" s="1009" t="s">
        <v>852</v>
      </c>
      <c r="L78" s="1009" t="s">
        <v>853</v>
      </c>
      <c r="M78" s="1009" t="s">
        <v>853</v>
      </c>
      <c r="N78" s="1009" t="s">
        <v>853</v>
      </c>
      <c r="O78" s="1009" t="s">
        <v>853</v>
      </c>
      <c r="P78" s="1008"/>
    </row>
    <row r="79" spans="1:16" ht="21.75" customHeight="1" x14ac:dyDescent="0.25">
      <c r="A79" s="1165"/>
      <c r="B79" s="133" t="s">
        <v>1015</v>
      </c>
      <c r="C79" s="1641" t="s">
        <v>854</v>
      </c>
      <c r="D79" s="1642"/>
      <c r="E79" s="1642"/>
      <c r="F79" s="1642"/>
      <c r="G79" s="1642"/>
      <c r="H79" s="1643"/>
      <c r="I79" s="982" t="s">
        <v>405</v>
      </c>
      <c r="J79" s="1009" t="s">
        <v>855</v>
      </c>
      <c r="K79" s="1009" t="s">
        <v>856</v>
      </c>
      <c r="L79" s="1009" t="s">
        <v>857</v>
      </c>
      <c r="M79" s="1009" t="s">
        <v>851</v>
      </c>
      <c r="N79" s="1009" t="s">
        <v>851</v>
      </c>
      <c r="O79" s="1009" t="s">
        <v>851</v>
      </c>
      <c r="P79" s="1008"/>
    </row>
    <row r="80" spans="1:16" ht="33" customHeight="1" x14ac:dyDescent="0.25">
      <c r="A80" s="1165"/>
      <c r="B80" s="133" t="s">
        <v>1016</v>
      </c>
      <c r="C80" s="1641" t="s">
        <v>858</v>
      </c>
      <c r="D80" s="1642"/>
      <c r="E80" s="1642"/>
      <c r="F80" s="1642"/>
      <c r="G80" s="1642"/>
      <c r="H80" s="1643"/>
      <c r="I80" s="982" t="s">
        <v>405</v>
      </c>
      <c r="J80" s="1009" t="s">
        <v>851</v>
      </c>
      <c r="K80" s="1009" t="s">
        <v>305</v>
      </c>
      <c r="L80" s="1009" t="s">
        <v>857</v>
      </c>
      <c r="M80" s="1009" t="s">
        <v>851</v>
      </c>
      <c r="N80" s="1009" t="s">
        <v>851</v>
      </c>
      <c r="O80" s="1009" t="s">
        <v>851</v>
      </c>
      <c r="P80" s="1008"/>
    </row>
    <row r="81" spans="1:16" ht="32.25" customHeight="1" x14ac:dyDescent="0.25">
      <c r="A81" s="1165"/>
      <c r="B81" s="133" t="s">
        <v>1017</v>
      </c>
      <c r="C81" s="1641" t="s">
        <v>859</v>
      </c>
      <c r="D81" s="1642"/>
      <c r="E81" s="1642"/>
      <c r="F81" s="1642"/>
      <c r="G81" s="1642"/>
      <c r="H81" s="1643"/>
      <c r="I81" s="982" t="s">
        <v>405</v>
      </c>
      <c r="J81" s="1009" t="s">
        <v>860</v>
      </c>
      <c r="K81" s="1009" t="s">
        <v>15</v>
      </c>
      <c r="L81" s="1009" t="s">
        <v>861</v>
      </c>
      <c r="M81" s="1009" t="s">
        <v>15</v>
      </c>
      <c r="N81" s="1009" t="s">
        <v>15</v>
      </c>
      <c r="O81" s="1009" t="s">
        <v>15</v>
      </c>
      <c r="P81" s="1008"/>
    </row>
    <row r="82" spans="1:16" ht="41.25" customHeight="1" x14ac:dyDescent="0.25">
      <c r="A82" s="970" t="s">
        <v>59</v>
      </c>
      <c r="B82" s="967" t="s">
        <v>1018</v>
      </c>
      <c r="C82" s="1638" t="s">
        <v>401</v>
      </c>
      <c r="D82" s="1639"/>
      <c r="E82" s="1639"/>
      <c r="F82" s="1639"/>
      <c r="G82" s="1639"/>
      <c r="H82" s="1640"/>
      <c r="I82" s="379" t="s">
        <v>862</v>
      </c>
      <c r="J82" s="1009" t="s">
        <v>893</v>
      </c>
      <c r="K82" s="1009" t="s">
        <v>894</v>
      </c>
      <c r="L82" s="1036">
        <v>10.7</v>
      </c>
      <c r="M82" s="1036">
        <v>8.4</v>
      </c>
      <c r="N82" s="1036">
        <v>8.4</v>
      </c>
      <c r="O82" s="1036">
        <v>8.4</v>
      </c>
      <c r="P82" s="1008"/>
    </row>
    <row r="83" spans="1:16" ht="19.899999999999999" customHeight="1" x14ac:dyDescent="0.3">
      <c r="A83" s="1000"/>
      <c r="B83" s="1000"/>
      <c r="C83" s="1000"/>
      <c r="D83" s="1000"/>
      <c r="E83" s="1000"/>
      <c r="F83" s="1000"/>
      <c r="G83" s="1000"/>
      <c r="H83" s="1000"/>
      <c r="I83" s="1000"/>
      <c r="J83" s="1000"/>
      <c r="K83" s="1000"/>
      <c r="L83" s="1000"/>
      <c r="M83" s="1000"/>
      <c r="N83" s="1000"/>
      <c r="O83" s="1000"/>
    </row>
    <row r="84" spans="1:16" x14ac:dyDescent="0.25">
      <c r="A84" s="1170" t="s">
        <v>60</v>
      </c>
      <c r="B84" s="1171"/>
      <c r="C84" s="1171"/>
      <c r="D84" s="1171"/>
      <c r="E84" s="1171"/>
      <c r="F84" s="1171"/>
      <c r="G84" s="1171"/>
      <c r="H84" s="1171"/>
      <c r="I84" s="1171"/>
      <c r="J84" s="1171"/>
      <c r="K84" s="1171"/>
      <c r="L84" s="1171"/>
      <c r="M84" s="1171"/>
      <c r="N84" s="1171"/>
      <c r="O84" s="1172"/>
      <c r="P84" s="1001"/>
    </row>
    <row r="85" spans="1:16" x14ac:dyDescent="0.25">
      <c r="A85" s="1173" t="s">
        <v>7</v>
      </c>
      <c r="B85" s="1174"/>
      <c r="C85" s="1174"/>
      <c r="D85" s="1175"/>
      <c r="E85" s="1133" t="s">
        <v>2</v>
      </c>
      <c r="F85" s="1135"/>
      <c r="G85" s="965">
        <v>2017</v>
      </c>
      <c r="H85" s="967">
        <v>2018</v>
      </c>
      <c r="I85" s="967">
        <v>2019</v>
      </c>
      <c r="J85" s="1136">
        <v>2020</v>
      </c>
      <c r="K85" s="1138"/>
      <c r="L85" s="1136">
        <v>2021</v>
      </c>
      <c r="M85" s="1138"/>
      <c r="N85" s="1179">
        <v>2022</v>
      </c>
      <c r="O85" s="1179"/>
      <c r="P85" s="455"/>
    </row>
    <row r="86" spans="1:16" x14ac:dyDescent="0.25">
      <c r="A86" s="1176"/>
      <c r="B86" s="1177"/>
      <c r="C86" s="1177"/>
      <c r="D86" s="1178"/>
      <c r="E86" s="967" t="s">
        <v>61</v>
      </c>
      <c r="F86" s="977" t="s">
        <v>62</v>
      </c>
      <c r="G86" s="965" t="s">
        <v>10</v>
      </c>
      <c r="H86" s="967" t="s">
        <v>10</v>
      </c>
      <c r="I86" s="967" t="s">
        <v>11</v>
      </c>
      <c r="J86" s="1133" t="s">
        <v>12</v>
      </c>
      <c r="K86" s="1135"/>
      <c r="L86" s="1133" t="s">
        <v>13</v>
      </c>
      <c r="M86" s="1135"/>
      <c r="N86" s="1133" t="s">
        <v>13</v>
      </c>
      <c r="O86" s="1135"/>
      <c r="P86" s="443"/>
    </row>
    <row r="87" spans="1:16" ht="22.9" customHeight="1" x14ac:dyDescent="0.25">
      <c r="A87" s="1128" t="s">
        <v>863</v>
      </c>
      <c r="B87" s="1128"/>
      <c r="C87" s="1128"/>
      <c r="D87" s="1128"/>
      <c r="E87" s="133"/>
      <c r="F87" s="967"/>
      <c r="G87" s="969">
        <v>6803.1</v>
      </c>
      <c r="H87" s="655">
        <v>10927.9</v>
      </c>
      <c r="I87" s="969">
        <v>42792.800000000003</v>
      </c>
      <c r="J87" s="1155">
        <v>18387.8</v>
      </c>
      <c r="K87" s="1155"/>
      <c r="L87" s="1161">
        <v>21629.8</v>
      </c>
      <c r="M87" s="1162"/>
      <c r="N87" s="1155">
        <v>21629.8</v>
      </c>
      <c r="O87" s="1155"/>
      <c r="P87" s="990"/>
    </row>
    <row r="88" spans="1:16" ht="22.9" customHeight="1" x14ac:dyDescent="0.25">
      <c r="A88" s="1128" t="s">
        <v>864</v>
      </c>
      <c r="B88" s="1128"/>
      <c r="C88" s="1128"/>
      <c r="D88" s="1128"/>
      <c r="E88" s="92" t="s">
        <v>865</v>
      </c>
      <c r="F88" s="967"/>
      <c r="G88" s="969"/>
      <c r="H88" s="655"/>
      <c r="I88" s="969">
        <v>39512.800000000003</v>
      </c>
      <c r="J88" s="1155">
        <v>15737.8</v>
      </c>
      <c r="K88" s="1155"/>
      <c r="L88" s="1161">
        <v>6258.7</v>
      </c>
      <c r="M88" s="1162"/>
      <c r="N88" s="1161">
        <v>6258.7</v>
      </c>
      <c r="O88" s="1162"/>
      <c r="P88" s="990"/>
    </row>
    <row r="89" spans="1:16" ht="22.9" customHeight="1" x14ac:dyDescent="0.25">
      <c r="A89" s="1208" t="s">
        <v>356</v>
      </c>
      <c r="B89" s="1209"/>
      <c r="C89" s="1209"/>
      <c r="D89" s="1210"/>
      <c r="E89" s="967"/>
      <c r="F89" s="984">
        <v>211180</v>
      </c>
      <c r="G89" s="969">
        <v>3748</v>
      </c>
      <c r="H89" s="969">
        <v>3998.4</v>
      </c>
      <c r="I89" s="969">
        <v>12756</v>
      </c>
      <c r="J89" s="1637">
        <v>9977.2999999999993</v>
      </c>
      <c r="K89" s="1637"/>
      <c r="L89" s="1155">
        <v>9977.2999999999993</v>
      </c>
      <c r="M89" s="1155"/>
      <c r="N89" s="1155">
        <v>9977.2999999999993</v>
      </c>
      <c r="O89" s="1155"/>
      <c r="P89" s="990"/>
    </row>
    <row r="90" spans="1:16" ht="29.25" customHeight="1" x14ac:dyDescent="0.25">
      <c r="A90" s="1224" t="s">
        <v>80</v>
      </c>
      <c r="B90" s="1259"/>
      <c r="C90" s="1259"/>
      <c r="D90" s="1225"/>
      <c r="E90" s="967"/>
      <c r="F90" s="984">
        <v>212000</v>
      </c>
      <c r="G90" s="969">
        <v>978.3</v>
      </c>
      <c r="H90" s="969">
        <v>1053.5</v>
      </c>
      <c r="I90" s="969">
        <v>3436.5</v>
      </c>
      <c r="J90" s="1155">
        <v>2743.8</v>
      </c>
      <c r="K90" s="1155"/>
      <c r="L90" s="1155">
        <v>2743.8</v>
      </c>
      <c r="M90" s="1155"/>
      <c r="N90" s="1155">
        <v>2743.8</v>
      </c>
      <c r="O90" s="1155"/>
      <c r="P90" s="990"/>
    </row>
    <row r="91" spans="1:16" ht="34.5" customHeight="1" x14ac:dyDescent="0.25">
      <c r="A91" s="1224" t="s">
        <v>194</v>
      </c>
      <c r="B91" s="1259"/>
      <c r="C91" s="1259"/>
      <c r="D91" s="1225"/>
      <c r="E91" s="967"/>
      <c r="F91" s="984">
        <v>212100</v>
      </c>
      <c r="G91" s="968">
        <v>819.4</v>
      </c>
      <c r="H91" s="968">
        <v>873.5</v>
      </c>
      <c r="I91" s="968">
        <v>2862.6</v>
      </c>
      <c r="J91" s="1150">
        <v>2294.8000000000002</v>
      </c>
      <c r="K91" s="1150"/>
      <c r="L91" s="1537">
        <v>2294.8000000000002</v>
      </c>
      <c r="M91" s="1537"/>
      <c r="N91" s="1150">
        <v>2294.8000000000002</v>
      </c>
      <c r="O91" s="1150"/>
      <c r="P91" s="990"/>
    </row>
    <row r="92" spans="1:16" ht="54" customHeight="1" x14ac:dyDescent="0.25">
      <c r="A92" s="1224" t="s">
        <v>195</v>
      </c>
      <c r="B92" s="1259"/>
      <c r="C92" s="1259"/>
      <c r="D92" s="1225"/>
      <c r="E92" s="967"/>
      <c r="F92" s="984">
        <v>212210</v>
      </c>
      <c r="G92" s="968">
        <v>158.9</v>
      </c>
      <c r="H92" s="968">
        <v>180</v>
      </c>
      <c r="I92" s="968">
        <v>573.9</v>
      </c>
      <c r="J92" s="1150">
        <v>449</v>
      </c>
      <c r="K92" s="1150"/>
      <c r="L92" s="1150">
        <v>449</v>
      </c>
      <c r="M92" s="1150"/>
      <c r="N92" s="1150">
        <v>449</v>
      </c>
      <c r="O92" s="1150"/>
      <c r="P92" s="990"/>
    </row>
    <row r="93" spans="1:16" ht="24.95" customHeight="1" x14ac:dyDescent="0.25">
      <c r="A93" s="1224" t="s">
        <v>83</v>
      </c>
      <c r="B93" s="1259"/>
      <c r="C93" s="1259"/>
      <c r="D93" s="1225"/>
      <c r="E93" s="967"/>
      <c r="F93" s="984">
        <v>220000</v>
      </c>
      <c r="G93" s="969">
        <v>1509.4</v>
      </c>
      <c r="H93" s="969">
        <v>3458.9</v>
      </c>
      <c r="I93" s="969">
        <v>742.3</v>
      </c>
      <c r="J93" s="1155">
        <v>2086.6999999999998</v>
      </c>
      <c r="K93" s="1155"/>
      <c r="L93" s="1155">
        <v>4094</v>
      </c>
      <c r="M93" s="1155"/>
      <c r="N93" s="1155">
        <v>4094</v>
      </c>
      <c r="O93" s="1155"/>
      <c r="P93" s="990"/>
    </row>
    <row r="94" spans="1:16" ht="24.95" customHeight="1" x14ac:dyDescent="0.25">
      <c r="A94" s="1224" t="s">
        <v>866</v>
      </c>
      <c r="B94" s="1259"/>
      <c r="C94" s="1259"/>
      <c r="D94" s="1225"/>
      <c r="E94" s="967"/>
      <c r="F94" s="984">
        <v>222210</v>
      </c>
      <c r="G94" s="968">
        <v>93.3</v>
      </c>
      <c r="H94" s="968">
        <v>92.3</v>
      </c>
      <c r="I94" s="968">
        <v>10</v>
      </c>
      <c r="J94" s="1150">
        <v>219</v>
      </c>
      <c r="K94" s="1150"/>
      <c r="L94" s="1150">
        <v>280</v>
      </c>
      <c r="M94" s="1150"/>
      <c r="N94" s="1150">
        <v>280</v>
      </c>
      <c r="O94" s="1150"/>
      <c r="P94" s="990"/>
    </row>
    <row r="95" spans="1:16" ht="24.95" customHeight="1" x14ac:dyDescent="0.25">
      <c r="A95" s="1224" t="s">
        <v>85</v>
      </c>
      <c r="B95" s="1259"/>
      <c r="C95" s="1259"/>
      <c r="D95" s="1225"/>
      <c r="E95" s="967"/>
      <c r="F95" s="984">
        <v>222220</v>
      </c>
      <c r="G95" s="968">
        <v>44.7</v>
      </c>
      <c r="H95" s="968">
        <v>49.1</v>
      </c>
      <c r="I95" s="968">
        <v>10</v>
      </c>
      <c r="J95" s="1150">
        <v>128</v>
      </c>
      <c r="K95" s="1150"/>
      <c r="L95" s="1150">
        <v>165</v>
      </c>
      <c r="M95" s="1150"/>
      <c r="N95" s="1150">
        <v>165</v>
      </c>
      <c r="O95" s="1150"/>
      <c r="P95" s="990"/>
    </row>
    <row r="96" spans="1:16" ht="24.95" customHeight="1" x14ac:dyDescent="0.25">
      <c r="A96" s="1224" t="s">
        <v>86</v>
      </c>
      <c r="B96" s="1259"/>
      <c r="C96" s="1259"/>
      <c r="D96" s="1225"/>
      <c r="E96" s="967"/>
      <c r="F96" s="984">
        <v>222300</v>
      </c>
      <c r="G96" s="968">
        <v>22.7</v>
      </c>
      <c r="H96" s="968">
        <v>15.2</v>
      </c>
      <c r="I96" s="968">
        <v>10</v>
      </c>
      <c r="J96" s="1150">
        <v>180</v>
      </c>
      <c r="K96" s="1150"/>
      <c r="L96" s="1150">
        <f>J96*30%+J96</f>
        <v>234</v>
      </c>
      <c r="M96" s="1150"/>
      <c r="N96" s="1150">
        <v>234</v>
      </c>
      <c r="O96" s="1150"/>
      <c r="P96" s="990"/>
    </row>
    <row r="97" spans="1:16" ht="24.95" customHeight="1" x14ac:dyDescent="0.25">
      <c r="A97" s="1224" t="s">
        <v>87</v>
      </c>
      <c r="B97" s="1259"/>
      <c r="C97" s="1259"/>
      <c r="D97" s="1225"/>
      <c r="E97" s="967"/>
      <c r="F97" s="984">
        <v>222400</v>
      </c>
      <c r="G97" s="968">
        <v>10.7</v>
      </c>
      <c r="H97" s="968">
        <v>23.1</v>
      </c>
      <c r="I97" s="968">
        <v>10</v>
      </c>
      <c r="J97" s="1150">
        <v>74</v>
      </c>
      <c r="K97" s="1150"/>
      <c r="L97" s="1150">
        <v>95</v>
      </c>
      <c r="M97" s="1150"/>
      <c r="N97" s="1150">
        <v>95</v>
      </c>
      <c r="O97" s="1150"/>
      <c r="P97" s="990"/>
    </row>
    <row r="98" spans="1:16" ht="24.95" customHeight="1" x14ac:dyDescent="0.25">
      <c r="A98" s="1224" t="s">
        <v>867</v>
      </c>
      <c r="B98" s="1259"/>
      <c r="C98" s="1259"/>
      <c r="D98" s="1225"/>
      <c r="E98" s="967"/>
      <c r="F98" s="984">
        <v>222500</v>
      </c>
      <c r="G98" s="968">
        <v>54.1</v>
      </c>
      <c r="H98" s="968">
        <v>31.2</v>
      </c>
      <c r="I98" s="968">
        <v>10</v>
      </c>
      <c r="J98" s="1150">
        <v>95</v>
      </c>
      <c r="K98" s="1150"/>
      <c r="L98" s="1150">
        <v>125</v>
      </c>
      <c r="M98" s="1150"/>
      <c r="N98" s="1150">
        <v>125</v>
      </c>
      <c r="O98" s="1150"/>
      <c r="P98" s="990"/>
    </row>
    <row r="99" spans="1:16" ht="24.95" customHeight="1" x14ac:dyDescent="0.25">
      <c r="A99" s="1224" t="s">
        <v>89</v>
      </c>
      <c r="B99" s="1259"/>
      <c r="C99" s="1259"/>
      <c r="D99" s="1225"/>
      <c r="E99" s="967"/>
      <c r="F99" s="984">
        <v>222600</v>
      </c>
      <c r="G99" s="968"/>
      <c r="H99" s="968">
        <v>11</v>
      </c>
      <c r="I99" s="968">
        <v>10</v>
      </c>
      <c r="J99" s="1150">
        <v>110</v>
      </c>
      <c r="K99" s="1150"/>
      <c r="L99" s="1150">
        <v>140</v>
      </c>
      <c r="M99" s="1150"/>
      <c r="N99" s="1150">
        <v>140</v>
      </c>
      <c r="O99" s="1150"/>
      <c r="P99" s="990"/>
    </row>
    <row r="100" spans="1:16" ht="24.95" customHeight="1" x14ac:dyDescent="0.25">
      <c r="A100" s="1224" t="s">
        <v>212</v>
      </c>
      <c r="B100" s="1259"/>
      <c r="C100" s="1259"/>
      <c r="D100" s="1225"/>
      <c r="E100" s="967"/>
      <c r="F100" s="984">
        <v>222710</v>
      </c>
      <c r="G100" s="968">
        <v>4</v>
      </c>
      <c r="H100" s="968">
        <v>5</v>
      </c>
      <c r="I100" s="968">
        <v>10</v>
      </c>
      <c r="J100" s="1150">
        <v>64</v>
      </c>
      <c r="K100" s="1150"/>
      <c r="L100" s="1150">
        <v>80</v>
      </c>
      <c r="M100" s="1150"/>
      <c r="N100" s="1150">
        <v>80</v>
      </c>
      <c r="O100" s="1150"/>
      <c r="P100" s="990"/>
    </row>
    <row r="101" spans="1:16" ht="24.95" customHeight="1" x14ac:dyDescent="0.25">
      <c r="A101" s="1224" t="s">
        <v>213</v>
      </c>
      <c r="B101" s="1259"/>
      <c r="C101" s="1259"/>
      <c r="D101" s="1225"/>
      <c r="E101" s="967"/>
      <c r="F101" s="984">
        <v>222720</v>
      </c>
      <c r="G101" s="968">
        <v>215.1</v>
      </c>
      <c r="H101" s="968">
        <v>238.3</v>
      </c>
      <c r="I101" s="968">
        <v>100</v>
      </c>
      <c r="J101" s="1150">
        <v>255</v>
      </c>
      <c r="K101" s="1150"/>
      <c r="L101" s="1150">
        <v>330</v>
      </c>
      <c r="M101" s="1150"/>
      <c r="N101" s="1150">
        <v>330</v>
      </c>
      <c r="O101" s="1150"/>
      <c r="P101" s="990"/>
    </row>
    <row r="102" spans="1:16" ht="24.95" customHeight="1" x14ac:dyDescent="0.25">
      <c r="A102" s="1224" t="s">
        <v>173</v>
      </c>
      <c r="B102" s="1259"/>
      <c r="C102" s="1259"/>
      <c r="D102" s="1225"/>
      <c r="E102" s="967"/>
      <c r="F102" s="984">
        <v>222910</v>
      </c>
      <c r="G102" s="968"/>
      <c r="H102" s="968">
        <v>19.8</v>
      </c>
      <c r="I102" s="968">
        <v>25</v>
      </c>
      <c r="J102" s="1150">
        <v>40</v>
      </c>
      <c r="K102" s="1150"/>
      <c r="L102" s="1150">
        <v>50</v>
      </c>
      <c r="M102" s="1150"/>
      <c r="N102" s="1150">
        <v>50</v>
      </c>
      <c r="O102" s="1150"/>
      <c r="P102" s="990"/>
    </row>
    <row r="103" spans="1:16" ht="24.95" customHeight="1" x14ac:dyDescent="0.25">
      <c r="A103" s="1224" t="s">
        <v>868</v>
      </c>
      <c r="B103" s="1259"/>
      <c r="C103" s="1259"/>
      <c r="D103" s="1225"/>
      <c r="E103" s="967"/>
      <c r="F103" s="984">
        <v>222920</v>
      </c>
      <c r="G103" s="968"/>
      <c r="H103" s="968">
        <v>3.3</v>
      </c>
      <c r="I103" s="968">
        <v>20</v>
      </c>
      <c r="J103" s="1150">
        <v>80</v>
      </c>
      <c r="K103" s="1150"/>
      <c r="L103" s="1150">
        <v>500</v>
      </c>
      <c r="M103" s="1150"/>
      <c r="N103" s="1150">
        <v>500</v>
      </c>
      <c r="O103" s="1150"/>
      <c r="P103" s="990"/>
    </row>
    <row r="104" spans="1:16" ht="24.95" customHeight="1" x14ac:dyDescent="0.25">
      <c r="A104" s="1224" t="s">
        <v>92</v>
      </c>
      <c r="B104" s="1259"/>
      <c r="C104" s="1259"/>
      <c r="D104" s="1225"/>
      <c r="E104" s="967"/>
      <c r="F104" s="984">
        <v>222940</v>
      </c>
      <c r="G104" s="968">
        <v>47.3</v>
      </c>
      <c r="H104" s="968">
        <v>39.700000000000003</v>
      </c>
      <c r="I104" s="968">
        <v>5</v>
      </c>
      <c r="J104" s="1150">
        <v>46</v>
      </c>
      <c r="K104" s="1150"/>
      <c r="L104" s="1150">
        <v>60</v>
      </c>
      <c r="M104" s="1150"/>
      <c r="N104" s="1150">
        <v>60</v>
      </c>
      <c r="O104" s="1150"/>
      <c r="P104" s="990"/>
    </row>
    <row r="105" spans="1:16" ht="24.95" customHeight="1" x14ac:dyDescent="0.25">
      <c r="A105" s="1224" t="s">
        <v>869</v>
      </c>
      <c r="B105" s="1259"/>
      <c r="C105" s="1259"/>
      <c r="D105" s="1225"/>
      <c r="E105" s="967"/>
      <c r="F105" s="984">
        <v>222950</v>
      </c>
      <c r="G105" s="968"/>
      <c r="H105" s="968">
        <v>80</v>
      </c>
      <c r="I105" s="968"/>
      <c r="J105" s="1150"/>
      <c r="K105" s="1150"/>
      <c r="L105" s="1155">
        <f t="shared" ref="L105:L110" si="0">J105*30%+J105</f>
        <v>0</v>
      </c>
      <c r="M105" s="1155"/>
      <c r="N105" s="1150"/>
      <c r="O105" s="1150"/>
      <c r="P105" s="990"/>
    </row>
    <row r="106" spans="1:16" ht="24.95" customHeight="1" x14ac:dyDescent="0.25">
      <c r="A106" s="1224" t="s">
        <v>870</v>
      </c>
      <c r="B106" s="1259"/>
      <c r="C106" s="1259"/>
      <c r="D106" s="1225"/>
      <c r="E106" s="967"/>
      <c r="F106" s="984">
        <v>222960</v>
      </c>
      <c r="G106" s="968">
        <v>843.9</v>
      </c>
      <c r="H106" s="968">
        <v>727.7</v>
      </c>
      <c r="I106" s="968"/>
      <c r="J106" s="1150"/>
      <c r="K106" s="1150"/>
      <c r="L106" s="1155">
        <f t="shared" si="0"/>
        <v>0</v>
      </c>
      <c r="M106" s="1155"/>
      <c r="N106" s="1150"/>
      <c r="O106" s="1150"/>
      <c r="P106" s="990"/>
    </row>
    <row r="107" spans="1:16" ht="24.95" customHeight="1" x14ac:dyDescent="0.25">
      <c r="A107" s="1224" t="s">
        <v>258</v>
      </c>
      <c r="B107" s="1259"/>
      <c r="C107" s="1259"/>
      <c r="D107" s="1225"/>
      <c r="E107" s="967"/>
      <c r="F107" s="984">
        <v>222970</v>
      </c>
      <c r="G107" s="968"/>
      <c r="H107" s="968">
        <v>1500</v>
      </c>
      <c r="I107" s="968">
        <v>0</v>
      </c>
      <c r="J107" s="1151"/>
      <c r="K107" s="1152"/>
      <c r="L107" s="1155">
        <f t="shared" si="0"/>
        <v>0</v>
      </c>
      <c r="M107" s="1155"/>
      <c r="N107" s="1161"/>
      <c r="O107" s="1162"/>
      <c r="P107" s="990"/>
    </row>
    <row r="108" spans="1:16" ht="24.95" customHeight="1" x14ac:dyDescent="0.25">
      <c r="A108" s="1224" t="s">
        <v>93</v>
      </c>
      <c r="B108" s="1259"/>
      <c r="C108" s="1259"/>
      <c r="D108" s="1225"/>
      <c r="E108" s="967"/>
      <c r="F108" s="984">
        <v>222980</v>
      </c>
      <c r="G108" s="968">
        <v>23.4</v>
      </c>
      <c r="H108" s="968">
        <v>35.4</v>
      </c>
      <c r="I108" s="968"/>
      <c r="J108" s="1150">
        <v>50.7</v>
      </c>
      <c r="K108" s="1150"/>
      <c r="L108" s="1150">
        <v>65</v>
      </c>
      <c r="M108" s="1150"/>
      <c r="N108" s="1150">
        <v>65</v>
      </c>
      <c r="O108" s="1150"/>
      <c r="P108" s="990"/>
    </row>
    <row r="109" spans="1:16" ht="24.95" customHeight="1" x14ac:dyDescent="0.25">
      <c r="A109" s="1224" t="s">
        <v>94</v>
      </c>
      <c r="B109" s="1259"/>
      <c r="C109" s="1259"/>
      <c r="D109" s="1225"/>
      <c r="E109" s="967"/>
      <c r="F109" s="984">
        <v>222990</v>
      </c>
      <c r="G109" s="968">
        <v>150.19999999999999</v>
      </c>
      <c r="H109" s="968">
        <v>587.79999999999995</v>
      </c>
      <c r="I109" s="968">
        <v>522.29999999999995</v>
      </c>
      <c r="J109" s="1150">
        <v>745</v>
      </c>
      <c r="K109" s="1150"/>
      <c r="L109" s="1150">
        <v>1970</v>
      </c>
      <c r="M109" s="1150"/>
      <c r="N109" s="1150">
        <v>1970</v>
      </c>
      <c r="O109" s="1150"/>
      <c r="P109" s="990"/>
    </row>
    <row r="110" spans="1:16" ht="24.95" customHeight="1" x14ac:dyDescent="0.25">
      <c r="A110" s="1224" t="s">
        <v>180</v>
      </c>
      <c r="B110" s="1259"/>
      <c r="C110" s="1259"/>
      <c r="D110" s="1225"/>
      <c r="E110" s="967"/>
      <c r="F110" s="984">
        <v>270000</v>
      </c>
      <c r="G110" s="969">
        <v>21.5</v>
      </c>
      <c r="H110" s="969">
        <v>73.099999999999994</v>
      </c>
      <c r="I110" s="969">
        <v>80</v>
      </c>
      <c r="J110" s="1155">
        <v>100</v>
      </c>
      <c r="K110" s="1155"/>
      <c r="L110" s="1155">
        <f t="shared" si="0"/>
        <v>130</v>
      </c>
      <c r="M110" s="1155"/>
      <c r="N110" s="1155">
        <v>130</v>
      </c>
      <c r="O110" s="1155"/>
      <c r="P110" s="990"/>
    </row>
    <row r="111" spans="1:16" ht="39.75" customHeight="1" x14ac:dyDescent="0.25">
      <c r="A111" s="1224" t="s">
        <v>201</v>
      </c>
      <c r="B111" s="1259"/>
      <c r="C111" s="1259"/>
      <c r="D111" s="1225"/>
      <c r="E111" s="967"/>
      <c r="F111" s="984">
        <v>273200</v>
      </c>
      <c r="G111" s="968">
        <v>3.6</v>
      </c>
      <c r="H111" s="968">
        <v>59</v>
      </c>
      <c r="I111" s="968">
        <v>60</v>
      </c>
      <c r="J111" s="1150">
        <v>80</v>
      </c>
      <c r="K111" s="1150"/>
      <c r="L111" s="1155">
        <v>105</v>
      </c>
      <c r="M111" s="1155"/>
      <c r="N111" s="1155">
        <v>105</v>
      </c>
      <c r="O111" s="1155"/>
      <c r="P111" s="990"/>
    </row>
    <row r="112" spans="1:16" ht="42" customHeight="1" x14ac:dyDescent="0.25">
      <c r="A112" s="1224" t="s">
        <v>871</v>
      </c>
      <c r="B112" s="1259"/>
      <c r="C112" s="1259"/>
      <c r="D112" s="1225"/>
      <c r="E112" s="967"/>
      <c r="F112" s="984">
        <v>273500</v>
      </c>
      <c r="G112" s="968">
        <v>17.899999999999999</v>
      </c>
      <c r="H112" s="968">
        <v>14.1</v>
      </c>
      <c r="I112" s="968">
        <v>20</v>
      </c>
      <c r="J112" s="1150">
        <v>20</v>
      </c>
      <c r="K112" s="1150"/>
      <c r="L112" s="1155">
        <v>25</v>
      </c>
      <c r="M112" s="1155"/>
      <c r="N112" s="1155">
        <v>25</v>
      </c>
      <c r="O112" s="1155"/>
      <c r="P112" s="990"/>
    </row>
    <row r="113" spans="1:16" ht="24.95" customHeight="1" x14ac:dyDescent="0.25">
      <c r="A113" s="1224" t="s">
        <v>791</v>
      </c>
      <c r="B113" s="1259"/>
      <c r="C113" s="1259"/>
      <c r="D113" s="1225"/>
      <c r="E113" s="967"/>
      <c r="F113" s="984">
        <v>280000</v>
      </c>
      <c r="G113" s="969"/>
      <c r="H113" s="969">
        <v>466.1</v>
      </c>
      <c r="I113" s="969"/>
      <c r="J113" s="1155"/>
      <c r="K113" s="1155"/>
      <c r="L113" s="1155">
        <f t="shared" ref="L113:L122" si="1">J113*30%+J113</f>
        <v>0</v>
      </c>
      <c r="M113" s="1155"/>
      <c r="N113" s="1150"/>
      <c r="O113" s="1150"/>
      <c r="P113" s="990"/>
    </row>
    <row r="114" spans="1:16" ht="40.5" customHeight="1" x14ac:dyDescent="0.25">
      <c r="A114" s="1224" t="s">
        <v>872</v>
      </c>
      <c r="B114" s="1259"/>
      <c r="C114" s="1259"/>
      <c r="D114" s="1225"/>
      <c r="E114" s="967"/>
      <c r="F114" s="984">
        <v>281361</v>
      </c>
      <c r="G114" s="969"/>
      <c r="H114" s="968">
        <v>466.1</v>
      </c>
      <c r="I114" s="968"/>
      <c r="J114" s="1150"/>
      <c r="K114" s="1150"/>
      <c r="L114" s="1155">
        <f t="shared" si="1"/>
        <v>0</v>
      </c>
      <c r="M114" s="1155"/>
      <c r="N114" s="1150"/>
      <c r="O114" s="1150"/>
      <c r="P114" s="990"/>
    </row>
    <row r="115" spans="1:16" ht="22.5" customHeight="1" x14ac:dyDescent="0.25">
      <c r="A115" s="1224" t="s">
        <v>98</v>
      </c>
      <c r="B115" s="1259"/>
      <c r="C115" s="1259"/>
      <c r="D115" s="1225"/>
      <c r="E115" s="967"/>
      <c r="F115" s="984">
        <v>310000</v>
      </c>
      <c r="G115" s="969">
        <v>356.6</v>
      </c>
      <c r="H115" s="969">
        <v>1578.2</v>
      </c>
      <c r="I115" s="969">
        <v>22463</v>
      </c>
      <c r="J115" s="1161">
        <v>240</v>
      </c>
      <c r="K115" s="1162"/>
      <c r="L115" s="1155">
        <v>1210</v>
      </c>
      <c r="M115" s="1155"/>
      <c r="N115" s="1161">
        <v>1210</v>
      </c>
      <c r="O115" s="1162"/>
      <c r="P115" s="990"/>
    </row>
    <row r="116" spans="1:16" ht="24.95" customHeight="1" x14ac:dyDescent="0.25">
      <c r="A116" s="1224" t="s">
        <v>873</v>
      </c>
      <c r="B116" s="1259"/>
      <c r="C116" s="1259"/>
      <c r="D116" s="1225"/>
      <c r="E116" s="967"/>
      <c r="F116" s="984">
        <v>311120</v>
      </c>
      <c r="G116" s="968"/>
      <c r="H116" s="968">
        <v>95.3</v>
      </c>
      <c r="I116" s="968">
        <v>17000</v>
      </c>
      <c r="J116" s="1155"/>
      <c r="K116" s="1155"/>
      <c r="L116" s="1155">
        <f t="shared" si="1"/>
        <v>0</v>
      </c>
      <c r="M116" s="1155"/>
      <c r="N116" s="1150"/>
      <c r="O116" s="1150"/>
      <c r="P116" s="990"/>
    </row>
    <row r="117" spans="1:16" ht="24.95" customHeight="1" x14ac:dyDescent="0.25">
      <c r="A117" s="1224" t="s">
        <v>203</v>
      </c>
      <c r="B117" s="1259"/>
      <c r="C117" s="1259"/>
      <c r="D117" s="1225"/>
      <c r="E117" s="967"/>
      <c r="F117" s="984">
        <v>314110</v>
      </c>
      <c r="G117" s="968">
        <v>267.3</v>
      </c>
      <c r="H117" s="968">
        <v>754</v>
      </c>
      <c r="I117" s="968">
        <v>1890</v>
      </c>
      <c r="J117" s="1155">
        <v>30</v>
      </c>
      <c r="K117" s="1155"/>
      <c r="L117" s="1155">
        <v>340</v>
      </c>
      <c r="M117" s="1155"/>
      <c r="N117" s="1155">
        <v>340</v>
      </c>
      <c r="O117" s="1155"/>
      <c r="P117" s="990"/>
    </row>
    <row r="118" spans="1:16" ht="24.95" customHeight="1" x14ac:dyDescent="0.25">
      <c r="A118" s="1224" t="s">
        <v>259</v>
      </c>
      <c r="B118" s="1259"/>
      <c r="C118" s="1259"/>
      <c r="D118" s="1225"/>
      <c r="E118" s="967"/>
      <c r="F118" s="984">
        <v>315110</v>
      </c>
      <c r="G118" s="968"/>
      <c r="H118" s="968">
        <v>575</v>
      </c>
      <c r="I118" s="968">
        <v>1033</v>
      </c>
      <c r="J118" s="1161"/>
      <c r="K118" s="1162"/>
      <c r="L118" s="1155">
        <f t="shared" si="1"/>
        <v>0</v>
      </c>
      <c r="M118" s="1155"/>
      <c r="N118" s="1151"/>
      <c r="O118" s="1152"/>
      <c r="P118" s="990"/>
    </row>
    <row r="119" spans="1:16" x14ac:dyDescent="0.25">
      <c r="A119" s="1224" t="s">
        <v>874</v>
      </c>
      <c r="B119" s="1259"/>
      <c r="C119" s="1259"/>
      <c r="D119" s="1225"/>
      <c r="E119" s="967"/>
      <c r="F119" s="984">
        <v>316110</v>
      </c>
      <c r="G119" s="968">
        <v>72.599999999999994</v>
      </c>
      <c r="H119" s="968">
        <v>128.69999999999999</v>
      </c>
      <c r="I119" s="968">
        <v>1255</v>
      </c>
      <c r="J119" s="1155">
        <v>100</v>
      </c>
      <c r="K119" s="1155"/>
      <c r="L119" s="1155">
        <v>330</v>
      </c>
      <c r="M119" s="1155"/>
      <c r="N119" s="1155">
        <v>330</v>
      </c>
      <c r="O119" s="1155"/>
      <c r="P119" s="990"/>
    </row>
    <row r="120" spans="1:16" ht="24.95" customHeight="1" x14ac:dyDescent="0.25">
      <c r="A120" s="1224" t="s">
        <v>875</v>
      </c>
      <c r="B120" s="1259"/>
      <c r="C120" s="1259"/>
      <c r="D120" s="1225"/>
      <c r="E120" s="967"/>
      <c r="F120" s="984">
        <v>317110</v>
      </c>
      <c r="G120" s="968">
        <v>16.7</v>
      </c>
      <c r="H120" s="968">
        <v>25.2</v>
      </c>
      <c r="I120" s="968">
        <v>1285</v>
      </c>
      <c r="J120" s="1155">
        <v>110</v>
      </c>
      <c r="K120" s="1155"/>
      <c r="L120" s="1155">
        <v>540</v>
      </c>
      <c r="M120" s="1155"/>
      <c r="N120" s="1155">
        <v>540</v>
      </c>
      <c r="O120" s="1155"/>
      <c r="P120" s="990"/>
    </row>
    <row r="121" spans="1:16" ht="24.95" customHeight="1" x14ac:dyDescent="0.25">
      <c r="A121" s="1224" t="s">
        <v>101</v>
      </c>
      <c r="B121" s="1259"/>
      <c r="C121" s="1259"/>
      <c r="D121" s="1225"/>
      <c r="E121" s="967"/>
      <c r="F121" s="984">
        <v>330000</v>
      </c>
      <c r="G121" s="969">
        <v>189.3</v>
      </c>
      <c r="H121" s="969">
        <v>299.7</v>
      </c>
      <c r="I121" s="969">
        <v>35</v>
      </c>
      <c r="J121" s="1155">
        <v>590</v>
      </c>
      <c r="K121" s="1155"/>
      <c r="L121" s="1155">
        <v>824.7</v>
      </c>
      <c r="M121" s="1155"/>
      <c r="N121" s="1155">
        <v>824.7</v>
      </c>
      <c r="O121" s="1155"/>
      <c r="P121" s="990"/>
    </row>
    <row r="122" spans="1:16" ht="39" customHeight="1" x14ac:dyDescent="0.25">
      <c r="A122" s="1224" t="s">
        <v>876</v>
      </c>
      <c r="B122" s="1259"/>
      <c r="C122" s="1259"/>
      <c r="D122" s="1225"/>
      <c r="E122" s="967"/>
      <c r="F122" s="984">
        <v>331110</v>
      </c>
      <c r="G122" s="968">
        <v>30.7</v>
      </c>
      <c r="H122" s="968">
        <v>35.5</v>
      </c>
      <c r="I122" s="968">
        <v>10</v>
      </c>
      <c r="J122" s="1155">
        <v>200</v>
      </c>
      <c r="K122" s="1155"/>
      <c r="L122" s="1155">
        <f t="shared" si="1"/>
        <v>260</v>
      </c>
      <c r="M122" s="1155"/>
      <c r="N122" s="1155">
        <v>260</v>
      </c>
      <c r="O122" s="1155"/>
      <c r="P122" s="990"/>
    </row>
    <row r="123" spans="1:16" ht="24.95" customHeight="1" x14ac:dyDescent="0.25">
      <c r="A123" s="1224" t="s">
        <v>205</v>
      </c>
      <c r="B123" s="1259"/>
      <c r="C123" s="1259"/>
      <c r="D123" s="1225"/>
      <c r="E123" s="967"/>
      <c r="F123" s="1011">
        <v>332110</v>
      </c>
      <c r="G123" s="968">
        <v>4.5</v>
      </c>
      <c r="H123" s="968">
        <v>2.9</v>
      </c>
      <c r="I123" s="968">
        <v>5</v>
      </c>
      <c r="J123" s="1155">
        <v>40</v>
      </c>
      <c r="K123" s="1155"/>
      <c r="L123" s="1155">
        <v>84.7</v>
      </c>
      <c r="M123" s="1155"/>
      <c r="N123" s="1155">
        <v>84.7</v>
      </c>
      <c r="O123" s="1155"/>
      <c r="P123" s="990"/>
    </row>
    <row r="124" spans="1:16" ht="24.95" customHeight="1" x14ac:dyDescent="0.25">
      <c r="A124" s="1224" t="s">
        <v>296</v>
      </c>
      <c r="B124" s="1259"/>
      <c r="C124" s="1259"/>
      <c r="D124" s="1225"/>
      <c r="E124" s="967"/>
      <c r="F124" s="984">
        <v>333110</v>
      </c>
      <c r="G124" s="968">
        <v>12.4</v>
      </c>
      <c r="H124" s="968">
        <v>47.8</v>
      </c>
      <c r="I124" s="968">
        <v>10</v>
      </c>
      <c r="J124" s="1155">
        <v>70</v>
      </c>
      <c r="K124" s="1155"/>
      <c r="L124" s="1155">
        <v>90</v>
      </c>
      <c r="M124" s="1155"/>
      <c r="N124" s="1155">
        <v>90</v>
      </c>
      <c r="O124" s="1155"/>
      <c r="P124" s="990"/>
    </row>
    <row r="125" spans="1:16" ht="40.5" customHeight="1" x14ac:dyDescent="0.25">
      <c r="A125" s="1224" t="s">
        <v>207</v>
      </c>
      <c r="B125" s="1259"/>
      <c r="C125" s="1259"/>
      <c r="D125" s="1225"/>
      <c r="E125" s="967"/>
      <c r="F125" s="984">
        <v>336110</v>
      </c>
      <c r="G125" s="968">
        <v>114.6</v>
      </c>
      <c r="H125" s="968">
        <v>168.4</v>
      </c>
      <c r="I125" s="968">
        <v>5</v>
      </c>
      <c r="J125" s="1155">
        <v>200</v>
      </c>
      <c r="K125" s="1155"/>
      <c r="L125" s="1155">
        <v>290</v>
      </c>
      <c r="M125" s="1155"/>
      <c r="N125" s="1155">
        <v>290</v>
      </c>
      <c r="O125" s="1155"/>
      <c r="P125" s="990"/>
    </row>
    <row r="126" spans="1:16" ht="22.5" customHeight="1" x14ac:dyDescent="0.25">
      <c r="A126" s="1224" t="s">
        <v>104</v>
      </c>
      <c r="B126" s="1259"/>
      <c r="C126" s="1259"/>
      <c r="D126" s="1225"/>
      <c r="E126" s="967"/>
      <c r="F126" s="984">
        <v>339110</v>
      </c>
      <c r="G126" s="968">
        <v>27.1</v>
      </c>
      <c r="H126" s="968">
        <v>45.1</v>
      </c>
      <c r="I126" s="968">
        <v>5</v>
      </c>
      <c r="J126" s="1155">
        <v>80</v>
      </c>
      <c r="K126" s="1155"/>
      <c r="L126" s="1155">
        <v>100</v>
      </c>
      <c r="M126" s="1155"/>
      <c r="N126" s="1155">
        <v>100</v>
      </c>
      <c r="O126" s="1155"/>
      <c r="P126" s="990"/>
    </row>
    <row r="127" spans="1:16" ht="21.75" customHeight="1" x14ac:dyDescent="0.25">
      <c r="A127" s="1226" t="s">
        <v>877</v>
      </c>
      <c r="B127" s="1258"/>
      <c r="C127" s="1258"/>
      <c r="D127" s="1227"/>
      <c r="E127" s="92" t="s">
        <v>878</v>
      </c>
      <c r="F127" s="25"/>
      <c r="G127" s="969"/>
      <c r="H127" s="969"/>
      <c r="I127" s="969">
        <v>3280</v>
      </c>
      <c r="J127" s="1161">
        <v>2650</v>
      </c>
      <c r="K127" s="1162"/>
      <c r="L127" s="1161">
        <v>2650</v>
      </c>
      <c r="M127" s="1162"/>
      <c r="N127" s="1161">
        <v>2650</v>
      </c>
      <c r="O127" s="1162"/>
      <c r="P127" s="990"/>
    </row>
    <row r="128" spans="1:16" ht="22.5" customHeight="1" x14ac:dyDescent="0.25">
      <c r="A128" s="1224" t="s">
        <v>870</v>
      </c>
      <c r="B128" s="1259"/>
      <c r="C128" s="1259"/>
      <c r="D128" s="1225"/>
      <c r="E128" s="967"/>
      <c r="F128" s="984">
        <v>222960</v>
      </c>
      <c r="G128" s="968"/>
      <c r="H128" s="968"/>
      <c r="I128" s="968">
        <v>2550</v>
      </c>
      <c r="J128" s="1150">
        <v>2000</v>
      </c>
      <c r="K128" s="1150"/>
      <c r="L128" s="1150">
        <v>2000</v>
      </c>
      <c r="M128" s="1150"/>
      <c r="N128" s="1151">
        <v>2000</v>
      </c>
      <c r="O128" s="1152"/>
      <c r="P128" s="990"/>
    </row>
    <row r="129" spans="1:16" ht="21" customHeight="1" x14ac:dyDescent="0.25">
      <c r="A129" s="1224" t="s">
        <v>94</v>
      </c>
      <c r="B129" s="1259"/>
      <c r="C129" s="1259"/>
      <c r="D129" s="1225"/>
      <c r="E129" s="967"/>
      <c r="F129" s="984">
        <v>222990</v>
      </c>
      <c r="G129" s="968"/>
      <c r="H129" s="968"/>
      <c r="I129" s="968">
        <v>330</v>
      </c>
      <c r="J129" s="1150">
        <v>320</v>
      </c>
      <c r="K129" s="1150"/>
      <c r="L129" s="1150">
        <v>320</v>
      </c>
      <c r="M129" s="1150"/>
      <c r="N129" s="1151">
        <v>320</v>
      </c>
      <c r="O129" s="1152"/>
      <c r="P129" s="990"/>
    </row>
    <row r="130" spans="1:16" ht="19.5" customHeight="1" x14ac:dyDescent="0.25">
      <c r="A130" s="1224" t="s">
        <v>791</v>
      </c>
      <c r="B130" s="1259"/>
      <c r="C130" s="1259"/>
      <c r="D130" s="1225"/>
      <c r="E130" s="967"/>
      <c r="F130" s="984">
        <v>280000</v>
      </c>
      <c r="G130" s="968"/>
      <c r="H130" s="968"/>
      <c r="I130" s="969">
        <v>230</v>
      </c>
      <c r="J130" s="1161">
        <v>250</v>
      </c>
      <c r="K130" s="1162"/>
      <c r="L130" s="1161">
        <v>250</v>
      </c>
      <c r="M130" s="1162"/>
      <c r="N130" s="1161">
        <v>250</v>
      </c>
      <c r="O130" s="1162"/>
      <c r="P130" s="990"/>
    </row>
    <row r="131" spans="1:16" ht="36.75" customHeight="1" x14ac:dyDescent="0.25">
      <c r="A131" s="1224" t="s">
        <v>872</v>
      </c>
      <c r="B131" s="1259"/>
      <c r="C131" s="1259"/>
      <c r="D131" s="1225"/>
      <c r="E131" s="967"/>
      <c r="F131" s="984">
        <v>281361</v>
      </c>
      <c r="G131" s="969"/>
      <c r="H131" s="968"/>
      <c r="I131" s="968">
        <v>230</v>
      </c>
      <c r="J131" s="1150">
        <v>250</v>
      </c>
      <c r="K131" s="1150"/>
      <c r="L131" s="1150">
        <v>250</v>
      </c>
      <c r="M131" s="1150"/>
      <c r="N131" s="1151">
        <v>250</v>
      </c>
      <c r="O131" s="1152"/>
      <c r="P131" s="990"/>
    </row>
    <row r="132" spans="1:16" ht="21.75" customHeight="1" x14ac:dyDescent="0.25">
      <c r="A132" s="1224" t="s">
        <v>98</v>
      </c>
      <c r="B132" s="1259"/>
      <c r="C132" s="1259"/>
      <c r="D132" s="1225"/>
      <c r="E132" s="967"/>
      <c r="F132" s="984">
        <v>310000</v>
      </c>
      <c r="G132" s="969"/>
      <c r="H132" s="968"/>
      <c r="I132" s="969">
        <v>80</v>
      </c>
      <c r="J132" s="1161">
        <v>80</v>
      </c>
      <c r="K132" s="1162"/>
      <c r="L132" s="1161">
        <v>80</v>
      </c>
      <c r="M132" s="1162"/>
      <c r="N132" s="1151">
        <v>80</v>
      </c>
      <c r="O132" s="1152"/>
      <c r="P132" s="990"/>
    </row>
    <row r="133" spans="1:16" ht="24" customHeight="1" x14ac:dyDescent="0.25">
      <c r="A133" s="1224" t="s">
        <v>203</v>
      </c>
      <c r="B133" s="1259"/>
      <c r="C133" s="1259"/>
      <c r="D133" s="1225"/>
      <c r="E133" s="967"/>
      <c r="F133" s="984">
        <v>314110</v>
      </c>
      <c r="G133" s="968"/>
      <c r="H133" s="968"/>
      <c r="I133" s="968">
        <v>80</v>
      </c>
      <c r="J133" s="1150">
        <v>80</v>
      </c>
      <c r="K133" s="1150"/>
      <c r="L133" s="1150">
        <v>80</v>
      </c>
      <c r="M133" s="1150"/>
      <c r="N133" s="1151">
        <v>80</v>
      </c>
      <c r="O133" s="1152"/>
      <c r="P133" s="990"/>
    </row>
    <row r="134" spans="1:16" ht="21" customHeight="1" x14ac:dyDescent="0.25">
      <c r="A134" s="1224" t="s">
        <v>101</v>
      </c>
      <c r="B134" s="1259"/>
      <c r="C134" s="1259"/>
      <c r="D134" s="1225"/>
      <c r="E134" s="967"/>
      <c r="F134" s="984">
        <v>330000</v>
      </c>
      <c r="G134" s="968"/>
      <c r="H134" s="968"/>
      <c r="I134" s="969">
        <v>90</v>
      </c>
      <c r="J134" s="1151"/>
      <c r="K134" s="1152"/>
      <c r="L134" s="1151"/>
      <c r="M134" s="1152"/>
      <c r="N134" s="1151"/>
      <c r="O134" s="1152"/>
      <c r="P134" s="990"/>
    </row>
    <row r="135" spans="1:16" ht="39" customHeight="1" x14ac:dyDescent="0.25">
      <c r="A135" s="1224" t="s">
        <v>207</v>
      </c>
      <c r="B135" s="1259"/>
      <c r="C135" s="1259"/>
      <c r="D135" s="1225"/>
      <c r="E135" s="967"/>
      <c r="F135" s="984">
        <v>336110</v>
      </c>
      <c r="G135" s="968"/>
      <c r="H135" s="968"/>
      <c r="I135" s="968">
        <v>90</v>
      </c>
      <c r="J135" s="1161"/>
      <c r="K135" s="1162"/>
      <c r="L135" s="1161"/>
      <c r="M135" s="1162"/>
      <c r="N135" s="1151"/>
      <c r="O135" s="1152"/>
      <c r="P135" s="990"/>
    </row>
    <row r="136" spans="1:16" ht="24.95" customHeight="1" x14ac:dyDescent="0.25">
      <c r="A136" s="1634"/>
      <c r="B136" s="1635"/>
      <c r="C136" s="1635"/>
      <c r="D136" s="1636"/>
      <c r="E136" s="967"/>
      <c r="F136" s="967"/>
      <c r="G136" s="968"/>
      <c r="H136" s="968"/>
      <c r="I136" s="968"/>
      <c r="J136" s="1155"/>
      <c r="K136" s="1155"/>
      <c r="L136" s="1155"/>
      <c r="M136" s="1155"/>
      <c r="N136" s="1150"/>
      <c r="O136" s="1150"/>
      <c r="P136" s="990"/>
    </row>
    <row r="137" spans="1:16" ht="20.45" customHeight="1" x14ac:dyDescent="0.25"/>
    <row r="138" spans="1:16" ht="22.15" customHeight="1" x14ac:dyDescent="0.25">
      <c r="A138" s="1128" t="s">
        <v>63</v>
      </c>
      <c r="B138" s="1128"/>
      <c r="C138" s="1128"/>
      <c r="D138" s="1128"/>
      <c r="E138" s="1128"/>
      <c r="F138" s="1128"/>
      <c r="G138" s="1128"/>
      <c r="H138" s="1128"/>
      <c r="I138" s="1128"/>
      <c r="J138" s="1128"/>
      <c r="K138" s="1128"/>
      <c r="L138" s="1128"/>
      <c r="M138" s="1128"/>
      <c r="N138" s="1128"/>
      <c r="O138" s="1128"/>
      <c r="P138" s="1001"/>
    </row>
    <row r="139" spans="1:16" ht="19.899999999999999" customHeight="1" x14ac:dyDescent="0.25">
      <c r="A139" s="1145" t="s">
        <v>7</v>
      </c>
      <c r="B139" s="1145"/>
      <c r="C139" s="1145"/>
      <c r="D139" s="1145"/>
      <c r="E139" s="1145" t="s">
        <v>2</v>
      </c>
      <c r="F139" s="1145"/>
      <c r="G139" s="1145"/>
      <c r="H139" s="1146" t="s">
        <v>64</v>
      </c>
      <c r="I139" s="1146" t="s">
        <v>65</v>
      </c>
      <c r="J139" s="1146" t="s">
        <v>477</v>
      </c>
      <c r="K139" s="971">
        <v>2018</v>
      </c>
      <c r="L139" s="1146" t="s">
        <v>345</v>
      </c>
      <c r="M139" s="967">
        <v>2019</v>
      </c>
      <c r="N139" s="967">
        <v>2020</v>
      </c>
      <c r="O139" s="967">
        <v>2021</v>
      </c>
      <c r="P139" s="443"/>
    </row>
    <row r="140" spans="1:16" ht="63" customHeight="1" x14ac:dyDescent="0.25">
      <c r="A140" s="1145"/>
      <c r="B140" s="1145"/>
      <c r="C140" s="1145"/>
      <c r="D140" s="1145"/>
      <c r="E140" s="967" t="s">
        <v>66</v>
      </c>
      <c r="F140" s="967" t="s">
        <v>61</v>
      </c>
      <c r="G140" s="977" t="s">
        <v>62</v>
      </c>
      <c r="H140" s="1146"/>
      <c r="I140" s="1146"/>
      <c r="J140" s="1146"/>
      <c r="K140" s="94" t="s">
        <v>67</v>
      </c>
      <c r="L140" s="1146"/>
      <c r="M140" s="95" t="s">
        <v>12</v>
      </c>
      <c r="N140" s="978" t="s">
        <v>13</v>
      </c>
      <c r="O140" s="978" t="s">
        <v>13</v>
      </c>
      <c r="P140" s="997"/>
    </row>
    <row r="141" spans="1:16" x14ac:dyDescent="0.25">
      <c r="A141" s="1133">
        <v>1</v>
      </c>
      <c r="B141" s="1134"/>
      <c r="C141" s="1134"/>
      <c r="D141" s="1135"/>
      <c r="E141" s="967">
        <v>2</v>
      </c>
      <c r="F141" s="967">
        <v>3</v>
      </c>
      <c r="G141" s="967">
        <v>5</v>
      </c>
      <c r="H141" s="967">
        <v>6</v>
      </c>
      <c r="I141" s="967">
        <v>7</v>
      </c>
      <c r="J141" s="967">
        <v>8</v>
      </c>
      <c r="K141" s="967">
        <v>9</v>
      </c>
      <c r="L141" s="967" t="s">
        <v>68</v>
      </c>
      <c r="M141" s="967">
        <v>11</v>
      </c>
      <c r="N141" s="967">
        <v>12</v>
      </c>
      <c r="O141" s="967">
        <v>13</v>
      </c>
      <c r="P141" s="443"/>
    </row>
    <row r="142" spans="1:16" ht="22.9" customHeight="1" x14ac:dyDescent="0.25">
      <c r="A142" s="1136"/>
      <c r="B142" s="1137"/>
      <c r="C142" s="1137"/>
      <c r="D142" s="1138"/>
      <c r="E142" s="66"/>
      <c r="F142" s="66"/>
      <c r="G142" s="66"/>
      <c r="H142" s="66"/>
      <c r="I142" s="66"/>
      <c r="J142" s="66"/>
      <c r="K142" s="66"/>
      <c r="L142" s="66"/>
      <c r="M142" s="66"/>
      <c r="N142" s="66"/>
      <c r="O142" s="66"/>
      <c r="P142" s="450"/>
    </row>
    <row r="143" spans="1:16" ht="22.9" customHeight="1" x14ac:dyDescent="0.25">
      <c r="A143" s="1136"/>
      <c r="B143" s="1137"/>
      <c r="C143" s="1137"/>
      <c r="D143" s="1138"/>
      <c r="E143" s="66"/>
      <c r="F143" s="66"/>
      <c r="G143" s="66"/>
      <c r="H143" s="66"/>
      <c r="I143" s="66"/>
      <c r="J143" s="66"/>
      <c r="K143" s="66"/>
      <c r="L143" s="66"/>
      <c r="M143" s="66"/>
      <c r="N143" s="66"/>
      <c r="O143" s="66"/>
      <c r="P143" s="450"/>
    </row>
    <row r="144" spans="1:16" ht="22.9" customHeight="1" x14ac:dyDescent="0.25">
      <c r="A144" s="1136"/>
      <c r="B144" s="1137"/>
      <c r="C144" s="1137"/>
      <c r="D144" s="1138"/>
      <c r="E144" s="66"/>
      <c r="F144" s="66"/>
      <c r="G144" s="66"/>
      <c r="H144" s="66"/>
      <c r="I144" s="66"/>
      <c r="J144" s="66"/>
      <c r="K144" s="66"/>
      <c r="L144" s="66"/>
      <c r="M144" s="66"/>
      <c r="N144" s="66"/>
      <c r="O144" s="66"/>
      <c r="P144" s="450"/>
    </row>
    <row r="145" spans="1:16" ht="22.9" customHeight="1" x14ac:dyDescent="0.25">
      <c r="A145" s="1136"/>
      <c r="B145" s="1137"/>
      <c r="C145" s="1137"/>
      <c r="D145" s="1138"/>
      <c r="E145" s="66"/>
      <c r="F145" s="66"/>
      <c r="G145" s="66"/>
      <c r="H145" s="66"/>
      <c r="I145" s="66"/>
      <c r="J145" s="66"/>
      <c r="K145" s="66"/>
      <c r="L145" s="66"/>
      <c r="M145" s="66"/>
      <c r="N145" s="66"/>
      <c r="O145" s="66"/>
      <c r="P145" s="450"/>
    </row>
    <row r="146" spans="1:16" ht="22.9" customHeight="1" x14ac:dyDescent="0.25">
      <c r="A146" s="1136"/>
      <c r="B146" s="1137"/>
      <c r="C146" s="1137"/>
      <c r="D146" s="1138"/>
      <c r="E146" s="66"/>
      <c r="F146" s="66"/>
      <c r="G146" s="66"/>
      <c r="H146" s="66"/>
      <c r="I146" s="66"/>
      <c r="J146" s="66"/>
      <c r="K146" s="66"/>
      <c r="L146" s="66"/>
      <c r="M146" s="66"/>
      <c r="N146" s="66"/>
      <c r="O146" s="66"/>
      <c r="P146" s="450"/>
    </row>
    <row r="147" spans="1:16" ht="22.9" customHeight="1" x14ac:dyDescent="0.25">
      <c r="A147" s="1136"/>
      <c r="B147" s="1137"/>
      <c r="C147" s="1137"/>
      <c r="D147" s="1138"/>
      <c r="E147" s="66"/>
      <c r="F147" s="66"/>
      <c r="G147" s="66"/>
      <c r="H147" s="66"/>
      <c r="I147" s="66"/>
      <c r="J147" s="66"/>
      <c r="K147" s="66"/>
      <c r="L147" s="66"/>
      <c r="M147" s="66"/>
      <c r="N147" s="66"/>
      <c r="O147" s="66"/>
      <c r="P147" s="450"/>
    </row>
    <row r="148" spans="1:16" ht="23.45" customHeight="1" x14ac:dyDescent="0.25"/>
    <row r="149" spans="1:16" s="96" customFormat="1" ht="24.6" customHeight="1" x14ac:dyDescent="0.25">
      <c r="A149" s="1616" t="s">
        <v>392</v>
      </c>
      <c r="B149" s="1617"/>
      <c r="C149" s="1617"/>
      <c r="D149" s="1617"/>
      <c r="E149" s="1617"/>
      <c r="F149" s="1617"/>
      <c r="G149" s="1617"/>
      <c r="H149" s="1617"/>
      <c r="I149" s="1617"/>
      <c r="J149" s="1617"/>
      <c r="K149" s="1617"/>
      <c r="L149" s="1617"/>
      <c r="M149" s="1617"/>
      <c r="N149" s="1617"/>
      <c r="O149" s="1617"/>
      <c r="P149" s="1618"/>
    </row>
    <row r="150" spans="1:16" s="96" customFormat="1" ht="24.6" customHeight="1" x14ac:dyDescent="0.25">
      <c r="A150" s="1599" t="s">
        <v>393</v>
      </c>
      <c r="B150" s="1600"/>
      <c r="C150" s="1600"/>
      <c r="D150" s="1600"/>
      <c r="E150" s="1600"/>
      <c r="F150" s="1600"/>
      <c r="G150" s="1600"/>
      <c r="H150" s="1600"/>
      <c r="I150" s="1600"/>
      <c r="J150" s="1600"/>
      <c r="K150" s="1600"/>
      <c r="L150" s="1600"/>
      <c r="M150" s="1600"/>
      <c r="N150" s="1600"/>
      <c r="O150" s="1600"/>
      <c r="P150" s="1601"/>
    </row>
    <row r="151" spans="1:16" s="96" customFormat="1" ht="24.6" customHeight="1" x14ac:dyDescent="0.25">
      <c r="A151" s="1599" t="s">
        <v>394</v>
      </c>
      <c r="B151" s="1600"/>
      <c r="C151" s="1600"/>
      <c r="D151" s="1600"/>
      <c r="E151" s="1600"/>
      <c r="F151" s="1600"/>
      <c r="G151" s="1600"/>
      <c r="H151" s="1600"/>
      <c r="I151" s="1600"/>
      <c r="J151" s="1600"/>
      <c r="K151" s="1600"/>
      <c r="L151" s="1600"/>
      <c r="M151" s="1600"/>
      <c r="N151" s="1600"/>
      <c r="O151" s="1600"/>
      <c r="P151" s="1601"/>
    </row>
    <row r="152" spans="1:16" s="96" customFormat="1" ht="24.6" customHeight="1" x14ac:dyDescent="0.25">
      <c r="A152" s="1602" t="s">
        <v>395</v>
      </c>
      <c r="B152" s="1603"/>
      <c r="C152" s="1603"/>
      <c r="D152" s="1603"/>
      <c r="E152" s="1603"/>
      <c r="F152" s="1603"/>
      <c r="G152" s="1603"/>
      <c r="H152" s="1603"/>
      <c r="I152" s="1603"/>
      <c r="J152" s="1603"/>
      <c r="K152" s="1603"/>
      <c r="L152" s="1603"/>
      <c r="M152" s="1603"/>
      <c r="N152" s="1603"/>
      <c r="O152" s="1603"/>
      <c r="P152" s="1604"/>
    </row>
    <row r="154" spans="1:16" ht="38.450000000000003" customHeight="1" x14ac:dyDescent="0.25">
      <c r="A154" s="1132" t="s">
        <v>73</v>
      </c>
      <c r="B154" s="1132"/>
      <c r="C154" s="1132"/>
      <c r="D154" s="1132"/>
      <c r="E154" s="1132"/>
      <c r="F154" s="1132"/>
      <c r="G154" s="1132"/>
      <c r="H154" s="1132"/>
      <c r="I154" s="1132"/>
      <c r="J154" s="1132"/>
      <c r="K154" s="1132"/>
      <c r="L154" s="1132"/>
      <c r="M154" s="1132"/>
      <c r="N154" s="1132"/>
      <c r="O154" s="1132"/>
      <c r="P154" s="964"/>
    </row>
  </sheetData>
  <mergeCells count="404">
    <mergeCell ref="M1:O1"/>
    <mergeCell ref="E5:I5"/>
    <mergeCell ref="D6:K6"/>
    <mergeCell ref="A9:C9"/>
    <mergeCell ref="D9:N9"/>
    <mergeCell ref="A10:C10"/>
    <mergeCell ref="D10:N10"/>
    <mergeCell ref="A11:C11"/>
    <mergeCell ref="D11:N11"/>
    <mergeCell ref="A13:O13"/>
    <mergeCell ref="A15:D16"/>
    <mergeCell ref="E15:F15"/>
    <mergeCell ref="J15:K15"/>
    <mergeCell ref="L15:M15"/>
    <mergeCell ref="N15:O15"/>
    <mergeCell ref="J16:K16"/>
    <mergeCell ref="L16:M16"/>
    <mergeCell ref="A19:D19"/>
    <mergeCell ref="J19:K19"/>
    <mergeCell ref="L19:M19"/>
    <mergeCell ref="N19:O19"/>
    <mergeCell ref="A20:D20"/>
    <mergeCell ref="J20:K20"/>
    <mergeCell ref="L20:M20"/>
    <mergeCell ref="N20:O20"/>
    <mergeCell ref="N16:O16"/>
    <mergeCell ref="A17:D17"/>
    <mergeCell ref="J17:K17"/>
    <mergeCell ref="L17:M17"/>
    <mergeCell ref="N17:O17"/>
    <mergeCell ref="A18:D18"/>
    <mergeCell ref="J18:K18"/>
    <mergeCell ref="L18:M18"/>
    <mergeCell ref="N18:O18"/>
    <mergeCell ref="A23:D23"/>
    <mergeCell ref="J23:K23"/>
    <mergeCell ref="L23:M23"/>
    <mergeCell ref="N23:O23"/>
    <mergeCell ref="A24:D24"/>
    <mergeCell ref="J24:K24"/>
    <mergeCell ref="L24:M24"/>
    <mergeCell ref="N24:O24"/>
    <mergeCell ref="A21:D21"/>
    <mergeCell ref="J21:K21"/>
    <mergeCell ref="L21:M21"/>
    <mergeCell ref="N21:O21"/>
    <mergeCell ref="A22:D22"/>
    <mergeCell ref="J22:K22"/>
    <mergeCell ref="L22:M22"/>
    <mergeCell ref="N22:O22"/>
    <mergeCell ref="E25:F25"/>
    <mergeCell ref="J25:K25"/>
    <mergeCell ref="L25:M25"/>
    <mergeCell ref="N25:O25"/>
    <mergeCell ref="A26:B27"/>
    <mergeCell ref="C26:F26"/>
    <mergeCell ref="J26:K26"/>
    <mergeCell ref="L26:M26"/>
    <mergeCell ref="N26:O26"/>
    <mergeCell ref="J27:K27"/>
    <mergeCell ref="A29:B29"/>
    <mergeCell ref="J29:K29"/>
    <mergeCell ref="L29:M29"/>
    <mergeCell ref="N29:O29"/>
    <mergeCell ref="A30:B30"/>
    <mergeCell ref="J30:K30"/>
    <mergeCell ref="L30:M30"/>
    <mergeCell ref="N30:O30"/>
    <mergeCell ref="L27:M27"/>
    <mergeCell ref="N27:O27"/>
    <mergeCell ref="A28:B28"/>
    <mergeCell ref="J28:K28"/>
    <mergeCell ref="L28:M28"/>
    <mergeCell ref="N28:O28"/>
    <mergeCell ref="A33:B33"/>
    <mergeCell ref="J33:K33"/>
    <mergeCell ref="L33:M33"/>
    <mergeCell ref="N33:O33"/>
    <mergeCell ref="A34:B34"/>
    <mergeCell ref="J34:K34"/>
    <mergeCell ref="L34:M34"/>
    <mergeCell ref="N34:O34"/>
    <mergeCell ref="A31:B31"/>
    <mergeCell ref="J31:K31"/>
    <mergeCell ref="L31:M31"/>
    <mergeCell ref="N31:O31"/>
    <mergeCell ref="A32:B32"/>
    <mergeCell ref="J32:K32"/>
    <mergeCell ref="L32:M32"/>
    <mergeCell ref="N32:O32"/>
    <mergeCell ref="A37:B37"/>
    <mergeCell ref="J37:K37"/>
    <mergeCell ref="L37:M37"/>
    <mergeCell ref="N37:O37"/>
    <mergeCell ref="A38:B38"/>
    <mergeCell ref="J38:K38"/>
    <mergeCell ref="L38:M38"/>
    <mergeCell ref="N38:O38"/>
    <mergeCell ref="A35:B35"/>
    <mergeCell ref="J35:K35"/>
    <mergeCell ref="L35:M35"/>
    <mergeCell ref="N35:O35"/>
    <mergeCell ref="A36:B36"/>
    <mergeCell ref="J36:K36"/>
    <mergeCell ref="L36:M36"/>
    <mergeCell ref="N36:O36"/>
    <mergeCell ref="A43:C43"/>
    <mergeCell ref="E43:F43"/>
    <mergeCell ref="A44:C44"/>
    <mergeCell ref="E44:F44"/>
    <mergeCell ref="A45:C45"/>
    <mergeCell ref="E45:F45"/>
    <mergeCell ref="A40:O40"/>
    <mergeCell ref="A41:C42"/>
    <mergeCell ref="D41:F41"/>
    <mergeCell ref="G41:I41"/>
    <mergeCell ref="J41:L41"/>
    <mergeCell ref="M41:O41"/>
    <mergeCell ref="E42:F42"/>
    <mergeCell ref="A49:C49"/>
    <mergeCell ref="E49:F49"/>
    <mergeCell ref="A50:C50"/>
    <mergeCell ref="E50:F50"/>
    <mergeCell ref="A52:O52"/>
    <mergeCell ref="A53:B54"/>
    <mergeCell ref="C53:G53"/>
    <mergeCell ref="H53:I54"/>
    <mergeCell ref="A46:C46"/>
    <mergeCell ref="E46:F46"/>
    <mergeCell ref="A47:C47"/>
    <mergeCell ref="E47:F47"/>
    <mergeCell ref="A48:C48"/>
    <mergeCell ref="E48:F48"/>
    <mergeCell ref="A58:B58"/>
    <mergeCell ref="A59:O59"/>
    <mergeCell ref="A60:B60"/>
    <mergeCell ref="C60:M60"/>
    <mergeCell ref="N60:O60"/>
    <mergeCell ref="A61:B61"/>
    <mergeCell ref="C61:M61"/>
    <mergeCell ref="N61:O61"/>
    <mergeCell ref="A55:B55"/>
    <mergeCell ref="H55:I55"/>
    <mergeCell ref="A56:B56"/>
    <mergeCell ref="H56:I56"/>
    <mergeCell ref="A57:B57"/>
    <mergeCell ref="H57:I57"/>
    <mergeCell ref="A65:O65"/>
    <mergeCell ref="A66:C66"/>
    <mergeCell ref="A67:C67"/>
    <mergeCell ref="D67:O67"/>
    <mergeCell ref="A68:C68"/>
    <mergeCell ref="D68:O68"/>
    <mergeCell ref="A62:B62"/>
    <mergeCell ref="C62:M62"/>
    <mergeCell ref="N62:O62"/>
    <mergeCell ref="A63:B63"/>
    <mergeCell ref="C63:M63"/>
    <mergeCell ref="N63:O63"/>
    <mergeCell ref="C77:H77"/>
    <mergeCell ref="A78:A81"/>
    <mergeCell ref="C78:H78"/>
    <mergeCell ref="C79:H79"/>
    <mergeCell ref="C80:H80"/>
    <mergeCell ref="C81:H81"/>
    <mergeCell ref="A70:O70"/>
    <mergeCell ref="A71:A72"/>
    <mergeCell ref="B71:B72"/>
    <mergeCell ref="C71:H72"/>
    <mergeCell ref="I71:I72"/>
    <mergeCell ref="A73:A77"/>
    <mergeCell ref="C73:H73"/>
    <mergeCell ref="C74:H74"/>
    <mergeCell ref="C75:H75"/>
    <mergeCell ref="C76:H76"/>
    <mergeCell ref="J86:K86"/>
    <mergeCell ref="L86:M86"/>
    <mergeCell ref="N86:O86"/>
    <mergeCell ref="A87:D87"/>
    <mergeCell ref="J87:K87"/>
    <mergeCell ref="L87:M87"/>
    <mergeCell ref="N87:O87"/>
    <mergeCell ref="C82:H82"/>
    <mergeCell ref="A84:O84"/>
    <mergeCell ref="A85:D86"/>
    <mergeCell ref="E85:F85"/>
    <mergeCell ref="J85:K85"/>
    <mergeCell ref="L85:M85"/>
    <mergeCell ref="N85:O85"/>
    <mergeCell ref="A90:D90"/>
    <mergeCell ref="J90:K90"/>
    <mergeCell ref="L90:M90"/>
    <mergeCell ref="N90:O90"/>
    <mergeCell ref="A91:D91"/>
    <mergeCell ref="J91:K91"/>
    <mergeCell ref="L91:M91"/>
    <mergeCell ref="N91:O91"/>
    <mergeCell ref="A88:D88"/>
    <mergeCell ref="J88:K88"/>
    <mergeCell ref="L88:M88"/>
    <mergeCell ref="N88:O88"/>
    <mergeCell ref="A89:D89"/>
    <mergeCell ref="J89:K89"/>
    <mergeCell ref="L89:M89"/>
    <mergeCell ref="N89:O89"/>
    <mergeCell ref="A94:D94"/>
    <mergeCell ref="J94:K94"/>
    <mergeCell ref="L94:M94"/>
    <mergeCell ref="N94:O94"/>
    <mergeCell ref="A95:D95"/>
    <mergeCell ref="J95:K95"/>
    <mergeCell ref="L95:M95"/>
    <mergeCell ref="N95:O95"/>
    <mergeCell ref="A92:D92"/>
    <mergeCell ref="J92:K92"/>
    <mergeCell ref="L92:M92"/>
    <mergeCell ref="N92:O92"/>
    <mergeCell ref="A93:D93"/>
    <mergeCell ref="J93:K93"/>
    <mergeCell ref="L93:M93"/>
    <mergeCell ref="N93:O93"/>
    <mergeCell ref="A98:D98"/>
    <mergeCell ref="J98:K98"/>
    <mergeCell ref="L98:M98"/>
    <mergeCell ref="N98:O98"/>
    <mergeCell ref="A99:D99"/>
    <mergeCell ref="J99:K99"/>
    <mergeCell ref="L99:M99"/>
    <mergeCell ref="N99:O99"/>
    <mergeCell ref="A96:D96"/>
    <mergeCell ref="J96:K96"/>
    <mergeCell ref="L96:M96"/>
    <mergeCell ref="N96:O96"/>
    <mergeCell ref="A97:D97"/>
    <mergeCell ref="J97:K97"/>
    <mergeCell ref="L97:M97"/>
    <mergeCell ref="N97:O97"/>
    <mergeCell ref="A102:D102"/>
    <mergeCell ref="J102:K102"/>
    <mergeCell ref="L102:M102"/>
    <mergeCell ref="N102:O102"/>
    <mergeCell ref="A103:D103"/>
    <mergeCell ref="J103:K103"/>
    <mergeCell ref="L103:M103"/>
    <mergeCell ref="N103:O103"/>
    <mergeCell ref="A100:D100"/>
    <mergeCell ref="J100:K100"/>
    <mergeCell ref="L100:M100"/>
    <mergeCell ref="N100:O100"/>
    <mergeCell ref="A101:D101"/>
    <mergeCell ref="J101:K101"/>
    <mergeCell ref="L101:M101"/>
    <mergeCell ref="N101:O101"/>
    <mergeCell ref="A106:D106"/>
    <mergeCell ref="J106:K106"/>
    <mergeCell ref="L106:M106"/>
    <mergeCell ref="N106:O106"/>
    <mergeCell ref="A107:D107"/>
    <mergeCell ref="J107:K107"/>
    <mergeCell ref="L107:M107"/>
    <mergeCell ref="N107:O107"/>
    <mergeCell ref="A104:D104"/>
    <mergeCell ref="J104:K104"/>
    <mergeCell ref="L104:M104"/>
    <mergeCell ref="N104:O104"/>
    <mergeCell ref="A105:D105"/>
    <mergeCell ref="J105:K105"/>
    <mergeCell ref="L105:M105"/>
    <mergeCell ref="N105:O105"/>
    <mergeCell ref="A110:D110"/>
    <mergeCell ref="J110:K110"/>
    <mergeCell ref="L110:M110"/>
    <mergeCell ref="N110:O110"/>
    <mergeCell ref="A111:D111"/>
    <mergeCell ref="J111:K111"/>
    <mergeCell ref="L111:M111"/>
    <mergeCell ref="N111:O111"/>
    <mergeCell ref="A108:D108"/>
    <mergeCell ref="J108:K108"/>
    <mergeCell ref="L108:M108"/>
    <mergeCell ref="N108:O108"/>
    <mergeCell ref="A109:D109"/>
    <mergeCell ref="J109:K109"/>
    <mergeCell ref="L109:M109"/>
    <mergeCell ref="N109:O109"/>
    <mergeCell ref="A114:D114"/>
    <mergeCell ref="J114:K114"/>
    <mergeCell ref="L114:M114"/>
    <mergeCell ref="N114:O114"/>
    <mergeCell ref="A115:D115"/>
    <mergeCell ref="J115:K115"/>
    <mergeCell ref="L115:M115"/>
    <mergeCell ref="N115:O115"/>
    <mergeCell ref="A112:D112"/>
    <mergeCell ref="J112:K112"/>
    <mergeCell ref="L112:M112"/>
    <mergeCell ref="N112:O112"/>
    <mergeCell ref="A113:D113"/>
    <mergeCell ref="J113:K113"/>
    <mergeCell ref="L113:M113"/>
    <mergeCell ref="N113:O113"/>
    <mergeCell ref="A118:D118"/>
    <mergeCell ref="J118:K118"/>
    <mergeCell ref="L118:M118"/>
    <mergeCell ref="N118:O118"/>
    <mergeCell ref="A119:D119"/>
    <mergeCell ref="J119:K119"/>
    <mergeCell ref="L119:M119"/>
    <mergeCell ref="N119:O119"/>
    <mergeCell ref="A116:D116"/>
    <mergeCell ref="J116:K116"/>
    <mergeCell ref="L116:M116"/>
    <mergeCell ref="N116:O116"/>
    <mergeCell ref="A117:D117"/>
    <mergeCell ref="J117:K117"/>
    <mergeCell ref="L117:M117"/>
    <mergeCell ref="N117:O117"/>
    <mergeCell ref="A122:D122"/>
    <mergeCell ref="J122:K122"/>
    <mergeCell ref="L122:M122"/>
    <mergeCell ref="N122:O122"/>
    <mergeCell ref="A123:D123"/>
    <mergeCell ref="J123:K123"/>
    <mergeCell ref="L123:M123"/>
    <mergeCell ref="N123:O123"/>
    <mergeCell ref="A120:D120"/>
    <mergeCell ref="J120:K120"/>
    <mergeCell ref="L120:M120"/>
    <mergeCell ref="N120:O120"/>
    <mergeCell ref="A121:D121"/>
    <mergeCell ref="J121:K121"/>
    <mergeCell ref="L121:M121"/>
    <mergeCell ref="N121:O121"/>
    <mergeCell ref="A126:D126"/>
    <mergeCell ref="J126:K126"/>
    <mergeCell ref="L126:M126"/>
    <mergeCell ref="N126:O126"/>
    <mergeCell ref="A127:D127"/>
    <mergeCell ref="J127:K127"/>
    <mergeCell ref="L127:M127"/>
    <mergeCell ref="N127:O127"/>
    <mergeCell ref="A124:D124"/>
    <mergeCell ref="J124:K124"/>
    <mergeCell ref="L124:M124"/>
    <mergeCell ref="N124:O124"/>
    <mergeCell ref="A125:D125"/>
    <mergeCell ref="J125:K125"/>
    <mergeCell ref="L125:M125"/>
    <mergeCell ref="N125:O125"/>
    <mergeCell ref="A130:D130"/>
    <mergeCell ref="J130:K130"/>
    <mergeCell ref="L130:M130"/>
    <mergeCell ref="N130:O130"/>
    <mergeCell ref="A131:D131"/>
    <mergeCell ref="J131:K131"/>
    <mergeCell ref="L131:M131"/>
    <mergeCell ref="N131:O131"/>
    <mergeCell ref="A128:D128"/>
    <mergeCell ref="J128:K128"/>
    <mergeCell ref="L128:M128"/>
    <mergeCell ref="N128:O128"/>
    <mergeCell ref="A129:D129"/>
    <mergeCell ref="J129:K129"/>
    <mergeCell ref="L129:M129"/>
    <mergeCell ref="N129:O129"/>
    <mergeCell ref="A134:D134"/>
    <mergeCell ref="J134:K134"/>
    <mergeCell ref="L134:M134"/>
    <mergeCell ref="N134:O134"/>
    <mergeCell ref="A135:D135"/>
    <mergeCell ref="J135:K135"/>
    <mergeCell ref="L135:M135"/>
    <mergeCell ref="N135:O135"/>
    <mergeCell ref="A132:D132"/>
    <mergeCell ref="J132:K132"/>
    <mergeCell ref="L132:M132"/>
    <mergeCell ref="N132:O132"/>
    <mergeCell ref="A133:D133"/>
    <mergeCell ref="J133:K133"/>
    <mergeCell ref="L133:M133"/>
    <mergeCell ref="N133:O133"/>
    <mergeCell ref="A136:D136"/>
    <mergeCell ref="J136:K136"/>
    <mergeCell ref="L136:M136"/>
    <mergeCell ref="N136:O136"/>
    <mergeCell ref="A138:O138"/>
    <mergeCell ref="A139:D140"/>
    <mergeCell ref="E139:G139"/>
    <mergeCell ref="H139:H140"/>
    <mergeCell ref="I139:I140"/>
    <mergeCell ref="J139:J140"/>
    <mergeCell ref="A154:O154"/>
    <mergeCell ref="A149:P149"/>
    <mergeCell ref="A150:P150"/>
    <mergeCell ref="A151:P151"/>
    <mergeCell ref="A152:P152"/>
    <mergeCell ref="A146:D146"/>
    <mergeCell ref="A147:D147"/>
    <mergeCell ref="L139:L140"/>
    <mergeCell ref="A141:D141"/>
    <mergeCell ref="A142:D142"/>
    <mergeCell ref="A143:D143"/>
    <mergeCell ref="A144:D144"/>
    <mergeCell ref="A145:D145"/>
  </mergeCells>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47"/>
  <sheetViews>
    <sheetView showZeros="0" topLeftCell="A66" zoomScale="80" zoomScaleNormal="80" zoomScaleSheetLayoutView="110" workbookViewId="0">
      <selection activeCell="T89" sqref="T89"/>
    </sheetView>
  </sheetViews>
  <sheetFormatPr defaultColWidth="8.85546875" defaultRowHeight="15.75" x14ac:dyDescent="0.25"/>
  <cols>
    <col min="1" max="1" width="10.140625" style="69" customWidth="1"/>
    <col min="2" max="2" width="12.28515625" style="69" customWidth="1"/>
    <col min="3" max="3" width="8.28515625" style="69" customWidth="1"/>
    <col min="4" max="4" width="6.85546875" style="69" customWidth="1"/>
    <col min="5" max="5" width="8.140625" style="69" customWidth="1"/>
    <col min="6" max="6" width="8.5703125" style="69" customWidth="1"/>
    <col min="7" max="7" width="7.140625" style="69" customWidth="1"/>
    <col min="8" max="8" width="8.5703125" style="69" customWidth="1"/>
    <col min="9" max="9" width="9.7109375" style="69" customWidth="1"/>
    <col min="10" max="10" width="10" style="69" customWidth="1"/>
    <col min="11" max="11" width="11.140625" style="69" customWidth="1"/>
    <col min="12" max="12" width="7.5703125" style="69" customWidth="1"/>
    <col min="13" max="13" width="8.7109375" style="69" customWidth="1"/>
    <col min="14" max="14" width="10.7109375" style="69" customWidth="1"/>
    <col min="15" max="15" width="7.5703125" style="69" customWidth="1"/>
    <col min="16" max="16" width="8.42578125" style="69" customWidth="1"/>
    <col min="17" max="16384" width="8.85546875" style="69"/>
  </cols>
  <sheetData>
    <row r="1" spans="1:16" x14ac:dyDescent="0.25">
      <c r="N1" s="1230" t="s">
        <v>701</v>
      </c>
      <c r="O1" s="1230"/>
      <c r="P1" s="1230"/>
    </row>
    <row r="2" spans="1:16" ht="18.75" x14ac:dyDescent="0.25">
      <c r="E2" s="1231" t="s">
        <v>1</v>
      </c>
      <c r="F2" s="1231"/>
      <c r="G2" s="1231"/>
      <c r="H2" s="1231"/>
      <c r="I2" s="1231"/>
      <c r="J2" s="1231"/>
    </row>
    <row r="3" spans="1:16" ht="18.75" x14ac:dyDescent="0.25">
      <c r="D3" s="1231" t="s">
        <v>702</v>
      </c>
      <c r="E3" s="1231"/>
      <c r="F3" s="1231"/>
      <c r="G3" s="1231"/>
      <c r="H3" s="1231"/>
      <c r="I3" s="1231"/>
      <c r="J3" s="1231"/>
      <c r="K3" s="1231"/>
      <c r="L3" s="1231"/>
    </row>
    <row r="4" spans="1:16" ht="18.75" x14ac:dyDescent="0.25">
      <c r="D4" s="343"/>
      <c r="E4" s="343"/>
      <c r="F4" s="343"/>
      <c r="G4" s="343"/>
      <c r="H4" s="343"/>
      <c r="I4" s="343"/>
      <c r="J4" s="343"/>
      <c r="K4" s="343"/>
      <c r="L4" s="343"/>
    </row>
    <row r="5" spans="1:16" x14ac:dyDescent="0.25">
      <c r="P5" s="342" t="s">
        <v>2</v>
      </c>
    </row>
    <row r="6" spans="1:16" ht="23.45" customHeight="1" x14ac:dyDescent="0.25">
      <c r="A6" s="1207" t="s">
        <v>3</v>
      </c>
      <c r="B6" s="1207"/>
      <c r="C6" s="1207"/>
      <c r="D6" s="1207" t="s">
        <v>388</v>
      </c>
      <c r="E6" s="1207"/>
      <c r="F6" s="1207"/>
      <c r="G6" s="1207"/>
      <c r="H6" s="1207"/>
      <c r="I6" s="1207"/>
      <c r="J6" s="1207"/>
      <c r="K6" s="1207"/>
      <c r="L6" s="1207"/>
      <c r="M6" s="1207"/>
      <c r="N6" s="1207"/>
      <c r="O6" s="1207"/>
      <c r="P6" s="339">
        <v>1</v>
      </c>
    </row>
    <row r="7" spans="1:16" ht="23.45" customHeight="1" x14ac:dyDescent="0.25">
      <c r="A7" s="1207" t="s">
        <v>4</v>
      </c>
      <c r="B7" s="1207"/>
      <c r="C7" s="1207"/>
      <c r="D7" s="1684" t="s">
        <v>371</v>
      </c>
      <c r="E7" s="1685"/>
      <c r="F7" s="1685"/>
      <c r="G7" s="1685"/>
      <c r="H7" s="1685"/>
      <c r="I7" s="1685"/>
      <c r="J7" s="1685"/>
      <c r="K7" s="1685"/>
      <c r="L7" s="1685"/>
      <c r="M7" s="1685"/>
      <c r="N7" s="1685"/>
      <c r="O7" s="1686"/>
      <c r="P7" s="133" t="s">
        <v>335</v>
      </c>
    </row>
    <row r="8" spans="1:16" ht="23.45" customHeight="1" x14ac:dyDescent="0.25">
      <c r="A8" s="1207" t="s">
        <v>5</v>
      </c>
      <c r="B8" s="1207"/>
      <c r="C8" s="1207"/>
      <c r="D8" s="1145"/>
      <c r="E8" s="1145"/>
      <c r="F8" s="1145"/>
      <c r="G8" s="1145"/>
      <c r="H8" s="1145"/>
      <c r="I8" s="1145"/>
      <c r="J8" s="1145"/>
      <c r="K8" s="1145"/>
      <c r="L8" s="1145"/>
      <c r="M8" s="1145"/>
      <c r="N8" s="1145"/>
      <c r="O8" s="1145"/>
      <c r="P8" s="339"/>
    </row>
    <row r="10" spans="1:16" x14ac:dyDescent="0.25">
      <c r="A10" s="1208" t="s">
        <v>179</v>
      </c>
      <c r="B10" s="1209"/>
      <c r="C10" s="1209"/>
      <c r="D10" s="1209"/>
      <c r="E10" s="1209"/>
      <c r="F10" s="1209"/>
      <c r="G10" s="1209"/>
      <c r="H10" s="1209"/>
      <c r="I10" s="1209"/>
      <c r="J10" s="1209"/>
      <c r="K10" s="1209"/>
      <c r="L10" s="1209"/>
      <c r="M10" s="1209"/>
      <c r="N10" s="1209"/>
      <c r="O10" s="1209"/>
      <c r="P10" s="1210"/>
    </row>
    <row r="11" spans="1:16" x14ac:dyDescent="0.25">
      <c r="A11" s="349"/>
      <c r="B11" s="349"/>
      <c r="C11" s="349"/>
      <c r="D11" s="349"/>
      <c r="E11" s="349"/>
      <c r="F11" s="349"/>
      <c r="G11" s="349"/>
      <c r="H11" s="349"/>
      <c r="I11" s="349"/>
      <c r="J11" s="349"/>
      <c r="K11" s="349"/>
      <c r="L11" s="349"/>
      <c r="M11" s="349"/>
      <c r="N11" s="349"/>
      <c r="O11" s="349"/>
      <c r="P11" s="349"/>
    </row>
    <row r="12" spans="1:16" ht="21.6" customHeight="1" x14ac:dyDescent="0.25">
      <c r="A12" s="1173" t="s">
        <v>7</v>
      </c>
      <c r="B12" s="1174"/>
      <c r="C12" s="1174"/>
      <c r="D12" s="1175"/>
      <c r="E12" s="1133" t="s">
        <v>2</v>
      </c>
      <c r="F12" s="1135"/>
      <c r="G12" s="1145">
        <v>2017</v>
      </c>
      <c r="H12" s="1145"/>
      <c r="I12" s="339">
        <v>2018</v>
      </c>
      <c r="J12" s="339">
        <v>2019</v>
      </c>
      <c r="K12" s="1179">
        <v>2020</v>
      </c>
      <c r="L12" s="1179"/>
      <c r="M12" s="1179">
        <v>2021</v>
      </c>
      <c r="N12" s="1179"/>
      <c r="O12" s="1179">
        <v>2022</v>
      </c>
      <c r="P12" s="1179"/>
    </row>
    <row r="13" spans="1:16" ht="31.5" x14ac:dyDescent="0.25">
      <c r="A13" s="1176"/>
      <c r="B13" s="1177"/>
      <c r="C13" s="1177"/>
      <c r="D13" s="1178"/>
      <c r="E13" s="339" t="s">
        <v>8</v>
      </c>
      <c r="F13" s="345" t="s">
        <v>9</v>
      </c>
      <c r="G13" s="1133" t="s">
        <v>10</v>
      </c>
      <c r="H13" s="1135"/>
      <c r="I13" s="339" t="s">
        <v>10</v>
      </c>
      <c r="J13" s="339" t="s">
        <v>11</v>
      </c>
      <c r="K13" s="1133" t="s">
        <v>12</v>
      </c>
      <c r="L13" s="1135"/>
      <c r="M13" s="1133" t="s">
        <v>13</v>
      </c>
      <c r="N13" s="1135"/>
      <c r="O13" s="1133" t="s">
        <v>13</v>
      </c>
      <c r="P13" s="1135"/>
    </row>
    <row r="14" spans="1:16" ht="23.45" customHeight="1" x14ac:dyDescent="0.25">
      <c r="A14" s="1128" t="s">
        <v>14</v>
      </c>
      <c r="B14" s="1128"/>
      <c r="C14" s="1128"/>
      <c r="D14" s="1128"/>
      <c r="E14" s="339">
        <v>4</v>
      </c>
      <c r="F14" s="339"/>
      <c r="G14" s="1689" t="s">
        <v>15</v>
      </c>
      <c r="H14" s="1690"/>
      <c r="I14" s="813">
        <f>SUM(I15:I20)</f>
        <v>19979.2</v>
      </c>
      <c r="J14" s="813">
        <f>SUM(J15:J20)</f>
        <v>25192.1</v>
      </c>
      <c r="K14" s="1161">
        <f>K15+K16+K17+K19+K20</f>
        <v>21492.1</v>
      </c>
      <c r="L14" s="1162"/>
      <c r="M14" s="1161">
        <f>M15+M16+M17+M19+M20</f>
        <v>21492.1</v>
      </c>
      <c r="N14" s="1162"/>
      <c r="O14" s="1161">
        <f>O15+O16+O17+O19+O20</f>
        <v>21492.1</v>
      </c>
      <c r="P14" s="1162"/>
    </row>
    <row r="15" spans="1:16" ht="23.45" customHeight="1" x14ac:dyDescent="0.25">
      <c r="A15" s="1207" t="s">
        <v>79</v>
      </c>
      <c r="B15" s="1207"/>
      <c r="C15" s="1207"/>
      <c r="D15" s="1207"/>
      <c r="E15" s="339"/>
      <c r="F15" s="339">
        <v>21</v>
      </c>
      <c r="G15" s="1133" t="s">
        <v>15</v>
      </c>
      <c r="H15" s="1135"/>
      <c r="I15" s="503">
        <v>15664.5</v>
      </c>
      <c r="J15" s="812">
        <v>17564.8</v>
      </c>
      <c r="K15" s="1151">
        <f t="shared" ref="K15:O15" si="0">K95+K97</f>
        <v>17651.400000000001</v>
      </c>
      <c r="L15" s="1290"/>
      <c r="M15" s="1151">
        <f t="shared" si="0"/>
        <v>17651.400000000001</v>
      </c>
      <c r="N15" s="1290"/>
      <c r="O15" s="1151">
        <f t="shared" si="0"/>
        <v>17651.400000000001</v>
      </c>
      <c r="P15" s="1290"/>
    </row>
    <row r="16" spans="1:16" ht="23.45" customHeight="1" x14ac:dyDescent="0.25">
      <c r="A16" s="1207" t="s">
        <v>125</v>
      </c>
      <c r="B16" s="1207"/>
      <c r="C16" s="1207"/>
      <c r="D16" s="1207"/>
      <c r="E16" s="339"/>
      <c r="F16" s="339">
        <v>22</v>
      </c>
      <c r="G16" s="1145" t="s">
        <v>15</v>
      </c>
      <c r="H16" s="1145"/>
      <c r="I16" s="503">
        <v>1610.7</v>
      </c>
      <c r="J16" s="812">
        <v>3293.8</v>
      </c>
      <c r="K16" s="1150">
        <f>K100</f>
        <v>2716.6</v>
      </c>
      <c r="L16" s="1150"/>
      <c r="M16" s="1150">
        <f>M100</f>
        <v>2716.6</v>
      </c>
      <c r="N16" s="1150"/>
      <c r="O16" s="1150">
        <f>O100</f>
        <v>2716.6</v>
      </c>
      <c r="P16" s="1150"/>
    </row>
    <row r="17" spans="1:16" ht="23.45" customHeight="1" x14ac:dyDescent="0.25">
      <c r="A17" s="1207" t="s">
        <v>315</v>
      </c>
      <c r="B17" s="1207"/>
      <c r="C17" s="1207"/>
      <c r="D17" s="1207"/>
      <c r="E17" s="339"/>
      <c r="F17" s="339">
        <v>27</v>
      </c>
      <c r="G17" s="1145" t="s">
        <v>15</v>
      </c>
      <c r="H17" s="1145"/>
      <c r="I17" s="503">
        <v>928.9</v>
      </c>
      <c r="J17" s="812">
        <v>120.6</v>
      </c>
      <c r="K17" s="1150">
        <f>K116</f>
        <v>260.60000000000002</v>
      </c>
      <c r="L17" s="1150"/>
      <c r="M17" s="1150">
        <f t="shared" ref="M17" si="1">M116</f>
        <v>260.60000000000002</v>
      </c>
      <c r="N17" s="1150"/>
      <c r="O17" s="1150">
        <f t="shared" ref="O17" si="2">O116</f>
        <v>260.60000000000002</v>
      </c>
      <c r="P17" s="1150"/>
    </row>
    <row r="18" spans="1:16" ht="23.45" customHeight="1" x14ac:dyDescent="0.25">
      <c r="A18" s="1207" t="s">
        <v>163</v>
      </c>
      <c r="B18" s="1207"/>
      <c r="C18" s="1207"/>
      <c r="D18" s="1207"/>
      <c r="E18" s="811"/>
      <c r="F18" s="811">
        <v>28</v>
      </c>
      <c r="G18" s="1145" t="s">
        <v>15</v>
      </c>
      <c r="H18" s="1145"/>
      <c r="I18" s="811">
        <v>4.5999999999999996</v>
      </c>
      <c r="J18" s="812"/>
      <c r="K18" s="1150"/>
      <c r="L18" s="1150"/>
      <c r="M18" s="1150"/>
      <c r="N18" s="1150"/>
      <c r="O18" s="1150"/>
      <c r="P18" s="1150"/>
    </row>
    <row r="19" spans="1:16" ht="23.45" customHeight="1" x14ac:dyDescent="0.25">
      <c r="A19" s="1207" t="s">
        <v>98</v>
      </c>
      <c r="B19" s="1207"/>
      <c r="C19" s="1207"/>
      <c r="D19" s="1207"/>
      <c r="E19" s="339"/>
      <c r="F19" s="339">
        <v>31</v>
      </c>
      <c r="G19" s="1145" t="s">
        <v>15</v>
      </c>
      <c r="H19" s="1145"/>
      <c r="I19" s="503">
        <v>1107.7</v>
      </c>
      <c r="J19" s="812">
        <v>2746</v>
      </c>
      <c r="K19" s="1150">
        <f>K122</f>
        <v>5.8</v>
      </c>
      <c r="L19" s="1150"/>
      <c r="M19" s="1150">
        <f t="shared" ref="M19" si="3">M122</f>
        <v>5.8</v>
      </c>
      <c r="N19" s="1150"/>
      <c r="O19" s="1150">
        <f t="shared" ref="O19" si="4">O122</f>
        <v>5.8</v>
      </c>
      <c r="P19" s="1150"/>
    </row>
    <row r="20" spans="1:16" ht="23.45" customHeight="1" x14ac:dyDescent="0.25">
      <c r="A20" s="1208" t="s">
        <v>101</v>
      </c>
      <c r="B20" s="1687"/>
      <c r="C20" s="1687"/>
      <c r="D20" s="1688"/>
      <c r="E20" s="339"/>
      <c r="F20" s="339">
        <v>33</v>
      </c>
      <c r="G20" s="1145" t="s">
        <v>15</v>
      </c>
      <c r="H20" s="1145"/>
      <c r="I20" s="503">
        <v>662.8</v>
      </c>
      <c r="J20" s="812">
        <v>1466.9</v>
      </c>
      <c r="K20" s="1150">
        <f>K127</f>
        <v>857.7</v>
      </c>
      <c r="L20" s="1150"/>
      <c r="M20" s="1150">
        <f t="shared" ref="M20" si="5">M127</f>
        <v>857.7</v>
      </c>
      <c r="N20" s="1150"/>
      <c r="O20" s="1150">
        <f t="shared" ref="O20" si="6">O127</f>
        <v>857.7</v>
      </c>
      <c r="P20" s="1150"/>
    </row>
    <row r="21" spans="1:16" ht="23.45" customHeight="1" x14ac:dyDescent="0.25">
      <c r="A21" s="1207"/>
      <c r="B21" s="1207"/>
      <c r="C21" s="1207"/>
      <c r="D21" s="1207"/>
      <c r="E21" s="339"/>
      <c r="F21" s="339"/>
      <c r="G21" s="1145"/>
      <c r="H21" s="1145"/>
      <c r="I21" s="339"/>
      <c r="J21" s="339"/>
      <c r="K21" s="1145"/>
      <c r="L21" s="1145"/>
      <c r="M21" s="1145"/>
      <c r="N21" s="1145"/>
      <c r="O21" s="1145"/>
      <c r="P21" s="1145"/>
    </row>
    <row r="22" spans="1:16" ht="14.45" customHeight="1" x14ac:dyDescent="0.25"/>
    <row r="23" spans="1:16" ht="18.600000000000001" customHeight="1" x14ac:dyDescent="0.25">
      <c r="A23" s="1173" t="s">
        <v>7</v>
      </c>
      <c r="B23" s="1175"/>
      <c r="C23" s="1179" t="s">
        <v>2</v>
      </c>
      <c r="D23" s="1179"/>
      <c r="E23" s="1179"/>
      <c r="F23" s="1179"/>
      <c r="G23" s="1145">
        <v>2017</v>
      </c>
      <c r="H23" s="1145"/>
      <c r="I23" s="339">
        <v>2018</v>
      </c>
      <c r="J23" s="339">
        <v>2019</v>
      </c>
      <c r="K23" s="1179">
        <v>2020</v>
      </c>
      <c r="L23" s="1179"/>
      <c r="M23" s="1179">
        <v>2021</v>
      </c>
      <c r="N23" s="1179"/>
      <c r="O23" s="1179">
        <v>2022</v>
      </c>
      <c r="P23" s="1179"/>
    </row>
    <row r="24" spans="1:16" ht="35.450000000000003" customHeight="1" x14ac:dyDescent="0.25">
      <c r="A24" s="1176"/>
      <c r="B24" s="1178"/>
      <c r="C24" s="339" t="s">
        <v>16</v>
      </c>
      <c r="D24" s="339" t="s">
        <v>17</v>
      </c>
      <c r="E24" s="339" t="s">
        <v>8</v>
      </c>
      <c r="F24" s="345" t="s">
        <v>9</v>
      </c>
      <c r="G24" s="1133" t="s">
        <v>10</v>
      </c>
      <c r="H24" s="1135"/>
      <c r="I24" s="339" t="s">
        <v>10</v>
      </c>
      <c r="J24" s="339" t="s">
        <v>11</v>
      </c>
      <c r="K24" s="1133" t="s">
        <v>12</v>
      </c>
      <c r="L24" s="1135"/>
      <c r="M24" s="1133" t="s">
        <v>13</v>
      </c>
      <c r="N24" s="1135"/>
      <c r="O24" s="1133" t="s">
        <v>13</v>
      </c>
      <c r="P24" s="1135"/>
    </row>
    <row r="25" spans="1:16" ht="44.25" customHeight="1" x14ac:dyDescent="0.25">
      <c r="A25" s="1226" t="s">
        <v>18</v>
      </c>
      <c r="B25" s="1227"/>
      <c r="C25" s="66"/>
      <c r="D25" s="66"/>
      <c r="E25" s="66"/>
      <c r="F25" s="66"/>
      <c r="G25" s="1228"/>
      <c r="H25" s="1228"/>
      <c r="I25" s="816">
        <v>19979.2</v>
      </c>
      <c r="J25" s="67">
        <v>25192.1</v>
      </c>
      <c r="K25" s="1228">
        <v>21492.1</v>
      </c>
      <c r="L25" s="1228"/>
      <c r="M25" s="1228">
        <v>21492.1</v>
      </c>
      <c r="N25" s="1228"/>
      <c r="O25" s="1228">
        <v>21492.1</v>
      </c>
      <c r="P25" s="1228"/>
    </row>
    <row r="26" spans="1:16" ht="32.450000000000003" customHeight="1" x14ac:dyDescent="0.25">
      <c r="A26" s="1224" t="s">
        <v>19</v>
      </c>
      <c r="B26" s="1225"/>
      <c r="C26" s="339">
        <v>2</v>
      </c>
      <c r="D26" s="26">
        <v>1</v>
      </c>
      <c r="E26" s="26">
        <v>4</v>
      </c>
      <c r="F26" s="26">
        <v>14</v>
      </c>
      <c r="G26" s="1179"/>
      <c r="H26" s="1179"/>
      <c r="I26" s="814">
        <v>60.5</v>
      </c>
      <c r="J26" s="28">
        <v>124.4</v>
      </c>
      <c r="K26" s="1179">
        <v>100</v>
      </c>
      <c r="L26" s="1179"/>
      <c r="M26" s="1179">
        <v>100</v>
      </c>
      <c r="N26" s="1179"/>
      <c r="O26" s="1179">
        <v>100</v>
      </c>
      <c r="P26" s="1179"/>
    </row>
    <row r="27" spans="1:16" ht="18.600000000000001" customHeight="1" x14ac:dyDescent="0.25">
      <c r="A27" s="1179"/>
      <c r="B27" s="1179"/>
      <c r="C27" s="66"/>
      <c r="D27" s="66"/>
      <c r="E27" s="66"/>
      <c r="F27" s="66"/>
      <c r="G27" s="1179"/>
      <c r="H27" s="1179"/>
      <c r="I27" s="814"/>
      <c r="J27" s="66"/>
      <c r="K27" s="1179"/>
      <c r="L27" s="1179"/>
      <c r="M27" s="1179"/>
      <c r="N27" s="1179"/>
      <c r="O27" s="1179"/>
      <c r="P27" s="1179"/>
    </row>
    <row r="28" spans="1:16" ht="18.600000000000001" customHeight="1" x14ac:dyDescent="0.25">
      <c r="A28" s="1179"/>
      <c r="B28" s="1179"/>
      <c r="C28" s="66"/>
      <c r="D28" s="66"/>
      <c r="E28" s="66"/>
      <c r="F28" s="66"/>
      <c r="G28" s="1179"/>
      <c r="H28" s="1179"/>
      <c r="I28" s="814"/>
      <c r="J28" s="66"/>
      <c r="K28" s="1179"/>
      <c r="L28" s="1179"/>
      <c r="M28" s="1179"/>
      <c r="N28" s="1179"/>
      <c r="O28" s="1179"/>
      <c r="P28" s="1179"/>
    </row>
    <row r="29" spans="1:16" ht="18.600000000000001" customHeight="1" x14ac:dyDescent="0.25">
      <c r="A29" s="1179"/>
      <c r="B29" s="1179"/>
      <c r="C29" s="66"/>
      <c r="D29" s="66"/>
      <c r="E29" s="66"/>
      <c r="F29" s="66"/>
      <c r="G29" s="1179"/>
      <c r="H29" s="1179"/>
      <c r="I29" s="814"/>
      <c r="J29" s="66"/>
      <c r="K29" s="1179"/>
      <c r="L29" s="1179"/>
      <c r="M29" s="1179"/>
      <c r="N29" s="1179"/>
      <c r="O29" s="1179"/>
      <c r="P29" s="1179"/>
    </row>
    <row r="30" spans="1:16" ht="32.450000000000003" customHeight="1" x14ac:dyDescent="0.25">
      <c r="A30" s="1224" t="s">
        <v>20</v>
      </c>
      <c r="B30" s="1225"/>
      <c r="C30" s="88"/>
      <c r="D30" s="66"/>
      <c r="E30" s="66"/>
      <c r="F30" s="66"/>
      <c r="G30" s="1179"/>
      <c r="H30" s="1179"/>
      <c r="I30" s="814"/>
      <c r="J30" s="66"/>
      <c r="K30" s="1179"/>
      <c r="L30" s="1179"/>
      <c r="M30" s="1179"/>
      <c r="N30" s="1179"/>
      <c r="O30" s="1179"/>
      <c r="P30" s="1179"/>
    </row>
    <row r="31" spans="1:16" ht="19.149999999999999" customHeight="1" x14ac:dyDescent="0.25">
      <c r="A31" s="1179"/>
      <c r="B31" s="1179"/>
      <c r="C31" s="66"/>
      <c r="D31" s="66"/>
      <c r="E31" s="66"/>
      <c r="F31" s="66"/>
      <c r="G31" s="1179"/>
      <c r="H31" s="1179"/>
      <c r="I31" s="814"/>
      <c r="J31" s="66"/>
      <c r="K31" s="1179"/>
      <c r="L31" s="1179"/>
      <c r="M31" s="1179"/>
      <c r="N31" s="1179"/>
      <c r="O31" s="1179"/>
      <c r="P31" s="1179"/>
    </row>
    <row r="32" spans="1:16" ht="19.149999999999999" customHeight="1" x14ac:dyDescent="0.25">
      <c r="A32" s="1136"/>
      <c r="B32" s="1138"/>
      <c r="C32" s="66"/>
      <c r="D32" s="66"/>
      <c r="E32" s="66"/>
      <c r="F32" s="66"/>
      <c r="G32" s="1136"/>
      <c r="H32" s="1138"/>
      <c r="I32" s="814"/>
      <c r="J32" s="66"/>
      <c r="K32" s="1136"/>
      <c r="L32" s="1138"/>
      <c r="M32" s="1136"/>
      <c r="N32" s="1138"/>
      <c r="O32" s="1136"/>
      <c r="P32" s="1138"/>
    </row>
    <row r="33" spans="1:16" ht="19.149999999999999" customHeight="1" x14ac:dyDescent="0.25">
      <c r="A33" s="1136"/>
      <c r="B33" s="1138"/>
      <c r="C33" s="66"/>
      <c r="D33" s="66"/>
      <c r="E33" s="66"/>
      <c r="F33" s="66"/>
      <c r="G33" s="1136"/>
      <c r="H33" s="1138"/>
      <c r="I33" s="814"/>
      <c r="J33" s="66"/>
      <c r="K33" s="1136"/>
      <c r="L33" s="1138"/>
      <c r="M33" s="1136"/>
      <c r="N33" s="1138"/>
      <c r="O33" s="1136"/>
      <c r="P33" s="1138"/>
    </row>
    <row r="34" spans="1:16" ht="54" customHeight="1" x14ac:dyDescent="0.25">
      <c r="A34" s="1224" t="s">
        <v>21</v>
      </c>
      <c r="B34" s="1225"/>
      <c r="C34" s="339">
        <v>1</v>
      </c>
      <c r="D34" s="26">
        <v>1</v>
      </c>
      <c r="E34" s="26">
        <v>4</v>
      </c>
      <c r="F34" s="66"/>
      <c r="G34" s="1136"/>
      <c r="H34" s="1138"/>
      <c r="I34" s="814">
        <v>19918.7</v>
      </c>
      <c r="J34" s="28">
        <v>25067.7</v>
      </c>
      <c r="K34" s="1136">
        <v>21392.1</v>
      </c>
      <c r="L34" s="1138"/>
      <c r="M34" s="1136">
        <v>21392.1</v>
      </c>
      <c r="N34" s="1138"/>
      <c r="O34" s="1136">
        <v>21392.1</v>
      </c>
      <c r="P34" s="1138"/>
    </row>
    <row r="35" spans="1:16" ht="20.45" customHeight="1" x14ac:dyDescent="0.25">
      <c r="A35" s="1136"/>
      <c r="B35" s="1138"/>
      <c r="C35" s="66"/>
      <c r="D35" s="66"/>
      <c r="E35" s="66"/>
      <c r="F35" s="66"/>
      <c r="G35" s="1133"/>
      <c r="H35" s="1135"/>
      <c r="I35" s="339"/>
      <c r="J35" s="66"/>
      <c r="K35" s="1136"/>
      <c r="L35" s="1138"/>
      <c r="M35" s="1136"/>
      <c r="N35" s="1138"/>
      <c r="O35" s="1136"/>
      <c r="P35" s="1138"/>
    </row>
    <row r="36" spans="1:16" ht="14.45" customHeight="1" x14ac:dyDescent="0.25"/>
    <row r="37" spans="1:16" ht="14.45" customHeight="1" x14ac:dyDescent="0.25">
      <c r="A37" s="1221" t="s">
        <v>181</v>
      </c>
      <c r="B37" s="1222"/>
      <c r="C37" s="1222"/>
      <c r="D37" s="1222"/>
      <c r="E37" s="1222"/>
      <c r="F37" s="1222"/>
      <c r="G37" s="1222"/>
      <c r="H37" s="1222"/>
      <c r="I37" s="1222"/>
      <c r="J37" s="1222"/>
      <c r="K37" s="1222"/>
      <c r="L37" s="1222"/>
      <c r="M37" s="1222"/>
      <c r="N37" s="1222"/>
      <c r="O37" s="1222"/>
      <c r="P37" s="1223"/>
    </row>
    <row r="38" spans="1:16" ht="25.15" customHeight="1" x14ac:dyDescent="0.25">
      <c r="A38" s="1145" t="s">
        <v>7</v>
      </c>
      <c r="B38" s="1145"/>
      <c r="C38" s="1145"/>
      <c r="D38" s="1145" t="s">
        <v>2</v>
      </c>
      <c r="E38" s="1145"/>
      <c r="F38" s="1145"/>
      <c r="G38" s="1145" t="s">
        <v>551</v>
      </c>
      <c r="H38" s="1145"/>
      <c r="I38" s="1145"/>
      <c r="J38" s="1145"/>
      <c r="K38" s="1145" t="s">
        <v>462</v>
      </c>
      <c r="L38" s="1145"/>
      <c r="M38" s="1145"/>
      <c r="N38" s="1145" t="s">
        <v>703</v>
      </c>
      <c r="O38" s="1145"/>
      <c r="P38" s="1145"/>
    </row>
    <row r="39" spans="1:16" ht="64.150000000000006" customHeight="1" x14ac:dyDescent="0.25">
      <c r="A39" s="1145"/>
      <c r="B39" s="1145"/>
      <c r="C39" s="1145"/>
      <c r="D39" s="339" t="s">
        <v>8</v>
      </c>
      <c r="E39" s="1219" t="s">
        <v>23</v>
      </c>
      <c r="F39" s="1219"/>
      <c r="G39" s="1220" t="s">
        <v>24</v>
      </c>
      <c r="H39" s="1220"/>
      <c r="I39" s="346" t="s">
        <v>25</v>
      </c>
      <c r="J39" s="346" t="s">
        <v>26</v>
      </c>
      <c r="K39" s="346" t="s">
        <v>24</v>
      </c>
      <c r="L39" s="346" t="s">
        <v>25</v>
      </c>
      <c r="M39" s="346" t="s">
        <v>26</v>
      </c>
      <c r="N39" s="346" t="s">
        <v>24</v>
      </c>
      <c r="O39" s="346" t="s">
        <v>25</v>
      </c>
      <c r="P39" s="346" t="s">
        <v>26</v>
      </c>
    </row>
    <row r="40" spans="1:16" ht="20.45" customHeight="1" x14ac:dyDescent="0.25">
      <c r="A40" s="1207" t="s">
        <v>27</v>
      </c>
      <c r="B40" s="1207"/>
      <c r="C40" s="1207"/>
      <c r="D40" s="66">
        <v>4</v>
      </c>
      <c r="E40" s="1145">
        <v>3</v>
      </c>
      <c r="F40" s="1145"/>
      <c r="G40" s="1218">
        <v>21492.1</v>
      </c>
      <c r="H40" s="1218"/>
      <c r="I40" s="649"/>
      <c r="J40" s="649"/>
      <c r="K40" s="649">
        <v>21492.1</v>
      </c>
      <c r="L40" s="649"/>
      <c r="M40" s="649"/>
      <c r="N40" s="649">
        <v>21492.1</v>
      </c>
      <c r="O40" s="339"/>
      <c r="P40" s="339"/>
    </row>
    <row r="41" spans="1:16" s="89" customFormat="1" ht="20.45" customHeight="1" x14ac:dyDescent="0.25">
      <c r="A41" s="1216" t="s">
        <v>129</v>
      </c>
      <c r="B41" s="1216"/>
      <c r="C41" s="1216"/>
      <c r="D41" s="347">
        <v>1</v>
      </c>
      <c r="E41" s="1217">
        <v>3</v>
      </c>
      <c r="F41" s="1217"/>
      <c r="G41" s="1145">
        <v>21492.1</v>
      </c>
      <c r="H41" s="1145"/>
      <c r="I41" s="347"/>
      <c r="J41" s="339"/>
      <c r="K41" s="339">
        <v>21492.1</v>
      </c>
      <c r="L41" s="347"/>
      <c r="M41" s="339"/>
      <c r="N41" s="339">
        <v>21492.1</v>
      </c>
      <c r="O41" s="347"/>
      <c r="P41" s="339"/>
    </row>
    <row r="42" spans="1:16" s="89" customFormat="1" ht="20.45" customHeight="1" x14ac:dyDescent="0.25">
      <c r="A42" s="1216" t="s">
        <v>29</v>
      </c>
      <c r="B42" s="1216"/>
      <c r="C42" s="1216"/>
      <c r="D42" s="347" t="s">
        <v>30</v>
      </c>
      <c r="E42" s="1217"/>
      <c r="F42" s="1217"/>
      <c r="G42" s="1217"/>
      <c r="H42" s="1217"/>
      <c r="I42" s="347"/>
      <c r="J42" s="347"/>
      <c r="K42" s="347"/>
      <c r="L42" s="347"/>
      <c r="M42" s="347"/>
      <c r="N42" s="347"/>
      <c r="O42" s="347"/>
      <c r="P42" s="347"/>
    </row>
    <row r="43" spans="1:16" ht="20.45" customHeight="1" x14ac:dyDescent="0.25">
      <c r="A43" s="1207"/>
      <c r="B43" s="1207"/>
      <c r="C43" s="1207"/>
      <c r="D43" s="66"/>
      <c r="E43" s="1145"/>
      <c r="F43" s="1145"/>
      <c r="G43" s="1145"/>
      <c r="H43" s="1145"/>
      <c r="I43" s="339"/>
      <c r="J43" s="339"/>
      <c r="K43" s="339"/>
      <c r="L43" s="339"/>
      <c r="M43" s="339"/>
      <c r="N43" s="339"/>
      <c r="O43" s="339"/>
      <c r="P43" s="339"/>
    </row>
    <row r="44" spans="1:16" ht="20.45" customHeight="1" x14ac:dyDescent="0.25">
      <c r="A44" s="1207" t="s">
        <v>27</v>
      </c>
      <c r="B44" s="1207"/>
      <c r="C44" s="1207"/>
      <c r="D44" s="66">
        <v>4</v>
      </c>
      <c r="E44" s="1145"/>
      <c r="F44" s="1145"/>
      <c r="G44" s="1145">
        <v>21492.1</v>
      </c>
      <c r="H44" s="1145"/>
      <c r="I44" s="339"/>
      <c r="J44" s="339"/>
      <c r="K44" s="339">
        <v>21492.1</v>
      </c>
      <c r="L44" s="339"/>
      <c r="M44" s="339"/>
      <c r="N44" s="339">
        <v>21492.1</v>
      </c>
      <c r="O44" s="339"/>
      <c r="P44" s="339"/>
    </row>
    <row r="45" spans="1:16" s="89" customFormat="1" ht="20.45" customHeight="1" x14ac:dyDescent="0.25">
      <c r="A45" s="1216" t="s">
        <v>31</v>
      </c>
      <c r="B45" s="1216"/>
      <c r="C45" s="1216"/>
      <c r="D45" s="90"/>
      <c r="E45" s="1217">
        <v>2</v>
      </c>
      <c r="F45" s="1217"/>
      <c r="G45" s="1217">
        <v>100</v>
      </c>
      <c r="H45" s="1217"/>
      <c r="I45" s="347"/>
      <c r="J45" s="347"/>
      <c r="K45" s="347">
        <v>100</v>
      </c>
      <c r="L45" s="347"/>
      <c r="M45" s="347"/>
      <c r="N45" s="347">
        <v>100</v>
      </c>
      <c r="O45" s="347"/>
      <c r="P45" s="347"/>
    </row>
    <row r="46" spans="1:16" s="89" customFormat="1" ht="20.45" customHeight="1" x14ac:dyDescent="0.25">
      <c r="A46" s="1216" t="s">
        <v>32</v>
      </c>
      <c r="B46" s="1216"/>
      <c r="C46" s="1216"/>
      <c r="D46" s="90"/>
      <c r="E46" s="1217">
        <v>1</v>
      </c>
      <c r="F46" s="1217"/>
      <c r="G46" s="1217">
        <f>G44-G45</f>
        <v>21392.1</v>
      </c>
      <c r="H46" s="1217"/>
      <c r="I46" s="347"/>
      <c r="J46" s="347"/>
      <c r="K46" s="506">
        <f>K44-K45</f>
        <v>21392.1</v>
      </c>
      <c r="L46" s="347"/>
      <c r="M46" s="347"/>
      <c r="N46" s="347">
        <f>N44-N45</f>
        <v>21392.1</v>
      </c>
      <c r="O46" s="347"/>
      <c r="P46" s="347"/>
    </row>
    <row r="47" spans="1:16" ht="20.45" customHeight="1" x14ac:dyDescent="0.25">
      <c r="A47" s="1207"/>
      <c r="B47" s="1207"/>
      <c r="C47" s="1207"/>
      <c r="D47" s="66"/>
      <c r="E47" s="1145"/>
      <c r="F47" s="1145"/>
      <c r="G47" s="1145"/>
      <c r="H47" s="1145"/>
      <c r="I47" s="339"/>
      <c r="J47" s="339"/>
      <c r="K47" s="339"/>
      <c r="L47" s="339"/>
      <c r="M47" s="339"/>
      <c r="N47" s="339"/>
      <c r="O47" s="339"/>
      <c r="P47" s="339"/>
    </row>
    <row r="48" spans="1:16" ht="19.149999999999999" customHeight="1" x14ac:dyDescent="0.25"/>
    <row r="49" spans="1:16" x14ac:dyDescent="0.25">
      <c r="A49" s="1128" t="s">
        <v>182</v>
      </c>
      <c r="B49" s="1128"/>
      <c r="C49" s="1128"/>
      <c r="D49" s="1128"/>
      <c r="E49" s="1128"/>
      <c r="F49" s="1128"/>
      <c r="G49" s="1128"/>
      <c r="H49" s="1128"/>
      <c r="I49" s="1128"/>
      <c r="J49" s="1128"/>
      <c r="K49" s="1128"/>
      <c r="L49" s="1128"/>
      <c r="M49" s="1128"/>
      <c r="N49" s="1128"/>
      <c r="O49" s="1128"/>
      <c r="P49" s="1128"/>
    </row>
    <row r="50" spans="1:16" x14ac:dyDescent="0.25">
      <c r="A50" s="1145" t="s">
        <v>7</v>
      </c>
      <c r="B50" s="1145"/>
      <c r="C50" s="1145" t="s">
        <v>2</v>
      </c>
      <c r="D50" s="1145"/>
      <c r="E50" s="1145"/>
      <c r="F50" s="1145"/>
      <c r="G50" s="1145"/>
      <c r="H50" s="1145"/>
      <c r="I50" s="1173" t="s">
        <v>34</v>
      </c>
      <c r="J50" s="1175"/>
      <c r="K50" s="339">
        <v>2017</v>
      </c>
      <c r="L50" s="339">
        <v>2018</v>
      </c>
      <c r="M50" s="339">
        <v>2019</v>
      </c>
      <c r="N50" s="339">
        <v>2020</v>
      </c>
      <c r="O50" s="339">
        <v>2021</v>
      </c>
      <c r="P50" s="339">
        <v>2022</v>
      </c>
    </row>
    <row r="51" spans="1:16" ht="56.25" customHeight="1" x14ac:dyDescent="0.25">
      <c r="A51" s="1145"/>
      <c r="B51" s="1145"/>
      <c r="C51" s="345" t="s">
        <v>35</v>
      </c>
      <c r="D51" s="345" t="s">
        <v>36</v>
      </c>
      <c r="E51" s="345" t="s">
        <v>37</v>
      </c>
      <c r="F51" s="345" t="s">
        <v>38</v>
      </c>
      <c r="G51" s="345" t="s">
        <v>39</v>
      </c>
      <c r="H51" s="345" t="s">
        <v>40</v>
      </c>
      <c r="I51" s="1176"/>
      <c r="J51" s="1178"/>
      <c r="K51" s="346" t="s">
        <v>10</v>
      </c>
      <c r="L51" s="346" t="s">
        <v>10</v>
      </c>
      <c r="M51" s="346" t="s">
        <v>11</v>
      </c>
      <c r="N51" s="346" t="s">
        <v>12</v>
      </c>
      <c r="O51" s="346" t="s">
        <v>13</v>
      </c>
      <c r="P51" s="346" t="s">
        <v>13</v>
      </c>
    </row>
    <row r="52" spans="1:16" ht="37.5" customHeight="1" x14ac:dyDescent="0.25">
      <c r="A52" s="1708" t="s">
        <v>542</v>
      </c>
      <c r="B52" s="1709"/>
      <c r="C52" s="146" t="s">
        <v>396</v>
      </c>
      <c r="D52" s="65">
        <v>1</v>
      </c>
      <c r="E52" s="65"/>
      <c r="F52" s="65">
        <v>1</v>
      </c>
      <c r="G52" s="146" t="s">
        <v>532</v>
      </c>
      <c r="H52" s="66"/>
      <c r="I52" s="1713"/>
      <c r="J52" s="1714"/>
      <c r="K52" s="340"/>
      <c r="L52" s="814">
        <v>60.5</v>
      </c>
      <c r="M52" s="28">
        <v>124.4</v>
      </c>
      <c r="N52" s="28">
        <v>100</v>
      </c>
      <c r="O52" s="28">
        <v>100</v>
      </c>
      <c r="P52" s="28">
        <v>100</v>
      </c>
    </row>
    <row r="53" spans="1:16" ht="46.5" customHeight="1" x14ac:dyDescent="0.25">
      <c r="A53" s="1710" t="s">
        <v>316</v>
      </c>
      <c r="B53" s="1711"/>
      <c r="C53" s="344"/>
      <c r="D53" s="344"/>
      <c r="E53" s="66"/>
      <c r="F53" s="66"/>
      <c r="G53" s="66"/>
      <c r="H53" s="66">
        <v>142320</v>
      </c>
      <c r="I53" s="1136"/>
      <c r="J53" s="1712"/>
      <c r="K53" s="339"/>
      <c r="L53" s="341">
        <v>60.5</v>
      </c>
      <c r="M53" s="28">
        <v>124.4</v>
      </c>
      <c r="N53" s="28">
        <v>100</v>
      </c>
      <c r="O53" s="28">
        <v>100</v>
      </c>
      <c r="P53" s="28">
        <v>100</v>
      </c>
    </row>
    <row r="54" spans="1:16" x14ac:dyDescent="0.25">
      <c r="A54" s="1136"/>
      <c r="B54" s="1137"/>
    </row>
    <row r="55" spans="1:16" x14ac:dyDescent="0.25">
      <c r="A55" s="1171" t="s">
        <v>41</v>
      </c>
      <c r="B55" s="1171"/>
      <c r="C55" s="1171"/>
      <c r="D55" s="1171"/>
      <c r="E55" s="1171"/>
      <c r="F55" s="1171"/>
      <c r="G55" s="1171"/>
      <c r="H55" s="1171"/>
      <c r="I55" s="1171"/>
      <c r="J55" s="1171"/>
      <c r="K55" s="1171"/>
      <c r="L55" s="1171"/>
      <c r="M55" s="1171"/>
      <c r="N55" s="1171"/>
      <c r="O55" s="1171"/>
      <c r="P55" s="1172"/>
    </row>
    <row r="56" spans="1:16" ht="21.6" customHeight="1" x14ac:dyDescent="0.25">
      <c r="A56" s="1208"/>
      <c r="B56" s="1210"/>
      <c r="C56" s="1208"/>
      <c r="D56" s="1209"/>
      <c r="E56" s="1209"/>
      <c r="F56" s="1209"/>
      <c r="G56" s="1209"/>
      <c r="H56" s="1209"/>
      <c r="I56" s="1209"/>
      <c r="J56" s="1209"/>
      <c r="K56" s="1209"/>
      <c r="L56" s="1209"/>
      <c r="M56" s="1209"/>
      <c r="N56" s="1210"/>
      <c r="O56" s="1179" t="s">
        <v>2</v>
      </c>
      <c r="P56" s="1179"/>
    </row>
    <row r="57" spans="1:16" ht="21.6" customHeight="1" x14ac:dyDescent="0.25">
      <c r="A57" s="1207" t="s">
        <v>42</v>
      </c>
      <c r="B57" s="1207"/>
      <c r="C57" s="1208" t="s">
        <v>184</v>
      </c>
      <c r="D57" s="1209"/>
      <c r="E57" s="1209"/>
      <c r="F57" s="1209"/>
      <c r="G57" s="1209"/>
      <c r="H57" s="1209"/>
      <c r="I57" s="1209"/>
      <c r="J57" s="1209"/>
      <c r="K57" s="1209"/>
      <c r="L57" s="1209"/>
      <c r="M57" s="1209"/>
      <c r="N57" s="1210"/>
      <c r="O57" s="1179">
        <v>411</v>
      </c>
      <c r="P57" s="1179"/>
    </row>
    <row r="58" spans="1:16" ht="21.6" customHeight="1" x14ac:dyDescent="0.25">
      <c r="A58" s="1207" t="s">
        <v>43</v>
      </c>
      <c r="B58" s="1207"/>
      <c r="C58" s="1208" t="s">
        <v>184</v>
      </c>
      <c r="D58" s="1209"/>
      <c r="E58" s="1209"/>
      <c r="F58" s="1209"/>
      <c r="G58" s="1209"/>
      <c r="H58" s="1209"/>
      <c r="I58" s="1209"/>
      <c r="J58" s="1209"/>
      <c r="K58" s="1209"/>
      <c r="L58" s="1209"/>
      <c r="M58" s="1209"/>
      <c r="N58" s="1210"/>
      <c r="O58" s="1179">
        <v>50</v>
      </c>
      <c r="P58" s="1179"/>
    </row>
    <row r="59" spans="1:16" ht="21.6" customHeight="1" x14ac:dyDescent="0.25">
      <c r="A59" s="1207" t="s">
        <v>45</v>
      </c>
      <c r="B59" s="1207"/>
      <c r="C59" s="1208" t="s">
        <v>682</v>
      </c>
      <c r="D59" s="1209"/>
      <c r="E59" s="1209"/>
      <c r="F59" s="1209"/>
      <c r="G59" s="1209"/>
      <c r="H59" s="1209"/>
      <c r="I59" s="1209"/>
      <c r="J59" s="1209"/>
      <c r="K59" s="1209"/>
      <c r="L59" s="1209"/>
      <c r="M59" s="1209"/>
      <c r="N59" s="1210"/>
      <c r="O59" s="1179">
        <v>11</v>
      </c>
      <c r="P59" s="1179"/>
    </row>
    <row r="61" spans="1:16" ht="31.5" customHeight="1" x14ac:dyDescent="0.25">
      <c r="A61" s="1224" t="s">
        <v>186</v>
      </c>
      <c r="B61" s="1259"/>
      <c r="C61" s="1259"/>
      <c r="D61" s="1259"/>
      <c r="E61" s="1259"/>
      <c r="F61" s="1259"/>
      <c r="G61" s="1259"/>
      <c r="H61" s="1259"/>
      <c r="I61" s="1259"/>
      <c r="J61" s="1259"/>
      <c r="K61" s="1259"/>
      <c r="L61" s="1259"/>
      <c r="M61" s="1259"/>
      <c r="N61" s="1259"/>
      <c r="O61" s="1259"/>
      <c r="P61" s="1225"/>
    </row>
    <row r="62" spans="1:16" ht="33" customHeight="1" x14ac:dyDescent="0.25">
      <c r="A62" s="1697" t="s">
        <v>903</v>
      </c>
      <c r="B62" s="1698"/>
      <c r="C62" s="1699"/>
      <c r="D62" s="1200" t="s">
        <v>904</v>
      </c>
      <c r="E62" s="1200"/>
      <c r="F62" s="1200"/>
      <c r="G62" s="1200"/>
      <c r="H62" s="1200"/>
      <c r="I62" s="1200"/>
      <c r="J62" s="1200"/>
      <c r="K62" s="1200"/>
      <c r="L62" s="1200"/>
      <c r="M62" s="1200"/>
      <c r="N62" s="1200"/>
      <c r="O62" s="1200"/>
      <c r="P62" s="1206"/>
    </row>
    <row r="63" spans="1:16" ht="100.5" customHeight="1" x14ac:dyDescent="0.25">
      <c r="A63" s="1697" t="s">
        <v>187</v>
      </c>
      <c r="B63" s="1698"/>
      <c r="C63" s="1699"/>
      <c r="D63" s="1703" t="s">
        <v>905</v>
      </c>
      <c r="E63" s="1703"/>
      <c r="F63" s="1703"/>
      <c r="G63" s="1703"/>
      <c r="H63" s="1703"/>
      <c r="I63" s="1703"/>
      <c r="J63" s="1703"/>
      <c r="K63" s="1703"/>
      <c r="L63" s="1703"/>
      <c r="M63" s="1703"/>
      <c r="N63" s="1703"/>
      <c r="O63" s="1703"/>
      <c r="P63" s="1704"/>
    </row>
    <row r="64" spans="1:16" ht="99.75" customHeight="1" x14ac:dyDescent="0.25">
      <c r="A64" s="1692" t="s">
        <v>49</v>
      </c>
      <c r="B64" s="1693"/>
      <c r="C64" s="1694"/>
      <c r="D64" s="1700" t="s">
        <v>577</v>
      </c>
      <c r="E64" s="1701"/>
      <c r="F64" s="1701"/>
      <c r="G64" s="1701"/>
      <c r="H64" s="1701"/>
      <c r="I64" s="1701"/>
      <c r="J64" s="1701"/>
      <c r="K64" s="1701"/>
      <c r="L64" s="1701"/>
      <c r="M64" s="1701"/>
      <c r="N64" s="1701"/>
      <c r="O64" s="1701"/>
      <c r="P64" s="1702"/>
    </row>
    <row r="66" spans="1:16" x14ac:dyDescent="0.25">
      <c r="A66" s="1170" t="s">
        <v>50</v>
      </c>
      <c r="B66" s="1171"/>
      <c r="C66" s="1171"/>
      <c r="D66" s="1171"/>
      <c r="E66" s="1171"/>
      <c r="F66" s="1171"/>
      <c r="G66" s="1171"/>
      <c r="H66" s="1171"/>
      <c r="I66" s="1171"/>
      <c r="J66" s="1171"/>
      <c r="K66" s="1171"/>
      <c r="L66" s="1171"/>
      <c r="M66" s="1171"/>
      <c r="N66" s="1171"/>
      <c r="O66" s="1171"/>
      <c r="P66" s="1172"/>
    </row>
    <row r="67" spans="1:16" ht="24" customHeight="1" x14ac:dyDescent="0.25">
      <c r="A67" s="1526" t="s">
        <v>51</v>
      </c>
      <c r="B67" s="1526" t="s">
        <v>2</v>
      </c>
      <c r="C67" s="1540" t="s">
        <v>7</v>
      </c>
      <c r="D67" s="1564"/>
      <c r="E67" s="1564"/>
      <c r="F67" s="1564"/>
      <c r="G67" s="1564"/>
      <c r="H67" s="1564"/>
      <c r="I67" s="1541"/>
      <c r="J67" s="1574" t="s">
        <v>52</v>
      </c>
      <c r="K67" s="566">
        <v>2017</v>
      </c>
      <c r="L67" s="566">
        <v>2018</v>
      </c>
      <c r="M67" s="566">
        <v>2019</v>
      </c>
      <c r="N67" s="566">
        <v>2020</v>
      </c>
      <c r="O67" s="566">
        <v>2021</v>
      </c>
      <c r="P67" s="566">
        <v>2022</v>
      </c>
    </row>
    <row r="68" spans="1:16" ht="55.15" customHeight="1" x14ac:dyDescent="0.25">
      <c r="A68" s="1526"/>
      <c r="B68" s="1526"/>
      <c r="C68" s="1542"/>
      <c r="D68" s="1565"/>
      <c r="E68" s="1565"/>
      <c r="F68" s="1565"/>
      <c r="G68" s="1565"/>
      <c r="H68" s="1565"/>
      <c r="I68" s="1543"/>
      <c r="J68" s="1574"/>
      <c r="K68" s="567" t="s">
        <v>10</v>
      </c>
      <c r="L68" s="567" t="s">
        <v>10</v>
      </c>
      <c r="M68" s="567" t="s">
        <v>11</v>
      </c>
      <c r="N68" s="567" t="s">
        <v>12</v>
      </c>
      <c r="O68" s="567" t="s">
        <v>13</v>
      </c>
      <c r="P68" s="567" t="s">
        <v>13</v>
      </c>
    </row>
    <row r="69" spans="1:16" ht="20.45" customHeight="1" x14ac:dyDescent="0.25">
      <c r="A69" s="1696" t="s">
        <v>53</v>
      </c>
      <c r="B69" s="588" t="s">
        <v>110</v>
      </c>
      <c r="C69" s="1691" t="s">
        <v>387</v>
      </c>
      <c r="D69" s="1691"/>
      <c r="E69" s="1691"/>
      <c r="F69" s="1691"/>
      <c r="G69" s="1691"/>
      <c r="H69" s="1691"/>
      <c r="I69" s="1691"/>
      <c r="J69" s="122" t="s">
        <v>111</v>
      </c>
      <c r="K69" s="122" t="s">
        <v>15</v>
      </c>
      <c r="L69" s="122" t="s">
        <v>15</v>
      </c>
      <c r="M69" s="589">
        <v>63</v>
      </c>
      <c r="N69" s="589">
        <v>61</v>
      </c>
      <c r="O69" s="589">
        <v>60</v>
      </c>
      <c r="P69" s="589">
        <v>59</v>
      </c>
    </row>
    <row r="70" spans="1:16" ht="32.25" customHeight="1" x14ac:dyDescent="0.25">
      <c r="A70" s="1696"/>
      <c r="B70" s="588" t="s">
        <v>112</v>
      </c>
      <c r="C70" s="1691" t="s">
        <v>906</v>
      </c>
      <c r="D70" s="1691"/>
      <c r="E70" s="1691"/>
      <c r="F70" s="1691"/>
      <c r="G70" s="1691"/>
      <c r="H70" s="1691"/>
      <c r="I70" s="1691"/>
      <c r="J70" s="122" t="s">
        <v>111</v>
      </c>
      <c r="K70" s="590" t="s">
        <v>15</v>
      </c>
      <c r="L70" s="590" t="s">
        <v>15</v>
      </c>
      <c r="M70" s="589">
        <v>90</v>
      </c>
      <c r="N70" s="589">
        <v>93</v>
      </c>
      <c r="O70" s="589">
        <v>94</v>
      </c>
      <c r="P70" s="589">
        <v>96</v>
      </c>
    </row>
    <row r="71" spans="1:16" ht="19.5" customHeight="1" x14ac:dyDescent="0.25">
      <c r="A71" s="1696"/>
      <c r="B71" s="576" t="s">
        <v>170</v>
      </c>
      <c r="C71" s="1691" t="s">
        <v>317</v>
      </c>
      <c r="D71" s="1691"/>
      <c r="E71" s="1691"/>
      <c r="F71" s="1691"/>
      <c r="G71" s="1691"/>
      <c r="H71" s="1691"/>
      <c r="I71" s="1691"/>
      <c r="J71" s="122" t="s">
        <v>111</v>
      </c>
      <c r="K71" s="590" t="s">
        <v>15</v>
      </c>
      <c r="L71" s="590" t="s">
        <v>15</v>
      </c>
      <c r="M71" s="589">
        <v>85</v>
      </c>
      <c r="N71" s="589">
        <v>90</v>
      </c>
      <c r="O71" s="589">
        <v>91</v>
      </c>
      <c r="P71" s="589">
        <v>92</v>
      </c>
    </row>
    <row r="72" spans="1:16" ht="32.25" customHeight="1" x14ac:dyDescent="0.25">
      <c r="A72" s="1696"/>
      <c r="B72" s="576" t="s">
        <v>329</v>
      </c>
      <c r="C72" s="1695" t="s">
        <v>578</v>
      </c>
      <c r="D72" s="1695"/>
      <c r="E72" s="1695"/>
      <c r="F72" s="1695"/>
      <c r="G72" s="1695"/>
      <c r="H72" s="1695"/>
      <c r="I72" s="1695"/>
      <c r="J72" s="122" t="s">
        <v>111</v>
      </c>
      <c r="K72" s="122" t="s">
        <v>15</v>
      </c>
      <c r="L72" s="122" t="s">
        <v>15</v>
      </c>
      <c r="M72" s="589">
        <v>5</v>
      </c>
      <c r="N72" s="589">
        <v>7</v>
      </c>
      <c r="O72" s="589">
        <v>8</v>
      </c>
      <c r="P72" s="589">
        <v>10</v>
      </c>
    </row>
    <row r="73" spans="1:16" ht="33" customHeight="1" x14ac:dyDescent="0.25">
      <c r="A73" s="1696"/>
      <c r="B73" s="576" t="s">
        <v>326</v>
      </c>
      <c r="C73" s="1695" t="s">
        <v>579</v>
      </c>
      <c r="D73" s="1695"/>
      <c r="E73" s="1695"/>
      <c r="F73" s="1695"/>
      <c r="G73" s="1695"/>
      <c r="H73" s="1695"/>
      <c r="I73" s="1695"/>
      <c r="J73" s="122" t="s">
        <v>111</v>
      </c>
      <c r="K73" s="122" t="s">
        <v>15</v>
      </c>
      <c r="L73" s="122" t="s">
        <v>15</v>
      </c>
      <c r="M73" s="589">
        <v>3.1</v>
      </c>
      <c r="N73" s="589">
        <v>3.3</v>
      </c>
      <c r="O73" s="589">
        <v>3.4</v>
      </c>
      <c r="P73" s="589">
        <v>3.5</v>
      </c>
    </row>
    <row r="74" spans="1:16" ht="33.75" customHeight="1" x14ac:dyDescent="0.25">
      <c r="A74" s="1673" t="s">
        <v>54</v>
      </c>
      <c r="B74" s="588" t="s">
        <v>113</v>
      </c>
      <c r="C74" s="1695" t="s">
        <v>580</v>
      </c>
      <c r="D74" s="1695"/>
      <c r="E74" s="1695"/>
      <c r="F74" s="1695"/>
      <c r="G74" s="1695"/>
      <c r="H74" s="1695"/>
      <c r="I74" s="1695"/>
      <c r="J74" s="122" t="s">
        <v>114</v>
      </c>
      <c r="K74" s="590" t="s">
        <v>15</v>
      </c>
      <c r="L74" s="590" t="s">
        <v>15</v>
      </c>
      <c r="M74" s="589">
        <v>480</v>
      </c>
      <c r="N74" s="589">
        <v>280</v>
      </c>
      <c r="O74" s="589">
        <v>250</v>
      </c>
      <c r="P74" s="589">
        <v>240</v>
      </c>
    </row>
    <row r="75" spans="1:16" ht="20.45" customHeight="1" x14ac:dyDescent="0.25">
      <c r="A75" s="1674"/>
      <c r="B75" s="576" t="s">
        <v>55</v>
      </c>
      <c r="C75" s="1691" t="s">
        <v>582</v>
      </c>
      <c r="D75" s="1691"/>
      <c r="E75" s="1691"/>
      <c r="F75" s="1691"/>
      <c r="G75" s="1691"/>
      <c r="H75" s="1691"/>
      <c r="I75" s="1691"/>
      <c r="J75" s="122" t="s">
        <v>114</v>
      </c>
      <c r="K75" s="590" t="s">
        <v>15</v>
      </c>
      <c r="L75" s="590" t="s">
        <v>15</v>
      </c>
      <c r="M75" s="591">
        <v>4087</v>
      </c>
      <c r="N75" s="591">
        <v>1000</v>
      </c>
      <c r="O75" s="591">
        <v>850</v>
      </c>
      <c r="P75" s="591">
        <v>800</v>
      </c>
    </row>
    <row r="76" spans="1:16" ht="32.25" customHeight="1" x14ac:dyDescent="0.25">
      <c r="A76" s="1674"/>
      <c r="B76" s="588" t="s">
        <v>56</v>
      </c>
      <c r="C76" s="1695" t="s">
        <v>581</v>
      </c>
      <c r="D76" s="1695"/>
      <c r="E76" s="1695"/>
      <c r="F76" s="1695"/>
      <c r="G76" s="1695"/>
      <c r="H76" s="1695"/>
      <c r="I76" s="1695"/>
      <c r="J76" s="122" t="s">
        <v>114</v>
      </c>
      <c r="K76" s="590" t="s">
        <v>15</v>
      </c>
      <c r="L76" s="590" t="s">
        <v>15</v>
      </c>
      <c r="M76" s="589">
        <v>2</v>
      </c>
      <c r="N76" s="589">
        <v>2</v>
      </c>
      <c r="O76" s="589">
        <v>2</v>
      </c>
      <c r="P76" s="589">
        <v>2</v>
      </c>
    </row>
    <row r="77" spans="1:16" ht="21" customHeight="1" x14ac:dyDescent="0.25">
      <c r="A77" s="1674"/>
      <c r="B77" s="576" t="s">
        <v>57</v>
      </c>
      <c r="C77" s="1691" t="s">
        <v>583</v>
      </c>
      <c r="D77" s="1691"/>
      <c r="E77" s="1691"/>
      <c r="F77" s="1691"/>
      <c r="G77" s="1691"/>
      <c r="H77" s="1691"/>
      <c r="I77" s="1691"/>
      <c r="J77" s="122" t="s">
        <v>114</v>
      </c>
      <c r="K77" s="590" t="s">
        <v>15</v>
      </c>
      <c r="L77" s="590" t="s">
        <v>15</v>
      </c>
      <c r="M77" s="591">
        <v>1500</v>
      </c>
      <c r="N77" s="591">
        <v>300</v>
      </c>
      <c r="O77" s="591">
        <v>280</v>
      </c>
      <c r="P77" s="591">
        <v>280</v>
      </c>
    </row>
    <row r="78" spans="1:16" ht="20.45" customHeight="1" x14ac:dyDescent="0.25">
      <c r="A78" s="1674"/>
      <c r="B78" s="576" t="s">
        <v>58</v>
      </c>
      <c r="C78" s="1691" t="s">
        <v>584</v>
      </c>
      <c r="D78" s="1691"/>
      <c r="E78" s="1691"/>
      <c r="F78" s="1691"/>
      <c r="G78" s="1691"/>
      <c r="H78" s="1691"/>
      <c r="I78" s="1691"/>
      <c r="J78" s="122" t="s">
        <v>114</v>
      </c>
      <c r="K78" s="590" t="s">
        <v>15</v>
      </c>
      <c r="L78" s="590" t="s">
        <v>15</v>
      </c>
      <c r="M78" s="591">
        <v>2000</v>
      </c>
      <c r="N78" s="591">
        <v>2200</v>
      </c>
      <c r="O78" s="591">
        <v>2500</v>
      </c>
      <c r="P78" s="591">
        <v>2600</v>
      </c>
    </row>
    <row r="79" spans="1:16" ht="31.5" customHeight="1" x14ac:dyDescent="0.25">
      <c r="A79" s="1674"/>
      <c r="B79" s="576" t="s">
        <v>188</v>
      </c>
      <c r="C79" s="1691" t="s">
        <v>585</v>
      </c>
      <c r="D79" s="1691"/>
      <c r="E79" s="1691"/>
      <c r="F79" s="1691"/>
      <c r="G79" s="1691"/>
      <c r="H79" s="1691"/>
      <c r="I79" s="1691"/>
      <c r="J79" s="122" t="s">
        <v>114</v>
      </c>
      <c r="K79" s="590" t="s">
        <v>15</v>
      </c>
      <c r="L79" s="590" t="s">
        <v>15</v>
      </c>
      <c r="M79" s="591">
        <v>590</v>
      </c>
      <c r="N79" s="591">
        <v>595</v>
      </c>
      <c r="O79" s="591">
        <v>580</v>
      </c>
      <c r="P79" s="591">
        <v>550</v>
      </c>
    </row>
    <row r="80" spans="1:16" ht="33.75" customHeight="1" x14ac:dyDescent="0.25">
      <c r="A80" s="1674"/>
      <c r="B80" s="576" t="s">
        <v>190</v>
      </c>
      <c r="C80" s="1691" t="s">
        <v>586</v>
      </c>
      <c r="D80" s="1691"/>
      <c r="E80" s="1691"/>
      <c r="F80" s="1691"/>
      <c r="G80" s="1691"/>
      <c r="H80" s="1691"/>
      <c r="I80" s="1691"/>
      <c r="J80" s="122" t="s">
        <v>114</v>
      </c>
      <c r="K80" s="590" t="s">
        <v>15</v>
      </c>
      <c r="L80" s="590" t="s">
        <v>15</v>
      </c>
      <c r="M80" s="591">
        <v>4350</v>
      </c>
      <c r="N80" s="591">
        <v>2080</v>
      </c>
      <c r="O80" s="591">
        <v>1920</v>
      </c>
      <c r="P80" s="591">
        <v>1800</v>
      </c>
    </row>
    <row r="81" spans="1:16" ht="31.5" customHeight="1" x14ac:dyDescent="0.25">
      <c r="A81" s="1674"/>
      <c r="B81" s="588" t="s">
        <v>210</v>
      </c>
      <c r="C81" s="1695" t="s">
        <v>666</v>
      </c>
      <c r="D81" s="1695"/>
      <c r="E81" s="1695"/>
      <c r="F81" s="1695"/>
      <c r="G81" s="1695"/>
      <c r="H81" s="1695"/>
      <c r="I81" s="1695"/>
      <c r="J81" s="122" t="s">
        <v>114</v>
      </c>
      <c r="K81" s="590" t="s">
        <v>15</v>
      </c>
      <c r="L81" s="590" t="s">
        <v>15</v>
      </c>
      <c r="M81" s="591">
        <v>900</v>
      </c>
      <c r="N81" s="591">
        <v>280</v>
      </c>
      <c r="O81" s="591">
        <v>250</v>
      </c>
      <c r="P81" s="591">
        <v>240</v>
      </c>
    </row>
    <row r="82" spans="1:16" ht="31.5" customHeight="1" x14ac:dyDescent="0.25">
      <c r="A82" s="1674"/>
      <c r="B82" s="588" t="s">
        <v>211</v>
      </c>
      <c r="C82" s="1691" t="s">
        <v>667</v>
      </c>
      <c r="D82" s="1691"/>
      <c r="E82" s="1691"/>
      <c r="F82" s="1691"/>
      <c r="G82" s="1691"/>
      <c r="H82" s="1691"/>
      <c r="I82" s="1691"/>
      <c r="J82" s="590" t="s">
        <v>331</v>
      </c>
      <c r="K82" s="590" t="s">
        <v>15</v>
      </c>
      <c r="L82" s="590" t="s">
        <v>15</v>
      </c>
      <c r="M82" s="591">
        <v>1560</v>
      </c>
      <c r="N82" s="591">
        <v>700</v>
      </c>
      <c r="O82" s="591">
        <v>680</v>
      </c>
      <c r="P82" s="591">
        <v>650</v>
      </c>
    </row>
    <row r="83" spans="1:16" ht="34.5" customHeight="1" x14ac:dyDescent="0.25">
      <c r="A83" s="1674"/>
      <c r="B83" s="576" t="s">
        <v>115</v>
      </c>
      <c r="C83" s="1691" t="s">
        <v>668</v>
      </c>
      <c r="D83" s="1691"/>
      <c r="E83" s="1691"/>
      <c r="F83" s="1691"/>
      <c r="G83" s="1691"/>
      <c r="H83" s="1691"/>
      <c r="I83" s="1691"/>
      <c r="J83" s="590" t="s">
        <v>331</v>
      </c>
      <c r="K83" s="590" t="s">
        <v>15</v>
      </c>
      <c r="L83" s="590" t="s">
        <v>15</v>
      </c>
      <c r="M83" s="591">
        <v>1520</v>
      </c>
      <c r="N83" s="591">
        <v>700</v>
      </c>
      <c r="O83" s="591">
        <v>680</v>
      </c>
      <c r="P83" s="591">
        <v>650</v>
      </c>
    </row>
    <row r="84" spans="1:16" ht="34.5" customHeight="1" x14ac:dyDescent="0.25">
      <c r="A84" s="1674"/>
      <c r="B84" s="576" t="s">
        <v>116</v>
      </c>
      <c r="C84" s="1691" t="s">
        <v>669</v>
      </c>
      <c r="D84" s="1691"/>
      <c r="E84" s="1691"/>
      <c r="F84" s="1691"/>
      <c r="G84" s="1691"/>
      <c r="H84" s="1691"/>
      <c r="I84" s="1691"/>
      <c r="J84" s="590" t="s">
        <v>331</v>
      </c>
      <c r="K84" s="590" t="s">
        <v>15</v>
      </c>
      <c r="L84" s="590" t="s">
        <v>15</v>
      </c>
      <c r="M84" s="591">
        <v>1290</v>
      </c>
      <c r="N84" s="591">
        <v>400</v>
      </c>
      <c r="O84" s="591">
        <v>390</v>
      </c>
      <c r="P84" s="591">
        <v>380</v>
      </c>
    </row>
    <row r="85" spans="1:16" ht="34.5" customHeight="1" x14ac:dyDescent="0.25">
      <c r="A85" s="1674"/>
      <c r="B85" s="576" t="s">
        <v>241</v>
      </c>
      <c r="C85" s="1691" t="s">
        <v>670</v>
      </c>
      <c r="D85" s="1691"/>
      <c r="E85" s="1691"/>
      <c r="F85" s="1691"/>
      <c r="G85" s="1691"/>
      <c r="H85" s="1691"/>
      <c r="I85" s="1691"/>
      <c r="J85" s="590" t="s">
        <v>331</v>
      </c>
      <c r="K85" s="590" t="s">
        <v>15</v>
      </c>
      <c r="L85" s="590" t="s">
        <v>15</v>
      </c>
      <c r="M85" s="591">
        <v>270</v>
      </c>
      <c r="N85" s="591">
        <v>200</v>
      </c>
      <c r="O85" s="591">
        <v>180</v>
      </c>
      <c r="P85" s="591">
        <v>170</v>
      </c>
    </row>
    <row r="86" spans="1:16" ht="34.5" customHeight="1" x14ac:dyDescent="0.25">
      <c r="A86" s="1674"/>
      <c r="B86" s="576" t="s">
        <v>117</v>
      </c>
      <c r="C86" s="1691" t="s">
        <v>671</v>
      </c>
      <c r="D86" s="1691"/>
      <c r="E86" s="1691"/>
      <c r="F86" s="1691"/>
      <c r="G86" s="1691"/>
      <c r="H86" s="1691"/>
      <c r="I86" s="1691"/>
      <c r="J86" s="590" t="s">
        <v>331</v>
      </c>
      <c r="K86" s="590" t="s">
        <v>15</v>
      </c>
      <c r="L86" s="590" t="s">
        <v>15</v>
      </c>
      <c r="M86" s="591">
        <v>210</v>
      </c>
      <c r="N86" s="591">
        <v>80</v>
      </c>
      <c r="O86" s="591">
        <v>70</v>
      </c>
      <c r="P86" s="591">
        <v>60</v>
      </c>
    </row>
    <row r="87" spans="1:16" ht="23.1" customHeight="1" x14ac:dyDescent="0.25">
      <c r="A87" s="1674"/>
      <c r="B87" s="576" t="s">
        <v>118</v>
      </c>
      <c r="C87" s="1691" t="s">
        <v>587</v>
      </c>
      <c r="D87" s="1691"/>
      <c r="E87" s="1691"/>
      <c r="F87" s="1691"/>
      <c r="G87" s="1691"/>
      <c r="H87" s="1691"/>
      <c r="I87" s="1691"/>
      <c r="J87" s="122" t="s">
        <v>114</v>
      </c>
      <c r="K87" s="590" t="s">
        <v>15</v>
      </c>
      <c r="L87" s="590" t="s">
        <v>15</v>
      </c>
      <c r="M87" s="591">
        <v>50</v>
      </c>
      <c r="N87" s="591">
        <v>60</v>
      </c>
      <c r="O87" s="591">
        <v>70</v>
      </c>
      <c r="P87" s="591">
        <v>75</v>
      </c>
    </row>
    <row r="88" spans="1:16" ht="34.5" customHeight="1" x14ac:dyDescent="0.25">
      <c r="A88" s="1675"/>
      <c r="B88" s="1022" t="s">
        <v>600</v>
      </c>
      <c r="C88" s="1676" t="s">
        <v>907</v>
      </c>
      <c r="D88" s="1677"/>
      <c r="E88" s="1677"/>
      <c r="F88" s="1677"/>
      <c r="G88" s="1677"/>
      <c r="H88" s="1677"/>
      <c r="I88" s="1678"/>
      <c r="J88" s="1021"/>
      <c r="K88" s="590"/>
      <c r="L88" s="590"/>
      <c r="M88" s="591"/>
      <c r="N88" s="591"/>
      <c r="O88" s="591"/>
      <c r="P88" s="591"/>
    </row>
    <row r="89" spans="1:16" ht="28.5" customHeight="1" x14ac:dyDescent="0.25">
      <c r="A89" s="1673" t="s">
        <v>59</v>
      </c>
      <c r="B89" s="592" t="s">
        <v>143</v>
      </c>
      <c r="C89" s="1718" t="s">
        <v>590</v>
      </c>
      <c r="D89" s="1718"/>
      <c r="E89" s="1718"/>
      <c r="F89" s="1718"/>
      <c r="G89" s="1718"/>
      <c r="H89" s="1718"/>
      <c r="I89" s="1718"/>
      <c r="J89" s="560" t="s">
        <v>114</v>
      </c>
      <c r="K89" s="122" t="s">
        <v>15</v>
      </c>
      <c r="L89" s="122" t="s">
        <v>15</v>
      </c>
      <c r="M89" s="593">
        <v>32</v>
      </c>
      <c r="N89" s="593">
        <v>25</v>
      </c>
      <c r="O89" s="593">
        <v>23</v>
      </c>
      <c r="P89" s="593">
        <v>22</v>
      </c>
    </row>
    <row r="90" spans="1:16" ht="25.5" customHeight="1" x14ac:dyDescent="0.25">
      <c r="A90" s="1674"/>
      <c r="B90" s="568" t="s">
        <v>171</v>
      </c>
      <c r="C90" s="1682" t="s">
        <v>588</v>
      </c>
      <c r="D90" s="1682"/>
      <c r="E90" s="1682"/>
      <c r="F90" s="1682"/>
      <c r="G90" s="1682"/>
      <c r="H90" s="1682"/>
      <c r="I90" s="1682"/>
      <c r="J90" s="570" t="s">
        <v>589</v>
      </c>
      <c r="K90" s="570" t="s">
        <v>15</v>
      </c>
      <c r="L90" s="570" t="s">
        <v>15</v>
      </c>
      <c r="M90" s="1037" t="s">
        <v>908</v>
      </c>
      <c r="N90" s="1037" t="s">
        <v>909</v>
      </c>
      <c r="O90" s="1037" t="s">
        <v>910</v>
      </c>
      <c r="P90" s="1037" t="s">
        <v>911</v>
      </c>
    </row>
    <row r="91" spans="1:16" x14ac:dyDescent="0.25">
      <c r="A91" s="1715"/>
      <c r="B91" s="1716"/>
      <c r="C91" s="1716"/>
      <c r="D91" s="1716"/>
      <c r="E91" s="1716"/>
      <c r="F91" s="1716"/>
      <c r="G91" s="1716"/>
      <c r="H91" s="1716"/>
      <c r="I91" s="1716"/>
      <c r="J91" s="1716"/>
      <c r="K91" s="1716"/>
      <c r="L91" s="1716"/>
      <c r="M91" s="1716"/>
      <c r="N91" s="1716"/>
      <c r="O91" s="1716"/>
      <c r="P91" s="1717"/>
    </row>
    <row r="92" spans="1:16" x14ac:dyDescent="0.25">
      <c r="A92" s="1173" t="s">
        <v>7</v>
      </c>
      <c r="B92" s="1174"/>
      <c r="C92" s="1174"/>
      <c r="D92" s="1175"/>
      <c r="E92" s="1133" t="s">
        <v>2</v>
      </c>
      <c r="F92" s="1135"/>
      <c r="G92" s="1133">
        <v>2017</v>
      </c>
      <c r="H92" s="1135"/>
      <c r="I92" s="339">
        <v>2018</v>
      </c>
      <c r="J92" s="339">
        <v>2019</v>
      </c>
      <c r="K92" s="1179">
        <v>2020</v>
      </c>
      <c r="L92" s="1179"/>
      <c r="M92" s="1179">
        <v>2021</v>
      </c>
      <c r="N92" s="1179"/>
      <c r="O92" s="1179">
        <v>2022</v>
      </c>
      <c r="P92" s="1179"/>
    </row>
    <row r="93" spans="1:16" ht="31.5" x14ac:dyDescent="0.25">
      <c r="A93" s="1176"/>
      <c r="B93" s="1177"/>
      <c r="C93" s="1177"/>
      <c r="D93" s="1178"/>
      <c r="E93" s="339" t="s">
        <v>61</v>
      </c>
      <c r="F93" s="345" t="s">
        <v>62</v>
      </c>
      <c r="G93" s="1133" t="s">
        <v>10</v>
      </c>
      <c r="H93" s="1135"/>
      <c r="I93" s="339" t="s">
        <v>10</v>
      </c>
      <c r="J93" s="339" t="s">
        <v>11</v>
      </c>
      <c r="K93" s="1133" t="s">
        <v>12</v>
      </c>
      <c r="L93" s="1135"/>
      <c r="M93" s="1133" t="s">
        <v>13</v>
      </c>
      <c r="N93" s="1135"/>
      <c r="O93" s="1133" t="s">
        <v>13</v>
      </c>
      <c r="P93" s="1135"/>
    </row>
    <row r="94" spans="1:16" ht="20.45" customHeight="1" x14ac:dyDescent="0.25">
      <c r="A94" s="1683" t="s">
        <v>542</v>
      </c>
      <c r="B94" s="1683"/>
      <c r="C94" s="1683"/>
      <c r="D94" s="1683"/>
      <c r="E94" s="516" t="s">
        <v>532</v>
      </c>
      <c r="F94" s="492"/>
      <c r="G94" s="1136" t="s">
        <v>15</v>
      </c>
      <c r="H94" s="1138"/>
      <c r="I94" s="819">
        <f>I95+I97+I100+I116+I119+I121</f>
        <v>19979.2</v>
      </c>
      <c r="J94" s="511">
        <f>J95+J97+J100+J116+J121</f>
        <v>26121</v>
      </c>
      <c r="K94" s="1679">
        <f>K95+K97+K100+K116+K121</f>
        <v>21492.1</v>
      </c>
      <c r="L94" s="1672"/>
      <c r="M94" s="1679">
        <f t="shared" ref="M94" si="7">M95+M97+M100+M116+M121</f>
        <v>21492.1</v>
      </c>
      <c r="N94" s="1672"/>
      <c r="O94" s="1679">
        <f t="shared" ref="O94" si="8">O95+O97+O100+O116+O121</f>
        <v>21492.1</v>
      </c>
      <c r="P94" s="1672"/>
    </row>
    <row r="95" spans="1:16" s="147" customFormat="1" ht="22.9" customHeight="1" x14ac:dyDescent="0.25">
      <c r="A95" s="1170" t="s">
        <v>356</v>
      </c>
      <c r="B95" s="1171"/>
      <c r="C95" s="1171"/>
      <c r="D95" s="1172"/>
      <c r="E95" s="92"/>
      <c r="F95" s="493">
        <v>211000</v>
      </c>
      <c r="G95" s="1136" t="s">
        <v>15</v>
      </c>
      <c r="H95" s="1138"/>
      <c r="I95" s="819">
        <f>I96</f>
        <v>12439.1</v>
      </c>
      <c r="J95" s="511">
        <f>J96</f>
        <v>13960.1</v>
      </c>
      <c r="K95" s="1671">
        <f>K96</f>
        <v>14046.7</v>
      </c>
      <c r="L95" s="1672"/>
      <c r="M95" s="1671">
        <f t="shared" ref="M95" si="9">M96</f>
        <v>14046.7</v>
      </c>
      <c r="N95" s="1672"/>
      <c r="O95" s="1671">
        <f t="shared" ref="O95" si="10">O96</f>
        <v>14046.7</v>
      </c>
      <c r="P95" s="1672"/>
    </row>
    <row r="96" spans="1:16" ht="33" customHeight="1" x14ac:dyDescent="0.25">
      <c r="A96" s="1224" t="s">
        <v>386</v>
      </c>
      <c r="B96" s="1259"/>
      <c r="C96" s="1259"/>
      <c r="D96" s="1225"/>
      <c r="E96" s="133"/>
      <c r="F96" s="492">
        <v>211180</v>
      </c>
      <c r="G96" s="1136" t="s">
        <v>15</v>
      </c>
      <c r="H96" s="1138"/>
      <c r="I96" s="818">
        <v>12439.1</v>
      </c>
      <c r="J96" s="818">
        <v>13960.1</v>
      </c>
      <c r="K96" s="1667">
        <v>14046.7</v>
      </c>
      <c r="L96" s="1668"/>
      <c r="M96" s="1667">
        <v>14046.7</v>
      </c>
      <c r="N96" s="1668"/>
      <c r="O96" s="1667">
        <v>14046.7</v>
      </c>
      <c r="P96" s="1668"/>
    </row>
    <row r="97" spans="1:16" s="147" customFormat="1" ht="32.450000000000003" customHeight="1" x14ac:dyDescent="0.25">
      <c r="A97" s="1226" t="s">
        <v>318</v>
      </c>
      <c r="B97" s="1258"/>
      <c r="C97" s="1258"/>
      <c r="D97" s="1227"/>
      <c r="E97" s="92"/>
      <c r="F97" s="493">
        <v>212000</v>
      </c>
      <c r="G97" s="1136" t="s">
        <v>15</v>
      </c>
      <c r="H97" s="1138"/>
      <c r="I97" s="819">
        <f>I98+I99</f>
        <v>3225.4</v>
      </c>
      <c r="J97" s="511">
        <f>J98+J99</f>
        <v>3604.7</v>
      </c>
      <c r="K97" s="1680">
        <f>K98+K99</f>
        <v>3604.7</v>
      </c>
      <c r="L97" s="1681"/>
      <c r="M97" s="1680">
        <f>M98+M99</f>
        <v>3604.7</v>
      </c>
      <c r="N97" s="1681"/>
      <c r="O97" s="1680">
        <f>O98+O99</f>
        <v>3604.7</v>
      </c>
      <c r="P97" s="1681"/>
    </row>
    <row r="98" spans="1:16" ht="30.6" customHeight="1" x14ac:dyDescent="0.25">
      <c r="A98" s="1224" t="s">
        <v>319</v>
      </c>
      <c r="B98" s="1259"/>
      <c r="C98" s="1259"/>
      <c r="D98" s="1225"/>
      <c r="E98" s="133"/>
      <c r="F98" s="492">
        <v>212100</v>
      </c>
      <c r="G98" s="1136" t="s">
        <v>15</v>
      </c>
      <c r="H98" s="1138"/>
      <c r="I98" s="818">
        <v>2694.3</v>
      </c>
      <c r="J98" s="818">
        <v>2976.7</v>
      </c>
      <c r="K98" s="1670">
        <v>2976.7</v>
      </c>
      <c r="L98" s="1670"/>
      <c r="M98" s="1670">
        <v>2976.7</v>
      </c>
      <c r="N98" s="1670"/>
      <c r="O98" s="1670">
        <v>2976.7</v>
      </c>
      <c r="P98" s="1670"/>
    </row>
    <row r="99" spans="1:16" ht="30" customHeight="1" x14ac:dyDescent="0.25">
      <c r="A99" s="1224" t="s">
        <v>320</v>
      </c>
      <c r="B99" s="1259"/>
      <c r="C99" s="1259"/>
      <c r="D99" s="1225"/>
      <c r="E99" s="133"/>
      <c r="F99" s="492">
        <v>212200</v>
      </c>
      <c r="G99" s="1133" t="s">
        <v>15</v>
      </c>
      <c r="H99" s="1135"/>
      <c r="I99" s="818">
        <v>531.1</v>
      </c>
      <c r="J99" s="818">
        <v>628</v>
      </c>
      <c r="K99" s="1670">
        <v>628</v>
      </c>
      <c r="L99" s="1670"/>
      <c r="M99" s="1670">
        <v>628</v>
      </c>
      <c r="N99" s="1670"/>
      <c r="O99" s="1670">
        <v>628</v>
      </c>
      <c r="P99" s="1670"/>
    </row>
    <row r="100" spans="1:16" s="147" customFormat="1" ht="22.9" customHeight="1" x14ac:dyDescent="0.25">
      <c r="A100" s="1683" t="s">
        <v>83</v>
      </c>
      <c r="B100" s="1683"/>
      <c r="C100" s="1683"/>
      <c r="D100" s="1683"/>
      <c r="E100" s="516"/>
      <c r="F100" s="517">
        <v>220000</v>
      </c>
      <c r="G100" s="1705" t="s">
        <v>15</v>
      </c>
      <c r="H100" s="1705"/>
      <c r="I100" s="819">
        <f>SUM(I101:I115)</f>
        <v>1610.6999999999998</v>
      </c>
      <c r="J100" s="511">
        <f>SUM(J101:J115)</f>
        <v>3293.8</v>
      </c>
      <c r="K100" s="1669">
        <f>SUM(K101:L115)</f>
        <v>2716.6</v>
      </c>
      <c r="L100" s="1669"/>
      <c r="M100" s="1669">
        <f t="shared" ref="M100" si="11">SUM(M101:N115)</f>
        <v>2716.6</v>
      </c>
      <c r="N100" s="1669"/>
      <c r="O100" s="1669">
        <f t="shared" ref="O100" si="12">SUM(O101:P115)</f>
        <v>2716.6</v>
      </c>
      <c r="P100" s="1669"/>
    </row>
    <row r="101" spans="1:16" ht="22.9" customHeight="1" x14ac:dyDescent="0.25">
      <c r="A101" s="1682" t="s">
        <v>480</v>
      </c>
      <c r="B101" s="1682"/>
      <c r="C101" s="1682"/>
      <c r="D101" s="1682"/>
      <c r="E101" s="505"/>
      <c r="F101" s="512">
        <v>222110</v>
      </c>
      <c r="G101" s="1179" t="s">
        <v>15</v>
      </c>
      <c r="H101" s="1179"/>
      <c r="I101" s="504">
        <v>20.6</v>
      </c>
      <c r="J101" s="504">
        <v>27.4</v>
      </c>
      <c r="K101" s="1670">
        <v>27.4</v>
      </c>
      <c r="L101" s="1670"/>
      <c r="M101" s="1670">
        <v>27.4</v>
      </c>
      <c r="N101" s="1670"/>
      <c r="O101" s="1670">
        <v>27.4</v>
      </c>
      <c r="P101" s="1670"/>
    </row>
    <row r="102" spans="1:16" ht="22.9" customHeight="1" x14ac:dyDescent="0.25">
      <c r="A102" s="1682" t="s">
        <v>321</v>
      </c>
      <c r="B102" s="1682"/>
      <c r="C102" s="1682"/>
      <c r="D102" s="1682"/>
      <c r="E102" s="505"/>
      <c r="F102" s="512">
        <v>222120</v>
      </c>
      <c r="G102" s="1179" t="s">
        <v>15</v>
      </c>
      <c r="H102" s="1179"/>
      <c r="I102" s="504">
        <v>30.1</v>
      </c>
      <c r="J102" s="504">
        <v>26.5</v>
      </c>
      <c r="K102" s="1670">
        <v>26.5</v>
      </c>
      <c r="L102" s="1670"/>
      <c r="M102" s="1670">
        <v>26.5</v>
      </c>
      <c r="N102" s="1670"/>
      <c r="O102" s="1670">
        <v>26.5</v>
      </c>
      <c r="P102" s="1670"/>
    </row>
    <row r="103" spans="1:16" ht="22.9" customHeight="1" x14ac:dyDescent="0.25">
      <c r="A103" s="1682" t="s">
        <v>481</v>
      </c>
      <c r="B103" s="1682"/>
      <c r="C103" s="1682"/>
      <c r="D103" s="1682"/>
      <c r="E103" s="505"/>
      <c r="F103" s="512">
        <v>222130</v>
      </c>
      <c r="G103" s="1179" t="s">
        <v>15</v>
      </c>
      <c r="H103" s="1179"/>
      <c r="I103" s="504">
        <v>7.2</v>
      </c>
      <c r="J103" s="504">
        <v>25</v>
      </c>
      <c r="K103" s="1670">
        <v>15</v>
      </c>
      <c r="L103" s="1670"/>
      <c r="M103" s="1670">
        <v>15</v>
      </c>
      <c r="N103" s="1670"/>
      <c r="O103" s="1670">
        <v>15</v>
      </c>
      <c r="P103" s="1670"/>
    </row>
    <row r="104" spans="1:16" ht="22.9" customHeight="1" x14ac:dyDescent="0.25">
      <c r="A104" s="1682" t="s">
        <v>482</v>
      </c>
      <c r="B104" s="1682"/>
      <c r="C104" s="1682"/>
      <c r="D104" s="1682"/>
      <c r="E104" s="505"/>
      <c r="F104" s="512">
        <v>222140</v>
      </c>
      <c r="G104" s="1179" t="s">
        <v>15</v>
      </c>
      <c r="H104" s="1179"/>
      <c r="I104" s="504">
        <v>1.1000000000000001</v>
      </c>
      <c r="J104" s="504">
        <v>2.9</v>
      </c>
      <c r="K104" s="1670">
        <v>2.9</v>
      </c>
      <c r="L104" s="1670"/>
      <c r="M104" s="1670">
        <v>2.9</v>
      </c>
      <c r="N104" s="1670"/>
      <c r="O104" s="1670">
        <v>2.9</v>
      </c>
      <c r="P104" s="1670"/>
    </row>
    <row r="105" spans="1:16" ht="22.9" customHeight="1" x14ac:dyDescent="0.25">
      <c r="A105" s="1682" t="s">
        <v>485</v>
      </c>
      <c r="B105" s="1682"/>
      <c r="C105" s="1682"/>
      <c r="D105" s="1682"/>
      <c r="E105" s="505"/>
      <c r="F105" s="512">
        <v>222210</v>
      </c>
      <c r="G105" s="1179" t="s">
        <v>15</v>
      </c>
      <c r="H105" s="1179"/>
      <c r="I105" s="504">
        <v>146.80000000000001</v>
      </c>
      <c r="J105" s="504">
        <v>125.4</v>
      </c>
      <c r="K105" s="1670">
        <v>175</v>
      </c>
      <c r="L105" s="1670"/>
      <c r="M105" s="1670">
        <v>175</v>
      </c>
      <c r="N105" s="1670"/>
      <c r="O105" s="1670">
        <v>175</v>
      </c>
      <c r="P105" s="1670"/>
    </row>
    <row r="106" spans="1:16" s="147" customFormat="1" ht="22.9" customHeight="1" x14ac:dyDescent="0.25">
      <c r="A106" s="1682" t="s">
        <v>487</v>
      </c>
      <c r="B106" s="1682"/>
      <c r="C106" s="1682"/>
      <c r="D106" s="1682"/>
      <c r="E106" s="505"/>
      <c r="F106" s="512">
        <v>222220</v>
      </c>
      <c r="G106" s="1179" t="s">
        <v>15</v>
      </c>
      <c r="H106" s="1179"/>
      <c r="I106" s="504">
        <v>284.5</v>
      </c>
      <c r="J106" s="504">
        <v>445.2</v>
      </c>
      <c r="K106" s="1670">
        <v>300</v>
      </c>
      <c r="L106" s="1670"/>
      <c r="M106" s="1670">
        <v>300</v>
      </c>
      <c r="N106" s="1670"/>
      <c r="O106" s="1670">
        <v>300</v>
      </c>
      <c r="P106" s="1670"/>
    </row>
    <row r="107" spans="1:16" s="147" customFormat="1" ht="22.9" customHeight="1" x14ac:dyDescent="0.25">
      <c r="A107" s="1682" t="s">
        <v>488</v>
      </c>
      <c r="B107" s="1682"/>
      <c r="C107" s="1682"/>
      <c r="D107" s="1682"/>
      <c r="E107" s="505"/>
      <c r="F107" s="512">
        <v>222300</v>
      </c>
      <c r="G107" s="1179" t="s">
        <v>15</v>
      </c>
      <c r="H107" s="1179"/>
      <c r="I107" s="504">
        <v>663</v>
      </c>
      <c r="J107" s="504">
        <v>1373.3</v>
      </c>
      <c r="K107" s="1670">
        <v>1044.0999999999999</v>
      </c>
      <c r="L107" s="1670"/>
      <c r="M107" s="1670">
        <v>1044.0999999999999</v>
      </c>
      <c r="N107" s="1670"/>
      <c r="O107" s="1670">
        <v>1044.0999999999999</v>
      </c>
      <c r="P107" s="1670"/>
    </row>
    <row r="108" spans="1:16" s="147" customFormat="1" ht="22.9" customHeight="1" x14ac:dyDescent="0.25">
      <c r="A108" s="1682" t="s">
        <v>87</v>
      </c>
      <c r="B108" s="1682"/>
      <c r="C108" s="1682"/>
      <c r="D108" s="1682"/>
      <c r="E108" s="505"/>
      <c r="F108" s="512">
        <v>222400</v>
      </c>
      <c r="G108" s="1179" t="s">
        <v>15</v>
      </c>
      <c r="H108" s="1179"/>
      <c r="I108" s="504">
        <v>57.4</v>
      </c>
      <c r="J108" s="504">
        <v>156.80000000000001</v>
      </c>
      <c r="K108" s="1670">
        <v>200</v>
      </c>
      <c r="L108" s="1670"/>
      <c r="M108" s="1670">
        <v>200</v>
      </c>
      <c r="N108" s="1670"/>
      <c r="O108" s="1670">
        <v>200</v>
      </c>
      <c r="P108" s="1670"/>
    </row>
    <row r="109" spans="1:16" s="147" customFormat="1" ht="22.9" customHeight="1" x14ac:dyDescent="0.25">
      <c r="A109" s="1682" t="s">
        <v>491</v>
      </c>
      <c r="B109" s="1682"/>
      <c r="C109" s="1682"/>
      <c r="D109" s="1682"/>
      <c r="E109" s="505"/>
      <c r="F109" s="512">
        <v>222500</v>
      </c>
      <c r="G109" s="1179" t="s">
        <v>15</v>
      </c>
      <c r="H109" s="1179"/>
      <c r="I109" s="504">
        <v>214.4</v>
      </c>
      <c r="J109" s="504">
        <v>620</v>
      </c>
      <c r="K109" s="1670">
        <v>400</v>
      </c>
      <c r="L109" s="1670"/>
      <c r="M109" s="1670">
        <v>400</v>
      </c>
      <c r="N109" s="1670"/>
      <c r="O109" s="1670">
        <v>400</v>
      </c>
      <c r="P109" s="1670"/>
    </row>
    <row r="110" spans="1:16" ht="22.9" customHeight="1" x14ac:dyDescent="0.25">
      <c r="A110" s="1682" t="s">
        <v>89</v>
      </c>
      <c r="B110" s="1682"/>
      <c r="C110" s="1682"/>
      <c r="D110" s="1682"/>
      <c r="E110" s="505"/>
      <c r="F110" s="512">
        <v>222600</v>
      </c>
      <c r="G110" s="1179" t="s">
        <v>15</v>
      </c>
      <c r="H110" s="1179"/>
      <c r="I110" s="504">
        <v>1.1000000000000001</v>
      </c>
      <c r="J110" s="504">
        <v>139.5</v>
      </c>
      <c r="K110" s="1670">
        <v>139.5</v>
      </c>
      <c r="L110" s="1670"/>
      <c r="M110" s="1670">
        <v>139.5</v>
      </c>
      <c r="N110" s="1670"/>
      <c r="O110" s="1670">
        <v>139.5</v>
      </c>
      <c r="P110" s="1670"/>
    </row>
    <row r="111" spans="1:16" ht="22.9" customHeight="1" x14ac:dyDescent="0.25">
      <c r="A111" s="1682" t="s">
        <v>533</v>
      </c>
      <c r="B111" s="1682"/>
      <c r="C111" s="1682"/>
      <c r="D111" s="1682"/>
      <c r="E111" s="505"/>
      <c r="F111" s="512">
        <v>222710</v>
      </c>
      <c r="G111" s="1179" t="s">
        <v>15</v>
      </c>
      <c r="H111" s="1179"/>
      <c r="I111" s="504">
        <v>71.3</v>
      </c>
      <c r="J111" s="504">
        <v>74.5</v>
      </c>
      <c r="K111" s="1670">
        <v>120.5</v>
      </c>
      <c r="L111" s="1670"/>
      <c r="M111" s="1670">
        <v>120.5</v>
      </c>
      <c r="N111" s="1670"/>
      <c r="O111" s="1670">
        <v>120.5</v>
      </c>
      <c r="P111" s="1670"/>
    </row>
    <row r="112" spans="1:16" ht="22.9" customHeight="1" x14ac:dyDescent="0.25">
      <c r="A112" s="1682" t="s">
        <v>533</v>
      </c>
      <c r="B112" s="1682"/>
      <c r="C112" s="1682"/>
      <c r="D112" s="1682"/>
      <c r="E112" s="815"/>
      <c r="F112" s="512">
        <v>222720</v>
      </c>
      <c r="G112" s="1179" t="s">
        <v>15</v>
      </c>
      <c r="H112" s="1179"/>
      <c r="I112" s="814">
        <v>4.8</v>
      </c>
      <c r="J112" s="814"/>
      <c r="K112" s="1670">
        <v>8.4</v>
      </c>
      <c r="L112" s="1670"/>
      <c r="M112" s="1670">
        <v>8.4</v>
      </c>
      <c r="N112" s="1670"/>
      <c r="O112" s="1670">
        <v>8.4</v>
      </c>
      <c r="P112" s="1670"/>
    </row>
    <row r="113" spans="1:16" ht="22.9" customHeight="1" x14ac:dyDescent="0.25">
      <c r="A113" s="1229" t="s">
        <v>92</v>
      </c>
      <c r="B113" s="1229"/>
      <c r="C113" s="1229"/>
      <c r="D113" s="1229"/>
      <c r="E113" s="815"/>
      <c r="F113" s="512">
        <v>222940</v>
      </c>
      <c r="G113" s="1179" t="s">
        <v>15</v>
      </c>
      <c r="H113" s="1179"/>
      <c r="I113" s="814">
        <v>3.6</v>
      </c>
      <c r="J113" s="814"/>
      <c r="K113" s="1670"/>
      <c r="L113" s="1670"/>
      <c r="M113" s="1670"/>
      <c r="N113" s="1670"/>
      <c r="O113" s="1670"/>
      <c r="P113" s="1670"/>
    </row>
    <row r="114" spans="1:16" s="147" customFormat="1" ht="29.25" customHeight="1" x14ac:dyDescent="0.25">
      <c r="A114" s="1682" t="s">
        <v>534</v>
      </c>
      <c r="B114" s="1682"/>
      <c r="C114" s="1682"/>
      <c r="D114" s="1682"/>
      <c r="E114" s="505"/>
      <c r="F114" s="512">
        <v>222980</v>
      </c>
      <c r="G114" s="1179" t="s">
        <v>15</v>
      </c>
      <c r="H114" s="1179"/>
      <c r="I114" s="504">
        <v>44.5</v>
      </c>
      <c r="J114" s="504">
        <v>70.3</v>
      </c>
      <c r="K114" s="1670">
        <v>50.3</v>
      </c>
      <c r="L114" s="1670"/>
      <c r="M114" s="1670">
        <v>50.3</v>
      </c>
      <c r="N114" s="1670"/>
      <c r="O114" s="1670">
        <v>50.3</v>
      </c>
      <c r="P114" s="1670"/>
    </row>
    <row r="115" spans="1:16" ht="22.9" customHeight="1" x14ac:dyDescent="0.25">
      <c r="A115" s="1682" t="s">
        <v>94</v>
      </c>
      <c r="B115" s="1682"/>
      <c r="C115" s="1682"/>
      <c r="D115" s="1682"/>
      <c r="E115" s="505"/>
      <c r="F115" s="512">
        <v>222990</v>
      </c>
      <c r="G115" s="1179" t="s">
        <v>15</v>
      </c>
      <c r="H115" s="1179"/>
      <c r="I115" s="504">
        <v>60.3</v>
      </c>
      <c r="J115" s="504">
        <v>207</v>
      </c>
      <c r="K115" s="1670">
        <v>207</v>
      </c>
      <c r="L115" s="1670"/>
      <c r="M115" s="1670">
        <v>207</v>
      </c>
      <c r="N115" s="1670"/>
      <c r="O115" s="1670">
        <v>207</v>
      </c>
      <c r="P115" s="1670"/>
    </row>
    <row r="116" spans="1:16" ht="22.9" customHeight="1" x14ac:dyDescent="0.25">
      <c r="A116" s="1683" t="s">
        <v>180</v>
      </c>
      <c r="B116" s="1683"/>
      <c r="C116" s="1683"/>
      <c r="D116" s="1683"/>
      <c r="E116" s="516"/>
      <c r="F116" s="517">
        <v>270000</v>
      </c>
      <c r="G116" s="1705" t="s">
        <v>15</v>
      </c>
      <c r="H116" s="1705"/>
      <c r="I116" s="819">
        <f>SUM(H117:I118)</f>
        <v>928.9</v>
      </c>
      <c r="J116" s="511">
        <f>SUM(I117:J118)</f>
        <v>1049.5</v>
      </c>
      <c r="K116" s="1669">
        <f>SUM(K117:L118)</f>
        <v>260.60000000000002</v>
      </c>
      <c r="L116" s="1669"/>
      <c r="M116" s="1669">
        <f>SUM(M117:N118)</f>
        <v>260.60000000000002</v>
      </c>
      <c r="N116" s="1669"/>
      <c r="O116" s="1669">
        <f>SUM(O117:P118)</f>
        <v>260.60000000000002</v>
      </c>
      <c r="P116" s="1669"/>
    </row>
    <row r="117" spans="1:16" ht="32.25" customHeight="1" x14ac:dyDescent="0.25">
      <c r="A117" s="1682" t="s">
        <v>535</v>
      </c>
      <c r="B117" s="1682"/>
      <c r="C117" s="1682"/>
      <c r="D117" s="1682"/>
      <c r="E117" s="505"/>
      <c r="F117" s="512">
        <v>273200</v>
      </c>
      <c r="G117" s="1179" t="s">
        <v>15</v>
      </c>
      <c r="H117" s="1179"/>
      <c r="I117" s="504">
        <v>862.6</v>
      </c>
      <c r="J117" s="504">
        <v>30</v>
      </c>
      <c r="K117" s="1670">
        <v>225</v>
      </c>
      <c r="L117" s="1670"/>
      <c r="M117" s="1670">
        <v>225</v>
      </c>
      <c r="N117" s="1670"/>
      <c r="O117" s="1670">
        <v>225</v>
      </c>
      <c r="P117" s="1670"/>
    </row>
    <row r="118" spans="1:16" s="147" customFormat="1" ht="47.25" customHeight="1" x14ac:dyDescent="0.25">
      <c r="A118" s="1682" t="s">
        <v>536</v>
      </c>
      <c r="B118" s="1682"/>
      <c r="C118" s="1682"/>
      <c r="D118" s="1682"/>
      <c r="E118" s="505"/>
      <c r="F118" s="512">
        <v>273500</v>
      </c>
      <c r="G118" s="1179" t="s">
        <v>15</v>
      </c>
      <c r="H118" s="1179"/>
      <c r="I118" s="504">
        <v>66.3</v>
      </c>
      <c r="J118" s="504">
        <v>90.6</v>
      </c>
      <c r="K118" s="1670">
        <v>35.6</v>
      </c>
      <c r="L118" s="1670"/>
      <c r="M118" s="1670">
        <v>35.6</v>
      </c>
      <c r="N118" s="1670"/>
      <c r="O118" s="1670">
        <v>35.6</v>
      </c>
      <c r="P118" s="1670"/>
    </row>
    <row r="119" spans="1:16" s="147" customFormat="1" ht="20.25" customHeight="1" x14ac:dyDescent="0.25">
      <c r="A119" s="1509" t="s">
        <v>163</v>
      </c>
      <c r="B119" s="1510"/>
      <c r="C119" s="1510"/>
      <c r="D119" s="1511"/>
      <c r="E119" s="557"/>
      <c r="F119" s="294">
        <v>280000</v>
      </c>
      <c r="G119" s="1179" t="s">
        <v>15</v>
      </c>
      <c r="H119" s="1179"/>
      <c r="I119" s="816">
        <f>I120</f>
        <v>4.5999999999999996</v>
      </c>
      <c r="J119" s="814"/>
      <c r="K119" s="1670"/>
      <c r="L119" s="1670"/>
      <c r="M119" s="1670"/>
      <c r="N119" s="1670"/>
      <c r="O119" s="1670"/>
      <c r="P119" s="1670"/>
    </row>
    <row r="120" spans="1:16" s="147" customFormat="1" ht="27.75" customHeight="1" x14ac:dyDescent="0.25">
      <c r="A120" s="1513" t="s">
        <v>744</v>
      </c>
      <c r="B120" s="1514"/>
      <c r="C120" s="1514"/>
      <c r="D120" s="1515"/>
      <c r="E120" s="563"/>
      <c r="F120" s="817">
        <v>281361</v>
      </c>
      <c r="G120" s="1179" t="s">
        <v>15</v>
      </c>
      <c r="H120" s="1179"/>
      <c r="I120" s="814">
        <v>4.5999999999999996</v>
      </c>
      <c r="J120" s="814"/>
      <c r="K120" s="1670"/>
      <c r="L120" s="1670"/>
      <c r="M120" s="1670"/>
      <c r="N120" s="1670"/>
      <c r="O120" s="1670"/>
      <c r="P120" s="1670"/>
    </row>
    <row r="121" spans="1:16" s="147" customFormat="1" ht="22.9" customHeight="1" x14ac:dyDescent="0.25">
      <c r="A121" s="1683" t="s">
        <v>537</v>
      </c>
      <c r="B121" s="1683"/>
      <c r="C121" s="1683"/>
      <c r="D121" s="1683"/>
      <c r="E121" s="516"/>
      <c r="F121" s="517">
        <v>3</v>
      </c>
      <c r="G121" s="1705" t="s">
        <v>15</v>
      </c>
      <c r="H121" s="1705"/>
      <c r="I121" s="819">
        <f>I122+I127</f>
        <v>1770.5</v>
      </c>
      <c r="J121" s="511">
        <f>J122+J127</f>
        <v>4212.8999999999996</v>
      </c>
      <c r="K121" s="1669">
        <f>K122+K127</f>
        <v>863.5</v>
      </c>
      <c r="L121" s="1669"/>
      <c r="M121" s="1669">
        <f t="shared" ref="M121" si="13">M122+M127</f>
        <v>863.5</v>
      </c>
      <c r="N121" s="1669"/>
      <c r="O121" s="1669">
        <f t="shared" ref="O121" si="14">O122+O127</f>
        <v>863.5</v>
      </c>
      <c r="P121" s="1669"/>
    </row>
    <row r="122" spans="1:16" ht="22.9" customHeight="1" x14ac:dyDescent="0.25">
      <c r="A122" s="1683" t="s">
        <v>98</v>
      </c>
      <c r="B122" s="1683"/>
      <c r="C122" s="1683"/>
      <c r="D122" s="1683"/>
      <c r="E122" s="516"/>
      <c r="F122" s="517">
        <v>310000</v>
      </c>
      <c r="G122" s="1705" t="s">
        <v>15</v>
      </c>
      <c r="H122" s="1705"/>
      <c r="I122" s="819">
        <f>SUM(I123:I126)</f>
        <v>1107.7</v>
      </c>
      <c r="J122" s="511">
        <f>SUM(J123:J126)</f>
        <v>2746</v>
      </c>
      <c r="K122" s="1669">
        <f>SUM(K123:L126)</f>
        <v>5.8</v>
      </c>
      <c r="L122" s="1669"/>
      <c r="M122" s="1669">
        <f t="shared" ref="M122" si="15">SUM(M123:N126)</f>
        <v>5.8</v>
      </c>
      <c r="N122" s="1669"/>
      <c r="O122" s="1669">
        <f t="shared" ref="O122" si="16">SUM(O123:P126)</f>
        <v>5.8</v>
      </c>
      <c r="P122" s="1669"/>
    </row>
    <row r="123" spans="1:16" ht="22.9" customHeight="1" x14ac:dyDescent="0.25">
      <c r="A123" s="1682" t="s">
        <v>538</v>
      </c>
      <c r="B123" s="1682"/>
      <c r="C123" s="1682"/>
      <c r="D123" s="1682"/>
      <c r="E123" s="505"/>
      <c r="F123" s="512">
        <v>314110</v>
      </c>
      <c r="G123" s="1179" t="s">
        <v>15</v>
      </c>
      <c r="H123" s="1179"/>
      <c r="I123" s="504">
        <v>634.70000000000005</v>
      </c>
      <c r="J123" s="504">
        <v>1366.5</v>
      </c>
      <c r="K123" s="1670">
        <v>5.8</v>
      </c>
      <c r="L123" s="1670"/>
      <c r="M123" s="1670">
        <v>5.8</v>
      </c>
      <c r="N123" s="1670"/>
      <c r="O123" s="1670">
        <v>5.8</v>
      </c>
      <c r="P123" s="1670"/>
    </row>
    <row r="124" spans="1:16" ht="22.9" customHeight="1" x14ac:dyDescent="0.25">
      <c r="A124" s="1682" t="s">
        <v>259</v>
      </c>
      <c r="B124" s="1682"/>
      <c r="C124" s="1682"/>
      <c r="D124" s="1682"/>
      <c r="E124" s="505"/>
      <c r="F124" s="512">
        <v>315110</v>
      </c>
      <c r="G124" s="1179" t="s">
        <v>15</v>
      </c>
      <c r="H124" s="1179"/>
      <c r="I124" s="504">
        <v>428</v>
      </c>
      <c r="J124" s="504">
        <v>506.5</v>
      </c>
      <c r="K124" s="1670"/>
      <c r="L124" s="1670"/>
      <c r="M124" s="1670"/>
      <c r="N124" s="1670"/>
      <c r="O124" s="1670"/>
      <c r="P124" s="1670"/>
    </row>
    <row r="125" spans="1:16" s="147" customFormat="1" ht="32.25" customHeight="1" x14ac:dyDescent="0.25">
      <c r="A125" s="1682" t="s">
        <v>539</v>
      </c>
      <c r="B125" s="1682"/>
      <c r="C125" s="1682"/>
      <c r="D125" s="1682"/>
      <c r="E125" s="505"/>
      <c r="F125" s="512">
        <v>316110</v>
      </c>
      <c r="G125" s="1179" t="s">
        <v>15</v>
      </c>
      <c r="H125" s="1179"/>
      <c r="I125" s="504">
        <v>1.8</v>
      </c>
      <c r="J125" s="504">
        <v>192</v>
      </c>
      <c r="K125" s="1670"/>
      <c r="L125" s="1670"/>
      <c r="M125" s="1670"/>
      <c r="N125" s="1670"/>
      <c r="O125" s="1670"/>
      <c r="P125" s="1670"/>
    </row>
    <row r="126" spans="1:16" ht="22.9" customHeight="1" x14ac:dyDescent="0.25">
      <c r="A126" s="1682" t="s">
        <v>214</v>
      </c>
      <c r="B126" s="1682"/>
      <c r="C126" s="1682"/>
      <c r="D126" s="1682"/>
      <c r="E126" s="505"/>
      <c r="F126" s="512">
        <v>317110</v>
      </c>
      <c r="G126" s="1179" t="s">
        <v>15</v>
      </c>
      <c r="H126" s="1179"/>
      <c r="I126" s="504">
        <v>43.2</v>
      </c>
      <c r="J126" s="504">
        <v>681</v>
      </c>
      <c r="K126" s="1670"/>
      <c r="L126" s="1670"/>
      <c r="M126" s="1670"/>
      <c r="N126" s="1670"/>
      <c r="O126" s="1670"/>
      <c r="P126" s="1670"/>
    </row>
    <row r="127" spans="1:16" ht="22.9" customHeight="1" x14ac:dyDescent="0.25">
      <c r="A127" s="1683" t="s">
        <v>101</v>
      </c>
      <c r="B127" s="1683"/>
      <c r="C127" s="1683"/>
      <c r="D127" s="1683"/>
      <c r="E127" s="516"/>
      <c r="F127" s="517">
        <v>330000</v>
      </c>
      <c r="G127" s="1705" t="s">
        <v>15</v>
      </c>
      <c r="H127" s="1705"/>
      <c r="I127" s="819">
        <f>SUM(I128:I133)</f>
        <v>662.80000000000007</v>
      </c>
      <c r="J127" s="511">
        <f>SUM(J128:J133)</f>
        <v>1466.9</v>
      </c>
      <c r="K127" s="1669">
        <f>SUM(K128:L133)</f>
        <v>857.7</v>
      </c>
      <c r="L127" s="1669"/>
      <c r="M127" s="1669">
        <f>SUM(M128:N133)</f>
        <v>857.7</v>
      </c>
      <c r="N127" s="1669"/>
      <c r="O127" s="1669">
        <f>SUM(O128:P133)</f>
        <v>857.7</v>
      </c>
      <c r="P127" s="1669"/>
    </row>
    <row r="128" spans="1:16" ht="32.25" customHeight="1" x14ac:dyDescent="0.25">
      <c r="A128" s="1682" t="s">
        <v>501</v>
      </c>
      <c r="B128" s="1682"/>
      <c r="C128" s="1682"/>
      <c r="D128" s="1682"/>
      <c r="E128" s="505"/>
      <c r="F128" s="512">
        <v>331110</v>
      </c>
      <c r="G128" s="1179" t="s">
        <v>15</v>
      </c>
      <c r="H128" s="1179"/>
      <c r="I128" s="504">
        <v>385.3</v>
      </c>
      <c r="J128" s="504">
        <v>573.70000000000005</v>
      </c>
      <c r="K128" s="1670">
        <v>630</v>
      </c>
      <c r="L128" s="1670"/>
      <c r="M128" s="1670">
        <v>630</v>
      </c>
      <c r="N128" s="1670"/>
      <c r="O128" s="1670">
        <v>630</v>
      </c>
      <c r="P128" s="1670"/>
    </row>
    <row r="129" spans="1:16" ht="20.25" customHeight="1" x14ac:dyDescent="0.25">
      <c r="A129" s="1682" t="s">
        <v>205</v>
      </c>
      <c r="B129" s="1682"/>
      <c r="C129" s="1682"/>
      <c r="D129" s="1682"/>
      <c r="E129" s="505"/>
      <c r="F129" s="512">
        <v>332110</v>
      </c>
      <c r="G129" s="1179" t="s">
        <v>15</v>
      </c>
      <c r="H129" s="1179"/>
      <c r="I129" s="504">
        <v>57.3</v>
      </c>
      <c r="J129" s="504">
        <v>128</v>
      </c>
      <c r="K129" s="1670">
        <v>30</v>
      </c>
      <c r="L129" s="1670"/>
      <c r="M129" s="1670">
        <v>30</v>
      </c>
      <c r="N129" s="1670"/>
      <c r="O129" s="1670">
        <v>30</v>
      </c>
      <c r="P129" s="1670"/>
    </row>
    <row r="130" spans="1:16" ht="18.75" customHeight="1" x14ac:dyDescent="0.25">
      <c r="A130" s="1682" t="s">
        <v>296</v>
      </c>
      <c r="B130" s="1682"/>
      <c r="C130" s="1682"/>
      <c r="D130" s="1682"/>
      <c r="E130" s="505"/>
      <c r="F130" s="512">
        <v>333110</v>
      </c>
      <c r="G130" s="1179" t="s">
        <v>15</v>
      </c>
      <c r="H130" s="1179"/>
      <c r="I130" s="504">
        <v>9.1</v>
      </c>
      <c r="J130" s="504">
        <v>27</v>
      </c>
      <c r="K130" s="1670">
        <v>27</v>
      </c>
      <c r="L130" s="1670"/>
      <c r="M130" s="1670">
        <v>27</v>
      </c>
      <c r="N130" s="1670"/>
      <c r="O130" s="1670">
        <v>27</v>
      </c>
      <c r="P130" s="1670"/>
    </row>
    <row r="131" spans="1:16" ht="34.5" customHeight="1" x14ac:dyDescent="0.25">
      <c r="A131" s="1682" t="s">
        <v>540</v>
      </c>
      <c r="B131" s="1682"/>
      <c r="C131" s="1682"/>
      <c r="D131" s="1682"/>
      <c r="E131" s="505"/>
      <c r="F131" s="512">
        <v>336110</v>
      </c>
      <c r="G131" s="1179" t="s">
        <v>15</v>
      </c>
      <c r="H131" s="1179"/>
      <c r="I131" s="504">
        <v>164</v>
      </c>
      <c r="J131" s="504">
        <v>212</v>
      </c>
      <c r="K131" s="1670">
        <v>107</v>
      </c>
      <c r="L131" s="1670"/>
      <c r="M131" s="1670">
        <v>107</v>
      </c>
      <c r="N131" s="1670"/>
      <c r="O131" s="1670">
        <v>107</v>
      </c>
      <c r="P131" s="1670"/>
    </row>
    <row r="132" spans="1:16" ht="31.5" customHeight="1" x14ac:dyDescent="0.25">
      <c r="A132" s="1682" t="s">
        <v>541</v>
      </c>
      <c r="B132" s="1682"/>
      <c r="C132" s="1682"/>
      <c r="D132" s="1682"/>
      <c r="E132" s="505"/>
      <c r="F132" s="512">
        <v>338110</v>
      </c>
      <c r="G132" s="1179" t="s">
        <v>15</v>
      </c>
      <c r="H132" s="1179"/>
      <c r="I132" s="504"/>
      <c r="J132" s="504">
        <v>462.5</v>
      </c>
      <c r="K132" s="1670"/>
      <c r="L132" s="1670"/>
      <c r="M132" s="1670"/>
      <c r="N132" s="1670"/>
      <c r="O132" s="1670"/>
      <c r="P132" s="1670"/>
    </row>
    <row r="133" spans="1:16" ht="16.5" customHeight="1" x14ac:dyDescent="0.25">
      <c r="A133" s="1682" t="s">
        <v>104</v>
      </c>
      <c r="B133" s="1682"/>
      <c r="C133" s="1682"/>
      <c r="D133" s="1682"/>
      <c r="E133" s="505"/>
      <c r="F133" s="512">
        <v>339110</v>
      </c>
      <c r="G133" s="1179" t="s">
        <v>15</v>
      </c>
      <c r="H133" s="1179"/>
      <c r="I133" s="504">
        <v>47.1</v>
      </c>
      <c r="J133" s="504">
        <v>63.7</v>
      </c>
      <c r="K133" s="1670">
        <v>63.7</v>
      </c>
      <c r="L133" s="1670"/>
      <c r="M133" s="1670">
        <v>63.7</v>
      </c>
      <c r="N133" s="1670"/>
      <c r="O133" s="1670">
        <v>63.7</v>
      </c>
      <c r="P133" s="1670"/>
    </row>
    <row r="134" spans="1:16" ht="22.15" customHeight="1" x14ac:dyDescent="0.25">
      <c r="A134" s="495" t="s">
        <v>208</v>
      </c>
      <c r="B134" s="496"/>
      <c r="C134" s="496"/>
      <c r="D134" s="496"/>
      <c r="E134" s="496"/>
      <c r="F134" s="496"/>
      <c r="G134" s="496"/>
      <c r="H134" s="496"/>
      <c r="I134" s="496"/>
      <c r="J134" s="496"/>
      <c r="K134" s="496"/>
      <c r="L134" s="496"/>
      <c r="M134" s="496"/>
      <c r="N134" s="496"/>
      <c r="O134" s="496"/>
      <c r="P134" s="497"/>
    </row>
    <row r="135" spans="1:16" ht="19.899999999999999" customHeight="1" x14ac:dyDescent="0.25">
      <c r="A135" s="1173" t="s">
        <v>7</v>
      </c>
      <c r="B135" s="1174"/>
      <c r="C135" s="1174"/>
      <c r="D135" s="1175"/>
      <c r="E135" s="1133" t="s">
        <v>2</v>
      </c>
      <c r="F135" s="1134"/>
      <c r="G135" s="1134"/>
      <c r="H135" s="1135"/>
      <c r="I135" s="1706" t="s">
        <v>64</v>
      </c>
      <c r="J135" s="1706" t="s">
        <v>65</v>
      </c>
      <c r="K135" s="1706" t="s">
        <v>344</v>
      </c>
      <c r="L135" s="494">
        <v>2019</v>
      </c>
      <c r="M135" s="1706" t="s">
        <v>345</v>
      </c>
      <c r="N135" s="492">
        <v>2020</v>
      </c>
      <c r="O135" s="492">
        <v>2021</v>
      </c>
      <c r="P135" s="492">
        <v>2022</v>
      </c>
    </row>
    <row r="136" spans="1:16" ht="63" customHeight="1" x14ac:dyDescent="0.25">
      <c r="A136" s="1176"/>
      <c r="B136" s="1177"/>
      <c r="C136" s="1177"/>
      <c r="D136" s="1178"/>
      <c r="E136" s="492" t="s">
        <v>66</v>
      </c>
      <c r="F136" s="492" t="s">
        <v>61</v>
      </c>
      <c r="G136" s="499" t="s">
        <v>12</v>
      </c>
      <c r="H136" s="498" t="s">
        <v>62</v>
      </c>
      <c r="I136" s="1707"/>
      <c r="J136" s="1707"/>
      <c r="K136" s="1707"/>
      <c r="L136" s="94" t="s">
        <v>67</v>
      </c>
      <c r="M136" s="1707"/>
      <c r="N136" s="95" t="s">
        <v>12</v>
      </c>
      <c r="O136" s="499" t="s">
        <v>13</v>
      </c>
      <c r="P136" s="499" t="s">
        <v>13</v>
      </c>
    </row>
    <row r="137" spans="1:16" ht="15.75" customHeight="1" x14ac:dyDescent="0.25">
      <c r="A137" s="1133">
        <v>1</v>
      </c>
      <c r="B137" s="1134"/>
      <c r="C137" s="1134"/>
      <c r="D137" s="1135"/>
      <c r="E137" s="492">
        <v>2</v>
      </c>
      <c r="F137" s="492">
        <v>3</v>
      </c>
      <c r="G137" s="492">
        <v>4</v>
      </c>
      <c r="H137" s="492">
        <v>5</v>
      </c>
      <c r="I137" s="492">
        <v>6</v>
      </c>
      <c r="J137" s="492">
        <v>7</v>
      </c>
      <c r="K137" s="492">
        <v>8</v>
      </c>
      <c r="L137" s="492">
        <v>9</v>
      </c>
      <c r="M137" s="492" t="s">
        <v>68</v>
      </c>
      <c r="N137" s="492">
        <v>11</v>
      </c>
      <c r="O137" s="492">
        <v>12</v>
      </c>
      <c r="P137" s="492">
        <v>13</v>
      </c>
    </row>
    <row r="138" spans="1:16" ht="22.9" customHeight="1" x14ac:dyDescent="0.25">
      <c r="A138" s="1136"/>
      <c r="B138" s="1137"/>
      <c r="C138" s="1137"/>
      <c r="D138" s="1138"/>
      <c r="E138" s="66"/>
      <c r="F138" s="66"/>
      <c r="G138" s="66"/>
      <c r="H138" s="66"/>
      <c r="I138" s="66"/>
      <c r="J138" s="66"/>
      <c r="K138" s="66"/>
      <c r="L138" s="66"/>
      <c r="M138" s="66"/>
      <c r="N138" s="66"/>
      <c r="O138" s="66"/>
      <c r="P138" s="66"/>
    </row>
    <row r="139" spans="1:16" ht="22.9" customHeight="1" x14ac:dyDescent="0.25">
      <c r="A139" s="1136"/>
      <c r="B139" s="1137"/>
      <c r="C139" s="1137"/>
      <c r="D139" s="1138"/>
      <c r="E139" s="66"/>
      <c r="F139" s="66"/>
      <c r="G139" s="66"/>
      <c r="H139" s="66"/>
      <c r="I139" s="66"/>
      <c r="J139" s="66"/>
      <c r="K139" s="66"/>
      <c r="L139" s="66"/>
      <c r="M139" s="66"/>
      <c r="N139" s="66"/>
      <c r="O139" s="66"/>
      <c r="P139" s="66"/>
    </row>
    <row r="140" spans="1:16" ht="22.9" customHeight="1" x14ac:dyDescent="0.25">
      <c r="A140" s="1136"/>
      <c r="B140" s="1137"/>
      <c r="C140" s="1137"/>
      <c r="D140" s="1138"/>
      <c r="E140" s="66"/>
      <c r="F140" s="66"/>
      <c r="G140" s="66"/>
      <c r="H140" s="66"/>
      <c r="I140" s="66"/>
      <c r="J140" s="66"/>
      <c r="K140" s="66"/>
      <c r="L140" s="66"/>
      <c r="M140" s="66"/>
      <c r="N140" s="66"/>
      <c r="O140" s="66"/>
      <c r="P140" s="66"/>
    </row>
    <row r="141" spans="1:16" ht="23.45" customHeight="1" x14ac:dyDescent="0.25"/>
    <row r="142" spans="1:16" s="96" customFormat="1" ht="24.6" customHeight="1" x14ac:dyDescent="0.25">
      <c r="A142" s="355" t="s">
        <v>69</v>
      </c>
      <c r="B142" s="356"/>
      <c r="C142" s="356"/>
      <c r="D142" s="356"/>
      <c r="E142" s="356"/>
      <c r="F142" s="356"/>
      <c r="G142" s="356"/>
      <c r="H142" s="356"/>
      <c r="I142" s="356"/>
      <c r="J142" s="356"/>
      <c r="K142" s="356"/>
      <c r="L142" s="356"/>
      <c r="M142" s="356"/>
      <c r="N142" s="356"/>
      <c r="O142" s="356"/>
      <c r="P142" s="357"/>
    </row>
    <row r="143" spans="1:16" s="96" customFormat="1" ht="24.6" customHeight="1" x14ac:dyDescent="0.25">
      <c r="A143" s="348" t="s">
        <v>70</v>
      </c>
      <c r="B143" s="349"/>
      <c r="C143" s="349"/>
      <c r="D143" s="349"/>
      <c r="E143" s="349"/>
      <c r="F143" s="349"/>
      <c r="G143" s="349"/>
      <c r="H143" s="349"/>
      <c r="I143" s="349"/>
      <c r="J143" s="349"/>
      <c r="K143" s="349"/>
      <c r="L143" s="349"/>
      <c r="M143" s="349"/>
      <c r="N143" s="349"/>
      <c r="O143" s="349"/>
      <c r="P143" s="350"/>
    </row>
    <row r="144" spans="1:16" s="96" customFormat="1" ht="24.6" customHeight="1" x14ac:dyDescent="0.25">
      <c r="A144" s="348" t="s">
        <v>71</v>
      </c>
      <c r="B144" s="349"/>
      <c r="C144" s="349"/>
      <c r="D144" s="349"/>
      <c r="E144" s="349"/>
      <c r="F144" s="349"/>
      <c r="G144" s="349"/>
      <c r="H144" s="349"/>
      <c r="I144" s="349"/>
      <c r="J144" s="349"/>
      <c r="K144" s="349"/>
      <c r="L144" s="349"/>
      <c r="M144" s="349"/>
      <c r="N144" s="349"/>
      <c r="O144" s="349"/>
      <c r="P144" s="350"/>
    </row>
    <row r="145" spans="1:16" s="96" customFormat="1" ht="24.6" customHeight="1" x14ac:dyDescent="0.25">
      <c r="A145" s="351" t="s">
        <v>72</v>
      </c>
      <c r="B145" s="352"/>
      <c r="C145" s="352"/>
      <c r="D145" s="352"/>
      <c r="E145" s="352"/>
      <c r="F145" s="352"/>
      <c r="G145" s="352"/>
      <c r="H145" s="352"/>
      <c r="I145" s="352"/>
      <c r="J145" s="352"/>
      <c r="K145" s="352"/>
      <c r="L145" s="352"/>
      <c r="M145" s="352"/>
      <c r="N145" s="352"/>
      <c r="O145" s="352"/>
      <c r="P145" s="353"/>
    </row>
    <row r="146" spans="1:16" ht="13.15" customHeight="1" x14ac:dyDescent="0.25"/>
    <row r="147" spans="1:16" ht="14.45" customHeight="1" x14ac:dyDescent="0.25">
      <c r="A147" s="354"/>
      <c r="B147" s="354"/>
      <c r="C147" s="354"/>
      <c r="D147" s="354"/>
      <c r="E147" s="354"/>
      <c r="F147" s="354"/>
      <c r="G147" s="354"/>
      <c r="H147" s="354"/>
      <c r="I147" s="354"/>
      <c r="J147" s="354"/>
      <c r="K147" s="354"/>
      <c r="L147" s="354"/>
      <c r="M147" s="354"/>
      <c r="N147" s="354"/>
      <c r="O147" s="354"/>
      <c r="P147" s="354"/>
    </row>
  </sheetData>
  <mergeCells count="437">
    <mergeCell ref="C84:I84"/>
    <mergeCell ref="C85:I85"/>
    <mergeCell ref="C86:I86"/>
    <mergeCell ref="C87:I87"/>
    <mergeCell ref="C89:I89"/>
    <mergeCell ref="C76:I76"/>
    <mergeCell ref="C81:I81"/>
    <mergeCell ref="C82:I82"/>
    <mergeCell ref="C80:I80"/>
    <mergeCell ref="C77:I77"/>
    <mergeCell ref="O130:P130"/>
    <mergeCell ref="G121:H121"/>
    <mergeCell ref="G103:H103"/>
    <mergeCell ref="O108:P108"/>
    <mergeCell ref="M122:N122"/>
    <mergeCell ref="A133:D133"/>
    <mergeCell ref="G133:H133"/>
    <mergeCell ref="K133:L133"/>
    <mergeCell ref="M133:N133"/>
    <mergeCell ref="O133:P133"/>
    <mergeCell ref="A131:D131"/>
    <mergeCell ref="G131:H131"/>
    <mergeCell ref="K131:L131"/>
    <mergeCell ref="M131:N131"/>
    <mergeCell ref="O131:P131"/>
    <mergeCell ref="A132:D132"/>
    <mergeCell ref="G132:H132"/>
    <mergeCell ref="K132:L132"/>
    <mergeCell ref="M132:N132"/>
    <mergeCell ref="O132:P132"/>
    <mergeCell ref="O123:P123"/>
    <mergeCell ref="O115:P115"/>
    <mergeCell ref="O117:P117"/>
    <mergeCell ref="M117:N117"/>
    <mergeCell ref="G129:H129"/>
    <mergeCell ref="O109:P109"/>
    <mergeCell ref="O107:P107"/>
    <mergeCell ref="M128:N128"/>
    <mergeCell ref="O128:P128"/>
    <mergeCell ref="M126:N126"/>
    <mergeCell ref="M124:N124"/>
    <mergeCell ref="O124:P124"/>
    <mergeCell ref="M116:N116"/>
    <mergeCell ref="O118:P118"/>
    <mergeCell ref="O116:P116"/>
    <mergeCell ref="M110:N110"/>
    <mergeCell ref="M129:N129"/>
    <mergeCell ref="O129:P129"/>
    <mergeCell ref="M127:N127"/>
    <mergeCell ref="O127:P127"/>
    <mergeCell ref="O111:P111"/>
    <mergeCell ref="M114:N114"/>
    <mergeCell ref="O114:P114"/>
    <mergeCell ref="M111:N111"/>
    <mergeCell ref="O110:P110"/>
    <mergeCell ref="M125:N125"/>
    <mergeCell ref="M121:N121"/>
    <mergeCell ref="O126:P126"/>
    <mergeCell ref="O121:P121"/>
    <mergeCell ref="M115:N115"/>
    <mergeCell ref="M101:N101"/>
    <mergeCell ref="M102:N102"/>
    <mergeCell ref="G128:H128"/>
    <mergeCell ref="K128:L128"/>
    <mergeCell ref="G123:H123"/>
    <mergeCell ref="A116:D116"/>
    <mergeCell ref="M108:N108"/>
    <mergeCell ref="G102:H102"/>
    <mergeCell ref="G101:H101"/>
    <mergeCell ref="K101:L101"/>
    <mergeCell ref="K115:L115"/>
    <mergeCell ref="G125:H125"/>
    <mergeCell ref="A112:D112"/>
    <mergeCell ref="G112:H112"/>
    <mergeCell ref="K112:L112"/>
    <mergeCell ref="M112:N112"/>
    <mergeCell ref="O112:P112"/>
    <mergeCell ref="G113:H113"/>
    <mergeCell ref="K113:L113"/>
    <mergeCell ref="M113:N113"/>
    <mergeCell ref="O113:P113"/>
    <mergeCell ref="M118:N118"/>
    <mergeCell ref="A89:A90"/>
    <mergeCell ref="A91:P91"/>
    <mergeCell ref="K106:L106"/>
    <mergeCell ref="K102:L102"/>
    <mergeCell ref="O98:P98"/>
    <mergeCell ref="O99:P99"/>
    <mergeCell ref="M98:N98"/>
    <mergeCell ref="M99:N99"/>
    <mergeCell ref="K98:L98"/>
    <mergeCell ref="K99:L99"/>
    <mergeCell ref="A96:D96"/>
    <mergeCell ref="A95:D95"/>
    <mergeCell ref="K111:L111"/>
    <mergeCell ref="K109:L109"/>
    <mergeCell ref="K122:L122"/>
    <mergeCell ref="K117:L117"/>
    <mergeCell ref="K118:L118"/>
    <mergeCell ref="A106:D106"/>
    <mergeCell ref="G94:H94"/>
    <mergeCell ref="G120:H120"/>
    <mergeCell ref="K119:L119"/>
    <mergeCell ref="A57:B57"/>
    <mergeCell ref="I53:J53"/>
    <mergeCell ref="C58:N58"/>
    <mergeCell ref="I52:J52"/>
    <mergeCell ref="O59:P59"/>
    <mergeCell ref="O58:P58"/>
    <mergeCell ref="A56:B56"/>
    <mergeCell ref="C59:N59"/>
    <mergeCell ref="A50:B51"/>
    <mergeCell ref="O122:P122"/>
    <mergeCell ref="G38:J38"/>
    <mergeCell ref="G39:H39"/>
    <mergeCell ref="G40:H40"/>
    <mergeCell ref="G41:H41"/>
    <mergeCell ref="G42:H42"/>
    <mergeCell ref="G43:H43"/>
    <mergeCell ref="K94:L94"/>
    <mergeCell ref="M94:N94"/>
    <mergeCell ref="K121:L121"/>
    <mergeCell ref="G117:H117"/>
    <mergeCell ref="K100:L100"/>
    <mergeCell ref="M92:N92"/>
    <mergeCell ref="A66:P66"/>
    <mergeCell ref="C70:I70"/>
    <mergeCell ref="A43:C43"/>
    <mergeCell ref="C50:H50"/>
    <mergeCell ref="I50:J51"/>
    <mergeCell ref="A47:C47"/>
    <mergeCell ref="A49:P49"/>
    <mergeCell ref="A52:B52"/>
    <mergeCell ref="A53:B53"/>
    <mergeCell ref="A59:B59"/>
    <mergeCell ref="C56:N56"/>
    <mergeCell ref="A140:D140"/>
    <mergeCell ref="A92:D93"/>
    <mergeCell ref="E92:F92"/>
    <mergeCell ref="G92:H92"/>
    <mergeCell ref="A109:D109"/>
    <mergeCell ref="G109:H109"/>
    <mergeCell ref="A98:D98"/>
    <mergeCell ref="A99:D99"/>
    <mergeCell ref="K116:L116"/>
    <mergeCell ref="K129:L129"/>
    <mergeCell ref="K114:L114"/>
    <mergeCell ref="K125:L125"/>
    <mergeCell ref="K126:L126"/>
    <mergeCell ref="K124:L124"/>
    <mergeCell ref="A135:D136"/>
    <mergeCell ref="A115:D115"/>
    <mergeCell ref="G116:H116"/>
    <mergeCell ref="A139:D139"/>
    <mergeCell ref="A111:D111"/>
    <mergeCell ref="A137:D137"/>
    <mergeCell ref="A138:D138"/>
    <mergeCell ref="A120:D120"/>
    <mergeCell ref="G119:H119"/>
    <mergeCell ref="A101:D101"/>
    <mergeCell ref="M123:N123"/>
    <mergeCell ref="M135:M136"/>
    <mergeCell ref="K135:K136"/>
    <mergeCell ref="J135:J136"/>
    <mergeCell ref="I135:I136"/>
    <mergeCell ref="A123:D123"/>
    <mergeCell ref="G100:H100"/>
    <mergeCell ref="A129:D129"/>
    <mergeCell ref="A126:D126"/>
    <mergeCell ref="G124:H124"/>
    <mergeCell ref="G126:H126"/>
    <mergeCell ref="G130:H130"/>
    <mergeCell ref="K130:L130"/>
    <mergeCell ref="A130:D130"/>
    <mergeCell ref="A127:D127"/>
    <mergeCell ref="G127:H127"/>
    <mergeCell ref="K127:L127"/>
    <mergeCell ref="A128:D128"/>
    <mergeCell ref="E135:H135"/>
    <mergeCell ref="G115:H115"/>
    <mergeCell ref="A114:D114"/>
    <mergeCell ref="G114:H114"/>
    <mergeCell ref="M107:N107"/>
    <mergeCell ref="A100:D100"/>
    <mergeCell ref="M130:N130"/>
    <mergeCell ref="A61:P61"/>
    <mergeCell ref="O56:P56"/>
    <mergeCell ref="O57:P57"/>
    <mergeCell ref="O125:P125"/>
    <mergeCell ref="A117:D117"/>
    <mergeCell ref="A122:D122"/>
    <mergeCell ref="G122:H122"/>
    <mergeCell ref="A102:D102"/>
    <mergeCell ref="G118:H118"/>
    <mergeCell ref="G110:H110"/>
    <mergeCell ref="K110:L110"/>
    <mergeCell ref="A118:D118"/>
    <mergeCell ref="A103:D103"/>
    <mergeCell ref="A108:D108"/>
    <mergeCell ref="A110:D110"/>
    <mergeCell ref="G111:H111"/>
    <mergeCell ref="A124:D124"/>
    <mergeCell ref="A125:D125"/>
    <mergeCell ref="A121:D121"/>
    <mergeCell ref="K123:L123"/>
    <mergeCell ref="A104:D104"/>
    <mergeCell ref="A105:D105"/>
    <mergeCell ref="O103:P103"/>
    <mergeCell ref="O28:P28"/>
    <mergeCell ref="A32:B32"/>
    <mergeCell ref="A33:B33"/>
    <mergeCell ref="M30:N30"/>
    <mergeCell ref="M31:N31"/>
    <mergeCell ref="M109:N109"/>
    <mergeCell ref="A69:A73"/>
    <mergeCell ref="C69:I69"/>
    <mergeCell ref="A62:C62"/>
    <mergeCell ref="O92:P92"/>
    <mergeCell ref="G93:H93"/>
    <mergeCell ref="K93:L93"/>
    <mergeCell ref="M93:N93"/>
    <mergeCell ref="O93:P93"/>
    <mergeCell ref="C73:I73"/>
    <mergeCell ref="C74:I74"/>
    <mergeCell ref="C83:I83"/>
    <mergeCell ref="D64:P64"/>
    <mergeCell ref="C67:I68"/>
    <mergeCell ref="D63:P63"/>
    <mergeCell ref="A63:C63"/>
    <mergeCell ref="D62:P62"/>
    <mergeCell ref="C78:I78"/>
    <mergeCell ref="C79:I79"/>
    <mergeCell ref="O32:P32"/>
    <mergeCell ref="A34:B34"/>
    <mergeCell ref="G32:H32"/>
    <mergeCell ref="A29:B29"/>
    <mergeCell ref="A30:B30"/>
    <mergeCell ref="A31:B31"/>
    <mergeCell ref="G29:H29"/>
    <mergeCell ref="G30:H30"/>
    <mergeCell ref="O30:P30"/>
    <mergeCell ref="O31:P31"/>
    <mergeCell ref="K31:L31"/>
    <mergeCell ref="M35:N35"/>
    <mergeCell ref="K35:L35"/>
    <mergeCell ref="A44:C44"/>
    <mergeCell ref="E44:F44"/>
    <mergeCell ref="D38:F38"/>
    <mergeCell ref="E40:F40"/>
    <mergeCell ref="E41:F41"/>
    <mergeCell ref="C75:I75"/>
    <mergeCell ref="A28:B28"/>
    <mergeCell ref="K34:L34"/>
    <mergeCell ref="K32:L32"/>
    <mergeCell ref="K33:L33"/>
    <mergeCell ref="G33:H33"/>
    <mergeCell ref="K28:L28"/>
    <mergeCell ref="M28:N28"/>
    <mergeCell ref="A67:A68"/>
    <mergeCell ref="J67:J68"/>
    <mergeCell ref="A64:C64"/>
    <mergeCell ref="B67:B68"/>
    <mergeCell ref="C71:I71"/>
    <mergeCell ref="C72:I72"/>
    <mergeCell ref="C57:N57"/>
    <mergeCell ref="A54:B54"/>
    <mergeCell ref="A55:P55"/>
    <mergeCell ref="E39:F39"/>
    <mergeCell ref="E47:F47"/>
    <mergeCell ref="A38:C39"/>
    <mergeCell ref="A40:C40"/>
    <mergeCell ref="A41:C41"/>
    <mergeCell ref="G46:H46"/>
    <mergeCell ref="G47:H47"/>
    <mergeCell ref="G45:H45"/>
    <mergeCell ref="A37:P37"/>
    <mergeCell ref="N38:P38"/>
    <mergeCell ref="K38:M38"/>
    <mergeCell ref="E46:F46"/>
    <mergeCell ref="A45:C45"/>
    <mergeCell ref="A46:C46"/>
    <mergeCell ref="M23:N23"/>
    <mergeCell ref="M24:N24"/>
    <mergeCell ref="K23:L23"/>
    <mergeCell ref="K24:L24"/>
    <mergeCell ref="C23:F23"/>
    <mergeCell ref="E45:F45"/>
    <mergeCell ref="M27:N27"/>
    <mergeCell ref="O33:P33"/>
    <mergeCell ref="O34:P34"/>
    <mergeCell ref="K29:L29"/>
    <mergeCell ref="O27:P27"/>
    <mergeCell ref="O26:P26"/>
    <mergeCell ref="K30:L30"/>
    <mergeCell ref="K27:L27"/>
    <mergeCell ref="G28:H28"/>
    <mergeCell ref="G31:H31"/>
    <mergeCell ref="O29:P29"/>
    <mergeCell ref="M29:N29"/>
    <mergeCell ref="M32:N32"/>
    <mergeCell ref="M33:N33"/>
    <mergeCell ref="M34:N34"/>
    <mergeCell ref="G34:H34"/>
    <mergeCell ref="G35:H35"/>
    <mergeCell ref="O35:P35"/>
    <mergeCell ref="O12:P12"/>
    <mergeCell ref="M12:N12"/>
    <mergeCell ref="K12:L12"/>
    <mergeCell ref="O15:P15"/>
    <mergeCell ref="M15:N15"/>
    <mergeCell ref="K15:L15"/>
    <mergeCell ref="K16:L16"/>
    <mergeCell ref="M16:N16"/>
    <mergeCell ref="O16:P16"/>
    <mergeCell ref="M13:N13"/>
    <mergeCell ref="O13:P13"/>
    <mergeCell ref="K14:L14"/>
    <mergeCell ref="G14:H14"/>
    <mergeCell ref="K13:L13"/>
    <mergeCell ref="K26:L26"/>
    <mergeCell ref="O20:P20"/>
    <mergeCell ref="O21:P21"/>
    <mergeCell ref="K20:L20"/>
    <mergeCell ref="K21:L21"/>
    <mergeCell ref="M20:N20"/>
    <mergeCell ref="M21:N21"/>
    <mergeCell ref="G21:H21"/>
    <mergeCell ref="G20:H20"/>
    <mergeCell ref="K17:L17"/>
    <mergeCell ref="M17:N17"/>
    <mergeCell ref="O17:P17"/>
    <mergeCell ref="O19:P19"/>
    <mergeCell ref="M19:N19"/>
    <mergeCell ref="K19:L19"/>
    <mergeCell ref="O25:P25"/>
    <mergeCell ref="M26:N26"/>
    <mergeCell ref="K25:L25"/>
    <mergeCell ref="M25:N25"/>
    <mergeCell ref="G26:H26"/>
    <mergeCell ref="G18:H18"/>
    <mergeCell ref="K18:L18"/>
    <mergeCell ref="D8:O8"/>
    <mergeCell ref="A10:P10"/>
    <mergeCell ref="A12:D13"/>
    <mergeCell ref="A107:D107"/>
    <mergeCell ref="K97:L97"/>
    <mergeCell ref="A97:D97"/>
    <mergeCell ref="G97:H97"/>
    <mergeCell ref="A58:B58"/>
    <mergeCell ref="G105:H105"/>
    <mergeCell ref="G104:H104"/>
    <mergeCell ref="A14:D14"/>
    <mergeCell ref="A15:D15"/>
    <mergeCell ref="A16:D16"/>
    <mergeCell ref="G15:H15"/>
    <mergeCell ref="G16:H16"/>
    <mergeCell ref="A17:D17"/>
    <mergeCell ref="G17:H17"/>
    <mergeCell ref="O97:P97"/>
    <mergeCell ref="O101:P101"/>
    <mergeCell ref="O102:P102"/>
    <mergeCell ref="O104:P104"/>
    <mergeCell ref="G13:H13"/>
    <mergeCell ref="O14:P14"/>
    <mergeCell ref="M14:N14"/>
    <mergeCell ref="N1:P1"/>
    <mergeCell ref="E2:J2"/>
    <mergeCell ref="D3:L3"/>
    <mergeCell ref="A6:C6"/>
    <mergeCell ref="A7:C7"/>
    <mergeCell ref="D6:O6"/>
    <mergeCell ref="D7:O7"/>
    <mergeCell ref="G19:H19"/>
    <mergeCell ref="G44:H44"/>
    <mergeCell ref="G23:H23"/>
    <mergeCell ref="G24:H24"/>
    <mergeCell ref="A26:B26"/>
    <mergeCell ref="A27:B27"/>
    <mergeCell ref="G27:H27"/>
    <mergeCell ref="A42:C42"/>
    <mergeCell ref="A35:B35"/>
    <mergeCell ref="A19:D19"/>
    <mergeCell ref="A20:D20"/>
    <mergeCell ref="A21:D21"/>
    <mergeCell ref="E42:F42"/>
    <mergeCell ref="E43:F43"/>
    <mergeCell ref="A8:C8"/>
    <mergeCell ref="G12:H12"/>
    <mergeCell ref="E12:F12"/>
    <mergeCell ref="M119:N119"/>
    <mergeCell ref="O119:P119"/>
    <mergeCell ref="K120:L120"/>
    <mergeCell ref="M120:N120"/>
    <mergeCell ref="O120:P120"/>
    <mergeCell ref="A74:A88"/>
    <mergeCell ref="C88:I88"/>
    <mergeCell ref="A113:D113"/>
    <mergeCell ref="O94:P94"/>
    <mergeCell ref="O96:P96"/>
    <mergeCell ref="G95:H95"/>
    <mergeCell ref="K95:L95"/>
    <mergeCell ref="M97:N97"/>
    <mergeCell ref="M96:N96"/>
    <mergeCell ref="M103:N103"/>
    <mergeCell ref="M104:N104"/>
    <mergeCell ref="M106:N106"/>
    <mergeCell ref="C90:I90"/>
    <mergeCell ref="K103:L103"/>
    <mergeCell ref="A94:D94"/>
    <mergeCell ref="G108:H108"/>
    <mergeCell ref="K107:L107"/>
    <mergeCell ref="K108:L108"/>
    <mergeCell ref="G107:H107"/>
    <mergeCell ref="M18:N18"/>
    <mergeCell ref="O18:P18"/>
    <mergeCell ref="A18:D18"/>
    <mergeCell ref="A119:D119"/>
    <mergeCell ref="K92:L92"/>
    <mergeCell ref="K96:L96"/>
    <mergeCell ref="G96:H96"/>
    <mergeCell ref="O100:P100"/>
    <mergeCell ref="O106:P106"/>
    <mergeCell ref="M100:N100"/>
    <mergeCell ref="G98:H98"/>
    <mergeCell ref="G99:H99"/>
    <mergeCell ref="M95:N95"/>
    <mergeCell ref="O95:P95"/>
    <mergeCell ref="M105:N105"/>
    <mergeCell ref="K104:L104"/>
    <mergeCell ref="K105:L105"/>
    <mergeCell ref="G106:H106"/>
    <mergeCell ref="O105:P105"/>
    <mergeCell ref="A23:B24"/>
    <mergeCell ref="G25:H25"/>
    <mergeCell ref="A25:B25"/>
    <mergeCell ref="O23:P23"/>
    <mergeCell ref="O24:P24"/>
  </mergeCells>
  <printOptions horizontalCentered="1" verticalCentered="1"/>
  <pageMargins left="0.59055118110236227" right="0.15748031496062992" top="0.19685039370078741" bottom="0.11811023622047245" header="0.31496062992125984" footer="0.31496062992125984"/>
  <pageSetup paperSize="9" scale="87" orientation="landscape" r:id="rId1"/>
  <rowBreaks count="6" manualBreakCount="6">
    <brk id="30" max="16383" man="1"/>
    <brk id="54" max="16383" man="1"/>
    <brk id="64" max="16383" man="1"/>
    <brk id="86" max="16383" man="1"/>
    <brk id="114" max="16383" man="1"/>
    <brk id="1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90"/>
  <sheetViews>
    <sheetView showZeros="0" topLeftCell="A67" zoomScale="90" zoomScaleNormal="90" zoomScaleSheetLayoutView="90" workbookViewId="0">
      <selection activeCell="R26" sqref="R26"/>
    </sheetView>
  </sheetViews>
  <sheetFormatPr defaultColWidth="8.85546875" defaultRowHeight="15.75" x14ac:dyDescent="0.25"/>
  <cols>
    <col min="1" max="1" width="10.140625" style="1" customWidth="1"/>
    <col min="2" max="2" width="8.5703125" style="1" customWidth="1"/>
    <col min="3" max="3" width="8.28515625" style="1" customWidth="1"/>
    <col min="4" max="4" width="10.7109375" style="1" customWidth="1"/>
    <col min="5" max="5" width="8.28515625" style="1" customWidth="1"/>
    <col min="6" max="6" width="8" style="1" customWidth="1"/>
    <col min="7" max="7" width="7.140625" style="1" customWidth="1"/>
    <col min="8" max="8" width="7.5703125" style="1" customWidth="1"/>
    <col min="9" max="9" width="11.5703125" style="1" customWidth="1"/>
    <col min="10" max="10" width="10.28515625" style="1" customWidth="1"/>
    <col min="11" max="11" width="11.42578125" style="1" customWidth="1"/>
    <col min="12" max="12" width="7.28515625" style="1" customWidth="1"/>
    <col min="13" max="13" width="13.140625" style="1" customWidth="1"/>
    <col min="14" max="14" width="11" style="1" customWidth="1"/>
    <col min="15" max="15" width="9.42578125" style="1" customWidth="1"/>
    <col min="16" max="16" width="8" style="1" customWidth="1"/>
    <col min="17" max="16384" width="8.85546875" style="1"/>
  </cols>
  <sheetData>
    <row r="1" spans="1:16" x14ac:dyDescent="0.25">
      <c r="N1" s="1383" t="s">
        <v>701</v>
      </c>
      <c r="O1" s="1383"/>
      <c r="P1" s="1383"/>
    </row>
    <row r="2" spans="1:16" ht="18.75" x14ac:dyDescent="0.25">
      <c r="E2" s="1384" t="s">
        <v>1</v>
      </c>
      <c r="F2" s="1384"/>
      <c r="G2" s="1384"/>
      <c r="H2" s="1384"/>
      <c r="I2" s="1384"/>
      <c r="J2" s="1384"/>
    </row>
    <row r="3" spans="1:16" ht="18.75" x14ac:dyDescent="0.25">
      <c r="D3" s="1384" t="s">
        <v>702</v>
      </c>
      <c r="E3" s="1384"/>
      <c r="F3" s="1384"/>
      <c r="G3" s="1384"/>
      <c r="H3" s="1384"/>
      <c r="I3" s="1384"/>
      <c r="J3" s="1384"/>
      <c r="K3" s="1384"/>
      <c r="L3" s="1384"/>
    </row>
    <row r="4" spans="1:16" ht="4.5" customHeight="1" x14ac:dyDescent="0.25">
      <c r="D4" s="80"/>
      <c r="E4" s="80"/>
      <c r="F4" s="80"/>
      <c r="G4" s="80"/>
      <c r="H4" s="80"/>
      <c r="I4" s="80"/>
      <c r="J4" s="80"/>
      <c r="K4" s="80"/>
      <c r="L4" s="80"/>
    </row>
    <row r="5" spans="1:16" x14ac:dyDescent="0.25">
      <c r="P5" s="79" t="s">
        <v>2</v>
      </c>
    </row>
    <row r="6" spans="1:16" ht="15" customHeight="1" x14ac:dyDescent="0.25">
      <c r="A6" s="1334" t="s">
        <v>3</v>
      </c>
      <c r="B6" s="1334"/>
      <c r="C6" s="1334"/>
      <c r="D6" s="1385" t="s">
        <v>217</v>
      </c>
      <c r="E6" s="1386"/>
      <c r="F6" s="1386"/>
      <c r="G6" s="1386"/>
      <c r="H6" s="1386"/>
      <c r="I6" s="1386"/>
      <c r="J6" s="1386"/>
      <c r="K6" s="1386"/>
      <c r="L6" s="1386"/>
      <c r="M6" s="1386"/>
      <c r="N6" s="1386"/>
      <c r="O6" s="1387"/>
      <c r="P6" s="77">
        <v>1</v>
      </c>
    </row>
    <row r="7" spans="1:16" ht="18" customHeight="1" x14ac:dyDescent="0.25">
      <c r="A7" s="1334" t="s">
        <v>4</v>
      </c>
      <c r="B7" s="1334"/>
      <c r="C7" s="1334"/>
      <c r="D7" s="1388" t="s">
        <v>374</v>
      </c>
      <c r="E7" s="1388"/>
      <c r="F7" s="1388"/>
      <c r="G7" s="1388"/>
      <c r="H7" s="1388"/>
      <c r="I7" s="1388"/>
      <c r="J7" s="1388"/>
      <c r="K7" s="1388"/>
      <c r="L7" s="1388"/>
      <c r="M7" s="1388"/>
      <c r="N7" s="1388"/>
      <c r="O7" s="1388"/>
      <c r="P7" s="37" t="s">
        <v>335</v>
      </c>
    </row>
    <row r="8" spans="1:16" ht="17.25" customHeight="1" x14ac:dyDescent="0.25">
      <c r="A8" s="1334" t="s">
        <v>5</v>
      </c>
      <c r="B8" s="1334"/>
      <c r="C8" s="1334"/>
      <c r="D8" s="1329"/>
      <c r="E8" s="1330"/>
      <c r="F8" s="1330"/>
      <c r="G8" s="1330"/>
      <c r="H8" s="1330"/>
      <c r="I8" s="1330"/>
      <c r="J8" s="1330"/>
      <c r="K8" s="1330"/>
      <c r="L8" s="1330"/>
      <c r="M8" s="1330"/>
      <c r="N8" s="1330"/>
      <c r="O8" s="1331"/>
      <c r="P8" s="37"/>
    </row>
    <row r="9" spans="1:16" ht="18.75" customHeight="1" x14ac:dyDescent="0.25"/>
    <row r="10" spans="1:16" x14ac:dyDescent="0.25">
      <c r="A10" s="1329" t="s">
        <v>6</v>
      </c>
      <c r="B10" s="1330"/>
      <c r="C10" s="1330"/>
      <c r="D10" s="1330"/>
      <c r="E10" s="1330"/>
      <c r="F10" s="1330"/>
      <c r="G10" s="1330"/>
      <c r="H10" s="1330"/>
      <c r="I10" s="1330"/>
      <c r="J10" s="1330"/>
      <c r="K10" s="1330"/>
      <c r="L10" s="1330"/>
      <c r="M10" s="1330"/>
      <c r="N10" s="1330"/>
      <c r="O10" s="1330"/>
      <c r="P10" s="1331"/>
    </row>
    <row r="11" spans="1:16" ht="4.5" customHeight="1" x14ac:dyDescent="0.25">
      <c r="A11" s="86"/>
      <c r="B11" s="86"/>
      <c r="C11" s="86"/>
      <c r="D11" s="86"/>
      <c r="E11" s="86"/>
      <c r="F11" s="86"/>
      <c r="G11" s="86"/>
      <c r="H11" s="86"/>
      <c r="I11" s="86"/>
      <c r="J11" s="86"/>
      <c r="K11" s="86"/>
      <c r="L11" s="86"/>
      <c r="M11" s="86"/>
      <c r="N11" s="86"/>
      <c r="O11" s="86"/>
      <c r="P11" s="86"/>
    </row>
    <row r="12" spans="1:16" ht="21.6" customHeight="1" x14ac:dyDescent="0.25">
      <c r="A12" s="1295" t="s">
        <v>7</v>
      </c>
      <c r="B12" s="1296"/>
      <c r="C12" s="1296"/>
      <c r="D12" s="1297"/>
      <c r="E12" s="1255" t="s">
        <v>2</v>
      </c>
      <c r="F12" s="1256"/>
      <c r="G12" s="1280">
        <v>2017</v>
      </c>
      <c r="H12" s="1280"/>
      <c r="I12" s="77">
        <v>2018</v>
      </c>
      <c r="J12" s="77">
        <v>2019</v>
      </c>
      <c r="K12" s="1301">
        <v>2020</v>
      </c>
      <c r="L12" s="1301"/>
      <c r="M12" s="1301">
        <v>2021</v>
      </c>
      <c r="N12" s="1301"/>
      <c r="O12" s="1301">
        <v>2022</v>
      </c>
      <c r="P12" s="1301"/>
    </row>
    <row r="13" spans="1:16" ht="31.5" x14ac:dyDescent="0.25">
      <c r="A13" s="1298"/>
      <c r="B13" s="1299"/>
      <c r="C13" s="1299"/>
      <c r="D13" s="1300"/>
      <c r="E13" s="77" t="s">
        <v>8</v>
      </c>
      <c r="F13" s="83" t="s">
        <v>9</v>
      </c>
      <c r="G13" s="1255" t="s">
        <v>10</v>
      </c>
      <c r="H13" s="1256"/>
      <c r="I13" s="77" t="s">
        <v>10</v>
      </c>
      <c r="J13" s="77" t="s">
        <v>11</v>
      </c>
      <c r="K13" s="1255" t="s">
        <v>12</v>
      </c>
      <c r="L13" s="1256"/>
      <c r="M13" s="1255" t="s">
        <v>13</v>
      </c>
      <c r="N13" s="1256"/>
      <c r="O13" s="1255" t="s">
        <v>13</v>
      </c>
      <c r="P13" s="1256"/>
    </row>
    <row r="14" spans="1:16" ht="23.45" customHeight="1" x14ac:dyDescent="0.25">
      <c r="A14" s="2161" t="s">
        <v>14</v>
      </c>
      <c r="B14" s="2161"/>
      <c r="C14" s="2161"/>
      <c r="D14" s="2161"/>
      <c r="E14" s="1121">
        <v>4</v>
      </c>
      <c r="F14" s="1121"/>
      <c r="G14" s="1389"/>
      <c r="H14" s="1390"/>
      <c r="I14" s="577"/>
      <c r="J14" s="577">
        <v>350</v>
      </c>
      <c r="K14" s="1389">
        <v>350</v>
      </c>
      <c r="L14" s="1390"/>
      <c r="M14" s="1389">
        <v>350</v>
      </c>
      <c r="N14" s="1390"/>
      <c r="O14" s="1389">
        <v>350</v>
      </c>
      <c r="P14" s="1390"/>
    </row>
    <row r="15" spans="1:16" ht="18.75" customHeight="1" x14ac:dyDescent="0.25">
      <c r="A15" s="2112" t="s">
        <v>83</v>
      </c>
      <c r="B15" s="2112"/>
      <c r="C15" s="2112"/>
      <c r="D15" s="2112"/>
      <c r="E15" s="1121"/>
      <c r="F15" s="1121">
        <v>22</v>
      </c>
      <c r="G15" s="1400"/>
      <c r="H15" s="1401"/>
      <c r="I15" s="1121"/>
      <c r="J15" s="1121">
        <v>350</v>
      </c>
      <c r="K15" s="1432">
        <v>350</v>
      </c>
      <c r="L15" s="1432"/>
      <c r="M15" s="1432">
        <v>350</v>
      </c>
      <c r="N15" s="1432"/>
      <c r="O15" s="1432">
        <v>350</v>
      </c>
      <c r="P15" s="1432"/>
    </row>
    <row r="16" spans="1:16" ht="15.75" customHeight="1" x14ac:dyDescent="0.25">
      <c r="A16" s="1394"/>
      <c r="B16" s="1395"/>
      <c r="C16" s="1395"/>
      <c r="D16" s="1396"/>
      <c r="E16" s="1121"/>
      <c r="F16" s="1121"/>
      <c r="G16" s="1400"/>
      <c r="H16" s="1401"/>
      <c r="I16" s="1121"/>
      <c r="J16" s="1121"/>
      <c r="K16" s="1400"/>
      <c r="L16" s="1401"/>
      <c r="M16" s="1400"/>
      <c r="N16" s="1401"/>
      <c r="O16" s="1400"/>
      <c r="P16" s="1401"/>
    </row>
    <row r="17" spans="1:16" ht="16.5" customHeight="1" x14ac:dyDescent="0.25">
      <c r="A17" s="1394"/>
      <c r="B17" s="1395"/>
      <c r="C17" s="1395"/>
      <c r="D17" s="1396"/>
      <c r="E17" s="1121"/>
      <c r="F17" s="1121"/>
      <c r="G17" s="1400"/>
      <c r="H17" s="1401"/>
      <c r="I17" s="1121"/>
      <c r="J17" s="1121"/>
      <c r="K17" s="1400"/>
      <c r="L17" s="1401"/>
      <c r="M17" s="1400"/>
      <c r="N17" s="1401"/>
      <c r="O17" s="1400"/>
      <c r="P17" s="1401"/>
    </row>
    <row r="18" spans="1:16" ht="18.75" customHeight="1" x14ac:dyDescent="0.25">
      <c r="A18" s="149"/>
      <c r="B18" s="149"/>
      <c r="C18" s="149"/>
      <c r="D18" s="149"/>
      <c r="E18" s="149"/>
      <c r="F18" s="149"/>
      <c r="G18" s="149"/>
      <c r="H18" s="149"/>
      <c r="I18" s="149"/>
      <c r="J18" s="149"/>
      <c r="K18" s="149"/>
      <c r="L18" s="149"/>
      <c r="M18" s="149"/>
      <c r="N18" s="149"/>
      <c r="O18" s="149"/>
      <c r="P18" s="149"/>
    </row>
    <row r="19" spans="1:16" ht="22.5" customHeight="1" x14ac:dyDescent="0.25">
      <c r="A19" s="1407" t="s">
        <v>7</v>
      </c>
      <c r="B19" s="1409"/>
      <c r="C19" s="2119" t="s">
        <v>2</v>
      </c>
      <c r="D19" s="2119"/>
      <c r="E19" s="2119"/>
      <c r="F19" s="2119"/>
      <c r="G19" s="1432">
        <v>2017</v>
      </c>
      <c r="H19" s="1432"/>
      <c r="I19" s="1121">
        <v>2018</v>
      </c>
      <c r="J19" s="1121">
        <v>2019</v>
      </c>
      <c r="K19" s="2119">
        <v>2020</v>
      </c>
      <c r="L19" s="2119"/>
      <c r="M19" s="2119">
        <v>2021</v>
      </c>
      <c r="N19" s="2119"/>
      <c r="O19" s="2119">
        <v>2022</v>
      </c>
      <c r="P19" s="2119"/>
    </row>
    <row r="20" spans="1:16" ht="30" customHeight="1" x14ac:dyDescent="0.25">
      <c r="A20" s="1410"/>
      <c r="B20" s="1412"/>
      <c r="C20" s="1121" t="s">
        <v>16</v>
      </c>
      <c r="D20" s="1121" t="s">
        <v>17</v>
      </c>
      <c r="E20" s="1121" t="s">
        <v>8</v>
      </c>
      <c r="F20" s="576" t="s">
        <v>9</v>
      </c>
      <c r="G20" s="1400" t="s">
        <v>10</v>
      </c>
      <c r="H20" s="1401"/>
      <c r="I20" s="1121" t="s">
        <v>10</v>
      </c>
      <c r="J20" s="1121" t="s">
        <v>11</v>
      </c>
      <c r="K20" s="1400" t="s">
        <v>12</v>
      </c>
      <c r="L20" s="1401"/>
      <c r="M20" s="1400" t="s">
        <v>13</v>
      </c>
      <c r="N20" s="1401"/>
      <c r="O20" s="1400" t="s">
        <v>13</v>
      </c>
      <c r="P20" s="1401"/>
    </row>
    <row r="21" spans="1:16" ht="65.25" customHeight="1" x14ac:dyDescent="0.25">
      <c r="A21" s="1415" t="s">
        <v>18</v>
      </c>
      <c r="B21" s="1416"/>
      <c r="C21" s="118"/>
      <c r="D21" s="118"/>
      <c r="E21" s="118"/>
      <c r="F21" s="118"/>
      <c r="G21" s="2162"/>
      <c r="H21" s="2162"/>
      <c r="I21" s="577"/>
      <c r="J21" s="547">
        <v>350</v>
      </c>
      <c r="K21" s="2163">
        <v>350</v>
      </c>
      <c r="L21" s="2163"/>
      <c r="M21" s="2163">
        <v>350</v>
      </c>
      <c r="N21" s="2163"/>
      <c r="O21" s="2163">
        <v>350</v>
      </c>
      <c r="P21" s="2163"/>
    </row>
    <row r="22" spans="1:16" ht="50.25" customHeight="1" x14ac:dyDescent="0.25">
      <c r="A22" s="1418" t="s">
        <v>19</v>
      </c>
      <c r="B22" s="1419"/>
      <c r="C22" s="284">
        <v>2</v>
      </c>
      <c r="D22" s="118"/>
      <c r="E22" s="118"/>
      <c r="F22" s="118"/>
      <c r="G22" s="1432"/>
      <c r="H22" s="1432"/>
      <c r="I22" s="1121"/>
      <c r="J22" s="118"/>
      <c r="K22" s="2119"/>
      <c r="L22" s="2119"/>
      <c r="M22" s="2119"/>
      <c r="N22" s="2119"/>
      <c r="O22" s="2119"/>
      <c r="P22" s="2119"/>
    </row>
    <row r="23" spans="1:16" ht="22.5" customHeight="1" x14ac:dyDescent="0.25">
      <c r="A23" s="2119"/>
      <c r="B23" s="2119"/>
      <c r="C23" s="118"/>
      <c r="D23" s="118"/>
      <c r="E23" s="118"/>
      <c r="F23" s="118"/>
      <c r="G23" s="1432"/>
      <c r="H23" s="1432"/>
      <c r="I23" s="1121"/>
      <c r="J23" s="118"/>
      <c r="K23" s="2119"/>
      <c r="L23" s="2119"/>
      <c r="M23" s="2119"/>
      <c r="N23" s="2119"/>
      <c r="O23" s="2119"/>
      <c r="P23" s="2119"/>
    </row>
    <row r="24" spans="1:16" ht="43.5" customHeight="1" x14ac:dyDescent="0.25">
      <c r="A24" s="1418" t="s">
        <v>20</v>
      </c>
      <c r="B24" s="1419"/>
      <c r="C24" s="284">
        <v>2</v>
      </c>
      <c r="D24" s="118"/>
      <c r="E24" s="118"/>
      <c r="F24" s="118"/>
      <c r="G24" s="1432"/>
      <c r="H24" s="1432"/>
      <c r="I24" s="1121"/>
      <c r="J24" s="118"/>
      <c r="K24" s="2119" t="s">
        <v>74</v>
      </c>
      <c r="L24" s="2119"/>
      <c r="M24" s="2119"/>
      <c r="N24" s="2119"/>
      <c r="O24" s="2119"/>
      <c r="P24" s="2119"/>
    </row>
    <row r="25" spans="1:16" ht="20.25" customHeight="1" x14ac:dyDescent="0.25">
      <c r="A25" s="2119"/>
      <c r="B25" s="2119"/>
      <c r="C25" s="118"/>
      <c r="D25" s="118"/>
      <c r="E25" s="118"/>
      <c r="F25" s="118"/>
      <c r="G25" s="1432"/>
      <c r="H25" s="1432"/>
      <c r="I25" s="1121"/>
      <c r="J25" s="118"/>
      <c r="K25" s="2119"/>
      <c r="L25" s="2119"/>
      <c r="M25" s="2119"/>
      <c r="N25" s="2119"/>
      <c r="O25" s="2119"/>
      <c r="P25" s="2119"/>
    </row>
    <row r="26" spans="1:16" ht="69" customHeight="1" x14ac:dyDescent="0.25">
      <c r="A26" s="1418" t="s">
        <v>21</v>
      </c>
      <c r="B26" s="1419"/>
      <c r="C26" s="284">
        <v>1</v>
      </c>
      <c r="D26" s="118"/>
      <c r="E26" s="118">
        <v>4</v>
      </c>
      <c r="F26" s="118">
        <v>10</v>
      </c>
      <c r="G26" s="1400"/>
      <c r="H26" s="1401"/>
      <c r="I26" s="1121"/>
      <c r="J26" s="1126">
        <v>350</v>
      </c>
      <c r="K26" s="1413">
        <v>350</v>
      </c>
      <c r="L26" s="1414"/>
      <c r="M26" s="1413">
        <v>350</v>
      </c>
      <c r="N26" s="1414"/>
      <c r="O26" s="1413">
        <v>350</v>
      </c>
      <c r="P26" s="1414"/>
    </row>
    <row r="27" spans="1:16" ht="20.25" customHeight="1" x14ac:dyDescent="0.25">
      <c r="A27" s="1413"/>
      <c r="B27" s="1414"/>
      <c r="C27" s="118"/>
      <c r="D27" s="118"/>
      <c r="E27" s="118"/>
      <c r="F27" s="118"/>
      <c r="G27" s="1400"/>
      <c r="H27" s="1401"/>
      <c r="I27" s="1121"/>
      <c r="J27" s="118"/>
      <c r="K27" s="1413"/>
      <c r="L27" s="1414"/>
      <c r="M27" s="1413"/>
      <c r="N27" s="1414"/>
      <c r="O27" s="1413"/>
      <c r="P27" s="1414"/>
    </row>
    <row r="28" spans="1:16" ht="19.5" customHeight="1" x14ac:dyDescent="0.25">
      <c r="A28" s="149"/>
      <c r="B28" s="149"/>
      <c r="C28" s="149"/>
      <c r="D28" s="149"/>
      <c r="E28" s="149"/>
      <c r="F28" s="149"/>
      <c r="G28" s="149"/>
      <c r="H28" s="149"/>
      <c r="I28" s="149"/>
      <c r="J28" s="149"/>
      <c r="K28" s="149"/>
      <c r="L28" s="149"/>
      <c r="M28" s="149"/>
      <c r="N28" s="149"/>
      <c r="O28" s="149"/>
      <c r="P28" s="149"/>
    </row>
    <row r="29" spans="1:16" ht="21" customHeight="1" x14ac:dyDescent="0.25">
      <c r="A29" s="1429" t="s">
        <v>22</v>
      </c>
      <c r="B29" s="2164"/>
      <c r="C29" s="2164"/>
      <c r="D29" s="2164"/>
      <c r="E29" s="2164"/>
      <c r="F29" s="2164"/>
      <c r="G29" s="2164"/>
      <c r="H29" s="2164"/>
      <c r="I29" s="2164"/>
      <c r="J29" s="2164"/>
      <c r="K29" s="2164"/>
      <c r="L29" s="2164"/>
      <c r="M29" s="2164"/>
      <c r="N29" s="2164"/>
      <c r="O29" s="2164"/>
      <c r="P29" s="2165"/>
    </row>
    <row r="30" spans="1:16" ht="25.15" customHeight="1" x14ac:dyDescent="0.25">
      <c r="A30" s="1432" t="s">
        <v>7</v>
      </c>
      <c r="B30" s="1432"/>
      <c r="C30" s="1432"/>
      <c r="D30" s="1432" t="s">
        <v>2</v>
      </c>
      <c r="E30" s="1432"/>
      <c r="F30" s="1432"/>
      <c r="G30" s="1432" t="s">
        <v>551</v>
      </c>
      <c r="H30" s="1432"/>
      <c r="I30" s="1432"/>
      <c r="J30" s="1432"/>
      <c r="K30" s="1432" t="s">
        <v>462</v>
      </c>
      <c r="L30" s="1432"/>
      <c r="M30" s="1432"/>
      <c r="N30" s="1432" t="s">
        <v>703</v>
      </c>
      <c r="O30" s="1432"/>
      <c r="P30" s="1432"/>
    </row>
    <row r="31" spans="1:16" ht="64.150000000000006" customHeight="1" x14ac:dyDescent="0.25">
      <c r="A31" s="1432"/>
      <c r="B31" s="1432"/>
      <c r="C31" s="1432"/>
      <c r="D31" s="1121" t="s">
        <v>8</v>
      </c>
      <c r="E31" s="2166" t="s">
        <v>23</v>
      </c>
      <c r="F31" s="2166"/>
      <c r="G31" s="2167" t="s">
        <v>24</v>
      </c>
      <c r="H31" s="2167"/>
      <c r="I31" s="678" t="s">
        <v>25</v>
      </c>
      <c r="J31" s="678" t="s">
        <v>26</v>
      </c>
      <c r="K31" s="678" t="s">
        <v>24</v>
      </c>
      <c r="L31" s="678" t="s">
        <v>25</v>
      </c>
      <c r="M31" s="1122" t="s">
        <v>26</v>
      </c>
      <c r="N31" s="678" t="s">
        <v>24</v>
      </c>
      <c r="O31" s="678" t="s">
        <v>25</v>
      </c>
      <c r="P31" s="678" t="s">
        <v>26</v>
      </c>
    </row>
    <row r="32" spans="1:16" ht="20.45" customHeight="1" x14ac:dyDescent="0.25">
      <c r="A32" s="2168" t="s">
        <v>27</v>
      </c>
      <c r="B32" s="2168"/>
      <c r="C32" s="2168"/>
      <c r="D32" s="118"/>
      <c r="E32" s="1432"/>
      <c r="F32" s="1432"/>
      <c r="G32" s="1389">
        <v>350</v>
      </c>
      <c r="H32" s="1390"/>
      <c r="I32" s="577"/>
      <c r="J32" s="577"/>
      <c r="K32" s="2169">
        <v>350</v>
      </c>
      <c r="L32" s="2170"/>
      <c r="M32" s="2169"/>
      <c r="N32" s="2169">
        <v>350</v>
      </c>
      <c r="O32" s="2171"/>
      <c r="P32" s="1123"/>
    </row>
    <row r="33" spans="1:16" s="12" customFormat="1" ht="20.45" customHeight="1" x14ac:dyDescent="0.25">
      <c r="A33" s="2172" t="s">
        <v>129</v>
      </c>
      <c r="B33" s="2172"/>
      <c r="C33" s="2172"/>
      <c r="D33" s="270" t="s">
        <v>28</v>
      </c>
      <c r="E33" s="2173"/>
      <c r="F33" s="2173"/>
      <c r="G33" s="1425">
        <v>350</v>
      </c>
      <c r="H33" s="1426"/>
      <c r="I33" s="270"/>
      <c r="J33" s="270"/>
      <c r="K33" s="2174">
        <v>350</v>
      </c>
      <c r="L33" s="2175"/>
      <c r="M33" s="2174"/>
      <c r="N33" s="2174">
        <v>350</v>
      </c>
      <c r="O33" s="2175"/>
      <c r="P33" s="2174"/>
    </row>
    <row r="34" spans="1:16" s="12" customFormat="1" ht="20.45" customHeight="1" x14ac:dyDescent="0.25">
      <c r="A34" s="2176" t="s">
        <v>29</v>
      </c>
      <c r="B34" s="2177"/>
      <c r="C34" s="2178"/>
      <c r="D34" s="270" t="s">
        <v>30</v>
      </c>
      <c r="E34" s="1425"/>
      <c r="F34" s="1426"/>
      <c r="G34" s="1425"/>
      <c r="H34" s="1426"/>
      <c r="I34" s="270"/>
      <c r="J34" s="270"/>
      <c r="K34" s="2174"/>
      <c r="L34" s="2175"/>
      <c r="M34" s="2174"/>
      <c r="N34" s="2174"/>
      <c r="O34" s="2175"/>
      <c r="P34" s="2174"/>
    </row>
    <row r="35" spans="1:16" s="12" customFormat="1" ht="18" customHeight="1" x14ac:dyDescent="0.25">
      <c r="A35" s="2176"/>
      <c r="B35" s="2177"/>
      <c r="C35" s="2178"/>
      <c r="D35" s="270"/>
      <c r="E35" s="1425"/>
      <c r="F35" s="1426"/>
      <c r="G35" s="1425"/>
      <c r="H35" s="1426"/>
      <c r="I35" s="270"/>
      <c r="J35" s="270"/>
      <c r="K35" s="2174"/>
      <c r="L35" s="2175"/>
      <c r="M35" s="2174"/>
      <c r="N35" s="2174"/>
      <c r="O35" s="2175"/>
      <c r="P35" s="2174"/>
    </row>
    <row r="36" spans="1:16" ht="18" customHeight="1" x14ac:dyDescent="0.25">
      <c r="A36" s="2112"/>
      <c r="B36" s="2112"/>
      <c r="C36" s="2112"/>
      <c r="D36" s="118"/>
      <c r="E36" s="1432"/>
      <c r="F36" s="1432"/>
      <c r="G36" s="1400"/>
      <c r="H36" s="1401"/>
      <c r="I36" s="1121"/>
      <c r="J36" s="1121"/>
      <c r="K36" s="1123"/>
      <c r="L36" s="2171"/>
      <c r="M36" s="1123"/>
      <c r="N36" s="1123"/>
      <c r="O36" s="2171"/>
      <c r="P36" s="1123"/>
    </row>
    <row r="37" spans="1:16" ht="20.45" customHeight="1" x14ac:dyDescent="0.25">
      <c r="A37" s="2112" t="s">
        <v>27</v>
      </c>
      <c r="B37" s="2112"/>
      <c r="C37" s="2112"/>
      <c r="D37" s="118"/>
      <c r="E37" s="1432"/>
      <c r="F37" s="1432"/>
      <c r="G37" s="1400">
        <v>350</v>
      </c>
      <c r="H37" s="1401"/>
      <c r="I37" s="1121"/>
      <c r="J37" s="1121"/>
      <c r="K37" s="1123">
        <v>350</v>
      </c>
      <c r="L37" s="2171"/>
      <c r="M37" s="1123"/>
      <c r="N37" s="1123">
        <v>350</v>
      </c>
      <c r="O37" s="2171"/>
      <c r="P37" s="1123"/>
    </row>
    <row r="38" spans="1:16" s="12" customFormat="1" ht="20.45" customHeight="1" x14ac:dyDescent="0.25">
      <c r="A38" s="2179" t="s">
        <v>31</v>
      </c>
      <c r="B38" s="2179"/>
      <c r="C38" s="2179"/>
      <c r="D38" s="288"/>
      <c r="E38" s="2173"/>
      <c r="F38" s="2173"/>
      <c r="G38" s="1425"/>
      <c r="H38" s="1426"/>
      <c r="I38" s="270"/>
      <c r="J38" s="270"/>
      <c r="K38" s="2174"/>
      <c r="L38" s="2175"/>
      <c r="M38" s="2174"/>
      <c r="N38" s="2174"/>
      <c r="O38" s="2175"/>
      <c r="P38" s="2174"/>
    </row>
    <row r="39" spans="1:16" s="12" customFormat="1" ht="20.45" customHeight="1" x14ac:dyDescent="0.25">
      <c r="A39" s="2179" t="s">
        <v>32</v>
      </c>
      <c r="B39" s="2179"/>
      <c r="C39" s="2179"/>
      <c r="D39" s="288"/>
      <c r="E39" s="2173">
        <v>1</v>
      </c>
      <c r="F39" s="2173"/>
      <c r="G39" s="1425">
        <v>350</v>
      </c>
      <c r="H39" s="1426"/>
      <c r="I39" s="270"/>
      <c r="J39" s="270"/>
      <c r="K39" s="2174">
        <v>350</v>
      </c>
      <c r="L39" s="2175"/>
      <c r="M39" s="2174"/>
      <c r="N39" s="2174">
        <v>350</v>
      </c>
      <c r="O39" s="2175"/>
      <c r="P39" s="2174"/>
    </row>
    <row r="40" spans="1:16" ht="20.25" customHeight="1" x14ac:dyDescent="0.25">
      <c r="A40" s="2112"/>
      <c r="B40" s="2112"/>
      <c r="C40" s="2112"/>
      <c r="D40" s="118"/>
      <c r="E40" s="1432"/>
      <c r="F40" s="1432"/>
      <c r="G40" s="1432"/>
      <c r="H40" s="1432"/>
      <c r="I40" s="1121"/>
      <c r="J40" s="1121"/>
      <c r="K40" s="1121"/>
      <c r="L40" s="1121"/>
      <c r="M40" s="1121"/>
      <c r="N40" s="1121"/>
      <c r="O40" s="1121"/>
      <c r="P40" s="1121"/>
    </row>
    <row r="41" spans="1:16" ht="19.5" customHeight="1" x14ac:dyDescent="0.25">
      <c r="A41" s="149"/>
      <c r="B41" s="149"/>
      <c r="C41" s="149"/>
      <c r="D41" s="149"/>
      <c r="E41" s="149"/>
      <c r="F41" s="149"/>
      <c r="G41" s="149"/>
      <c r="H41" s="149"/>
      <c r="I41" s="149"/>
      <c r="J41" s="149"/>
      <c r="K41" s="149"/>
      <c r="L41" s="149"/>
      <c r="M41" s="149"/>
      <c r="N41" s="149"/>
      <c r="O41" s="149"/>
      <c r="P41" s="149"/>
    </row>
    <row r="42" spans="1:16" x14ac:dyDescent="0.25">
      <c r="A42" s="2161" t="s">
        <v>33</v>
      </c>
      <c r="B42" s="2161"/>
      <c r="C42" s="2161"/>
      <c r="D42" s="2161"/>
      <c r="E42" s="2161"/>
      <c r="F42" s="2161"/>
      <c r="G42" s="2161"/>
      <c r="H42" s="2161"/>
      <c r="I42" s="2161"/>
      <c r="J42" s="2161"/>
      <c r="K42" s="2161"/>
      <c r="L42" s="2161"/>
      <c r="M42" s="2161"/>
      <c r="N42" s="2161"/>
      <c r="O42" s="2161"/>
      <c r="P42" s="2161"/>
    </row>
    <row r="43" spans="1:16" x14ac:dyDescent="0.25">
      <c r="A43" s="1432" t="s">
        <v>7</v>
      </c>
      <c r="B43" s="1432"/>
      <c r="C43" s="1432" t="s">
        <v>2</v>
      </c>
      <c r="D43" s="1432"/>
      <c r="E43" s="1432"/>
      <c r="F43" s="1432"/>
      <c r="G43" s="1432"/>
      <c r="H43" s="1432"/>
      <c r="I43" s="1407" t="s">
        <v>34</v>
      </c>
      <c r="J43" s="1409"/>
      <c r="K43" s="1121">
        <v>2017</v>
      </c>
      <c r="L43" s="1121">
        <v>2018</v>
      </c>
      <c r="M43" s="1121">
        <v>2019</v>
      </c>
      <c r="N43" s="1121">
        <v>2020</v>
      </c>
      <c r="O43" s="1121">
        <v>2021</v>
      </c>
      <c r="P43" s="1121">
        <v>2022</v>
      </c>
    </row>
    <row r="44" spans="1:16" ht="51.6" customHeight="1" x14ac:dyDescent="0.25">
      <c r="A44" s="1432"/>
      <c r="B44" s="1432"/>
      <c r="C44" s="576" t="s">
        <v>35</v>
      </c>
      <c r="D44" s="576" t="s">
        <v>36</v>
      </c>
      <c r="E44" s="576" t="s">
        <v>37</v>
      </c>
      <c r="F44" s="576" t="s">
        <v>38</v>
      </c>
      <c r="G44" s="576" t="s">
        <v>39</v>
      </c>
      <c r="H44" s="576" t="s">
        <v>40</v>
      </c>
      <c r="I44" s="1410"/>
      <c r="J44" s="1412"/>
      <c r="K44" s="678" t="s">
        <v>10</v>
      </c>
      <c r="L44" s="678" t="s">
        <v>10</v>
      </c>
      <c r="M44" s="678" t="s">
        <v>11</v>
      </c>
      <c r="N44" s="678" t="s">
        <v>12</v>
      </c>
      <c r="O44" s="678" t="s">
        <v>13</v>
      </c>
      <c r="P44" s="678" t="s">
        <v>13</v>
      </c>
    </row>
    <row r="45" spans="1:16" x14ac:dyDescent="0.25">
      <c r="A45" s="1402" t="s">
        <v>27</v>
      </c>
      <c r="B45" s="1404"/>
      <c r="C45" s="117"/>
      <c r="D45" s="117"/>
      <c r="E45" s="117"/>
      <c r="F45" s="117"/>
      <c r="G45" s="117"/>
      <c r="H45" s="117"/>
      <c r="I45" s="1405"/>
      <c r="J45" s="1406"/>
      <c r="K45" s="577"/>
      <c r="L45" s="577"/>
      <c r="M45" s="117"/>
      <c r="N45" s="117"/>
      <c r="O45" s="117"/>
      <c r="P45" s="117"/>
    </row>
    <row r="46" spans="1:16" ht="15.75" customHeight="1" x14ac:dyDescent="0.25">
      <c r="A46" s="1418"/>
      <c r="B46" s="1419"/>
      <c r="C46" s="118"/>
      <c r="D46" s="118"/>
      <c r="E46" s="118"/>
      <c r="F46" s="118"/>
      <c r="G46" s="118"/>
      <c r="H46" s="291"/>
      <c r="I46" s="1413"/>
      <c r="J46" s="1414"/>
      <c r="K46" s="1121"/>
      <c r="L46" s="1121"/>
      <c r="M46" s="148"/>
      <c r="N46" s="119"/>
      <c r="O46" s="119"/>
      <c r="P46" s="118"/>
    </row>
    <row r="47" spans="1:16" ht="14.25" customHeight="1" x14ac:dyDescent="0.25">
      <c r="A47" s="1413"/>
      <c r="B47" s="1414"/>
      <c r="C47" s="118"/>
      <c r="D47" s="118"/>
      <c r="E47" s="118"/>
      <c r="F47" s="118"/>
      <c r="G47" s="118"/>
      <c r="H47" s="118"/>
      <c r="I47" s="1413"/>
      <c r="J47" s="1414"/>
      <c r="K47" s="1121"/>
      <c r="L47" s="1121"/>
      <c r="M47" s="118"/>
      <c r="N47" s="118"/>
      <c r="O47" s="118"/>
      <c r="P47" s="118"/>
    </row>
    <row r="48" spans="1:16" ht="6" customHeight="1" x14ac:dyDescent="0.25">
      <c r="A48" s="1413"/>
      <c r="B48" s="1417"/>
      <c r="C48" s="149"/>
      <c r="D48" s="149"/>
      <c r="E48" s="149"/>
      <c r="F48" s="149"/>
      <c r="G48" s="149"/>
      <c r="H48" s="149"/>
      <c r="I48" s="149"/>
      <c r="J48" s="149"/>
      <c r="K48" s="149"/>
      <c r="L48" s="149"/>
      <c r="M48" s="149"/>
      <c r="N48" s="149"/>
      <c r="O48" s="149"/>
      <c r="P48" s="149"/>
    </row>
    <row r="49" spans="1:16" ht="22.5" customHeight="1" x14ac:dyDescent="0.25">
      <c r="A49" s="2180" t="s">
        <v>41</v>
      </c>
      <c r="B49" s="2180"/>
      <c r="C49" s="2180"/>
      <c r="D49" s="2180"/>
      <c r="E49" s="2180"/>
      <c r="F49" s="2180"/>
      <c r="G49" s="2180"/>
      <c r="H49" s="2180"/>
      <c r="I49" s="2180"/>
      <c r="J49" s="2180"/>
      <c r="K49" s="2180"/>
      <c r="L49" s="2180"/>
      <c r="M49" s="2180"/>
      <c r="N49" s="2180"/>
      <c r="O49" s="2180"/>
      <c r="P49" s="2181"/>
    </row>
    <row r="50" spans="1:16" ht="21.6" customHeight="1" x14ac:dyDescent="0.25">
      <c r="A50" s="1394"/>
      <c r="B50" s="1396"/>
      <c r="C50" s="1394"/>
      <c r="D50" s="1395"/>
      <c r="E50" s="1395"/>
      <c r="F50" s="1395"/>
      <c r="G50" s="1395"/>
      <c r="H50" s="1395"/>
      <c r="I50" s="1395"/>
      <c r="J50" s="1395"/>
      <c r="K50" s="1395"/>
      <c r="L50" s="1395"/>
      <c r="M50" s="1395"/>
      <c r="N50" s="1396"/>
      <c r="O50" s="2119" t="s">
        <v>2</v>
      </c>
      <c r="P50" s="2119"/>
    </row>
    <row r="51" spans="1:16" ht="20.25" customHeight="1" x14ac:dyDescent="0.25">
      <c r="A51" s="2112" t="s">
        <v>42</v>
      </c>
      <c r="B51" s="2112"/>
      <c r="C51" s="1394" t="s">
        <v>378</v>
      </c>
      <c r="D51" s="1395"/>
      <c r="E51" s="1395"/>
      <c r="F51" s="1395"/>
      <c r="G51" s="1395"/>
      <c r="H51" s="1395"/>
      <c r="I51" s="1395"/>
      <c r="J51" s="1395"/>
      <c r="K51" s="1395"/>
      <c r="L51" s="1395"/>
      <c r="M51" s="1395"/>
      <c r="N51" s="1396"/>
      <c r="O51" s="2182" t="s">
        <v>375</v>
      </c>
      <c r="P51" s="2182"/>
    </row>
    <row r="52" spans="1:16" ht="21.6" customHeight="1" x14ac:dyDescent="0.25">
      <c r="A52" s="2112" t="s">
        <v>43</v>
      </c>
      <c r="B52" s="2112"/>
      <c r="C52" s="1394" t="s">
        <v>215</v>
      </c>
      <c r="D52" s="1395"/>
      <c r="E52" s="1395"/>
      <c r="F52" s="1395"/>
      <c r="G52" s="1395"/>
      <c r="H52" s="1395"/>
      <c r="I52" s="1395"/>
      <c r="J52" s="1395"/>
      <c r="K52" s="1395"/>
      <c r="L52" s="1395"/>
      <c r="M52" s="1395"/>
      <c r="N52" s="1396"/>
      <c r="O52" s="2119">
        <v>50</v>
      </c>
      <c r="P52" s="2119"/>
    </row>
    <row r="53" spans="1:16" ht="21.6" customHeight="1" x14ac:dyDescent="0.25">
      <c r="A53" s="2112" t="s">
        <v>45</v>
      </c>
      <c r="B53" s="2112"/>
      <c r="C53" s="1394" t="s">
        <v>377</v>
      </c>
      <c r="D53" s="1395"/>
      <c r="E53" s="1395"/>
      <c r="F53" s="1395"/>
      <c r="G53" s="1395"/>
      <c r="H53" s="1395"/>
      <c r="I53" s="1395"/>
      <c r="J53" s="1395"/>
      <c r="K53" s="1395"/>
      <c r="L53" s="1395"/>
      <c r="M53" s="1395"/>
      <c r="N53" s="1396"/>
      <c r="O53" s="2182" t="s">
        <v>376</v>
      </c>
      <c r="P53" s="2182"/>
    </row>
    <row r="54" spans="1:16" ht="7.5" customHeight="1" x14ac:dyDescent="0.25">
      <c r="A54" s="149"/>
      <c r="B54" s="149"/>
      <c r="C54" s="149"/>
      <c r="D54" s="149"/>
      <c r="E54" s="149"/>
      <c r="F54" s="149"/>
      <c r="G54" s="149"/>
      <c r="H54" s="149"/>
      <c r="I54" s="149"/>
      <c r="J54" s="149"/>
      <c r="K54" s="149"/>
      <c r="L54" s="149"/>
      <c r="M54" s="149"/>
      <c r="N54" s="149"/>
      <c r="O54" s="149"/>
      <c r="P54" s="149"/>
    </row>
    <row r="55" spans="1:16" ht="24" customHeight="1" x14ac:dyDescent="0.25">
      <c r="A55" s="2183" t="s">
        <v>46</v>
      </c>
      <c r="B55" s="2183"/>
      <c r="C55" s="2183"/>
      <c r="D55" s="2183"/>
      <c r="E55" s="2183"/>
      <c r="F55" s="2183"/>
      <c r="G55" s="2183"/>
      <c r="H55" s="2183"/>
      <c r="I55" s="2183"/>
      <c r="J55" s="2183"/>
      <c r="K55" s="2183"/>
      <c r="L55" s="2183"/>
      <c r="M55" s="2183"/>
      <c r="N55" s="2183"/>
      <c r="O55" s="2183"/>
      <c r="P55" s="2183"/>
    </row>
    <row r="56" spans="1:16" ht="20.25" customHeight="1" x14ac:dyDescent="0.25">
      <c r="A56" s="1469" t="s">
        <v>47</v>
      </c>
      <c r="B56" s="1470"/>
      <c r="C56" s="1471"/>
      <c r="D56" s="1477" t="s">
        <v>411</v>
      </c>
      <c r="E56" s="1477"/>
      <c r="F56" s="1477"/>
      <c r="G56" s="1477"/>
      <c r="H56" s="1477"/>
      <c r="I56" s="1477"/>
      <c r="J56" s="1477"/>
      <c r="K56" s="1477"/>
      <c r="L56" s="1477"/>
      <c r="M56" s="1477"/>
      <c r="N56" s="1477"/>
      <c r="O56" s="1477"/>
      <c r="P56" s="1478"/>
    </row>
    <row r="57" spans="1:16" ht="51.75" customHeight="1" x14ac:dyDescent="0.25">
      <c r="A57" s="2184" t="s">
        <v>48</v>
      </c>
      <c r="B57" s="2185"/>
      <c r="C57" s="2186"/>
      <c r="D57" s="2187" t="s">
        <v>1020</v>
      </c>
      <c r="E57" s="2188"/>
      <c r="F57" s="2188"/>
      <c r="G57" s="2188"/>
      <c r="H57" s="2188"/>
      <c r="I57" s="2188"/>
      <c r="J57" s="2188"/>
      <c r="K57" s="2188"/>
      <c r="L57" s="2188"/>
      <c r="M57" s="2188"/>
      <c r="N57" s="2188"/>
      <c r="O57" s="2188"/>
      <c r="P57" s="2189"/>
    </row>
    <row r="58" spans="1:16" ht="111.75" customHeight="1" x14ac:dyDescent="0.25">
      <c r="A58" s="1394" t="s">
        <v>49</v>
      </c>
      <c r="B58" s="1395"/>
      <c r="C58" s="1396"/>
      <c r="D58" s="1476" t="s">
        <v>412</v>
      </c>
      <c r="E58" s="1476"/>
      <c r="F58" s="1476"/>
      <c r="G58" s="1476"/>
      <c r="H58" s="1476"/>
      <c r="I58" s="1476"/>
      <c r="J58" s="1476"/>
      <c r="K58" s="1476"/>
      <c r="L58" s="1476"/>
      <c r="M58" s="1476"/>
      <c r="N58" s="1476"/>
      <c r="O58" s="1476"/>
      <c r="P58" s="2190"/>
    </row>
    <row r="59" spans="1:16" ht="26.25" customHeight="1" x14ac:dyDescent="0.25">
      <c r="A59" s="2161" t="s">
        <v>50</v>
      </c>
      <c r="B59" s="2161"/>
      <c r="C59" s="2161"/>
      <c r="D59" s="2161"/>
      <c r="E59" s="2161"/>
      <c r="F59" s="2161"/>
      <c r="G59" s="2161"/>
      <c r="H59" s="2161"/>
      <c r="I59" s="2161"/>
      <c r="J59" s="2161"/>
      <c r="K59" s="2161"/>
      <c r="L59" s="2161"/>
      <c r="M59" s="2161"/>
      <c r="N59" s="2161"/>
      <c r="O59" s="2161"/>
      <c r="P59" s="2161"/>
    </row>
    <row r="60" spans="1:16" ht="24" customHeight="1" x14ac:dyDescent="0.25">
      <c r="A60" s="2191" t="s">
        <v>51</v>
      </c>
      <c r="B60" s="1432" t="s">
        <v>2</v>
      </c>
      <c r="C60" s="1407" t="s">
        <v>7</v>
      </c>
      <c r="D60" s="1408"/>
      <c r="E60" s="1408"/>
      <c r="F60" s="1408"/>
      <c r="G60" s="1408"/>
      <c r="H60" s="1408"/>
      <c r="I60" s="1408"/>
      <c r="J60" s="2166" t="s">
        <v>52</v>
      </c>
      <c r="K60" s="2192">
        <v>2017</v>
      </c>
      <c r="L60" s="2192">
        <v>2018</v>
      </c>
      <c r="M60" s="2192">
        <v>2019</v>
      </c>
      <c r="N60" s="2192">
        <v>2020</v>
      </c>
      <c r="O60" s="2192">
        <v>2021</v>
      </c>
      <c r="P60" s="2192">
        <v>2022</v>
      </c>
    </row>
    <row r="61" spans="1:16" ht="55.15" customHeight="1" x14ac:dyDescent="0.25">
      <c r="A61" s="2193"/>
      <c r="B61" s="2194"/>
      <c r="C61" s="2195"/>
      <c r="D61" s="2196"/>
      <c r="E61" s="2196"/>
      <c r="F61" s="2196"/>
      <c r="G61" s="2196"/>
      <c r="H61" s="2196"/>
      <c r="I61" s="2196"/>
      <c r="J61" s="2166"/>
      <c r="K61" s="2197" t="s">
        <v>10</v>
      </c>
      <c r="L61" s="2197" t="s">
        <v>10</v>
      </c>
      <c r="M61" s="2197" t="s">
        <v>11</v>
      </c>
      <c r="N61" s="2197" t="s">
        <v>12</v>
      </c>
      <c r="O61" s="2197" t="s">
        <v>13</v>
      </c>
      <c r="P61" s="2197" t="s">
        <v>13</v>
      </c>
    </row>
    <row r="62" spans="1:16" ht="26.25" customHeight="1" x14ac:dyDescent="0.25">
      <c r="A62" s="2198" t="s">
        <v>53</v>
      </c>
      <c r="B62" s="1119" t="s">
        <v>138</v>
      </c>
      <c r="C62" s="2199" t="s">
        <v>413</v>
      </c>
      <c r="D62" s="2199"/>
      <c r="E62" s="2199"/>
      <c r="F62" s="2199"/>
      <c r="G62" s="2199"/>
      <c r="H62" s="2199"/>
      <c r="I62" s="2199"/>
      <c r="J62" s="1120" t="s">
        <v>111</v>
      </c>
      <c r="K62" s="2200" t="s">
        <v>15</v>
      </c>
      <c r="L62" s="2200" t="s">
        <v>15</v>
      </c>
      <c r="M62" s="2201">
        <v>3</v>
      </c>
      <c r="N62" s="2200" t="s">
        <v>15</v>
      </c>
      <c r="O62" s="2200" t="s">
        <v>15</v>
      </c>
      <c r="P62" s="2200" t="s">
        <v>15</v>
      </c>
    </row>
    <row r="63" spans="1:16" ht="25.5" customHeight="1" x14ac:dyDescent="0.25">
      <c r="A63" s="2202"/>
      <c r="B63" s="1119" t="s">
        <v>168</v>
      </c>
      <c r="C63" s="2203" t="s">
        <v>414</v>
      </c>
      <c r="D63" s="2203"/>
      <c r="E63" s="2203"/>
      <c r="F63" s="2203"/>
      <c r="G63" s="2203"/>
      <c r="H63" s="2203"/>
      <c r="I63" s="2203"/>
      <c r="J63" s="1125" t="s">
        <v>405</v>
      </c>
      <c r="K63" s="1125" t="s">
        <v>15</v>
      </c>
      <c r="L63" s="1125" t="s">
        <v>15</v>
      </c>
      <c r="M63" s="154">
        <v>50</v>
      </c>
      <c r="N63" s="1125" t="s">
        <v>15</v>
      </c>
      <c r="O63" s="1125" t="s">
        <v>15</v>
      </c>
      <c r="P63" s="1125" t="s">
        <v>15</v>
      </c>
    </row>
    <row r="64" spans="1:16" ht="33.75" customHeight="1" x14ac:dyDescent="0.25">
      <c r="A64" s="2204"/>
      <c r="B64" s="1119" t="s">
        <v>170</v>
      </c>
      <c r="C64" s="2205" t="s">
        <v>415</v>
      </c>
      <c r="D64" s="2205"/>
      <c r="E64" s="2205"/>
      <c r="F64" s="2205"/>
      <c r="G64" s="2205"/>
      <c r="H64" s="2205"/>
      <c r="I64" s="2205"/>
      <c r="J64" s="1125" t="s">
        <v>111</v>
      </c>
      <c r="K64" s="1125" t="s">
        <v>15</v>
      </c>
      <c r="L64" s="1125" t="s">
        <v>15</v>
      </c>
      <c r="M64" s="154">
        <v>2</v>
      </c>
      <c r="N64" s="1125" t="s">
        <v>15</v>
      </c>
      <c r="O64" s="1125" t="s">
        <v>15</v>
      </c>
      <c r="P64" s="1125" t="s">
        <v>15</v>
      </c>
    </row>
    <row r="65" spans="1:16" ht="37.5" customHeight="1" x14ac:dyDescent="0.25">
      <c r="A65" s="2206" t="s">
        <v>54</v>
      </c>
      <c r="B65" s="1120" t="s">
        <v>140</v>
      </c>
      <c r="C65" s="2207" t="s">
        <v>416</v>
      </c>
      <c r="D65" s="2208"/>
      <c r="E65" s="2208"/>
      <c r="F65" s="2208"/>
      <c r="G65" s="2208"/>
      <c r="H65" s="2208"/>
      <c r="I65" s="2209"/>
      <c r="J65" s="1120" t="s">
        <v>405</v>
      </c>
      <c r="K65" s="1125" t="s">
        <v>15</v>
      </c>
      <c r="L65" s="1125" t="s">
        <v>15</v>
      </c>
      <c r="M65" s="1124">
        <v>1</v>
      </c>
      <c r="N65" s="1125" t="s">
        <v>15</v>
      </c>
      <c r="O65" s="1125" t="s">
        <v>15</v>
      </c>
      <c r="P65" s="1125" t="s">
        <v>15</v>
      </c>
    </row>
    <row r="66" spans="1:16" ht="35.25" customHeight="1" x14ac:dyDescent="0.25">
      <c r="A66" s="2206"/>
      <c r="B66" s="1120" t="s">
        <v>141</v>
      </c>
      <c r="C66" s="2207" t="s">
        <v>417</v>
      </c>
      <c r="D66" s="2208"/>
      <c r="E66" s="2208"/>
      <c r="F66" s="2208"/>
      <c r="G66" s="2208"/>
      <c r="H66" s="2208"/>
      <c r="I66" s="2209"/>
      <c r="J66" s="1120" t="s">
        <v>405</v>
      </c>
      <c r="K66" s="1125" t="s">
        <v>15</v>
      </c>
      <c r="L66" s="1125" t="s">
        <v>15</v>
      </c>
      <c r="M66" s="1124">
        <v>1</v>
      </c>
      <c r="N66" s="1125" t="s">
        <v>15</v>
      </c>
      <c r="O66" s="1125" t="s">
        <v>15</v>
      </c>
      <c r="P66" s="1125" t="s">
        <v>15</v>
      </c>
    </row>
    <row r="67" spans="1:16" ht="48" customHeight="1" x14ac:dyDescent="0.25">
      <c r="A67" s="2210" t="s">
        <v>59</v>
      </c>
      <c r="B67" s="560" t="s">
        <v>143</v>
      </c>
      <c r="C67" s="2211" t="s">
        <v>418</v>
      </c>
      <c r="D67" s="2212"/>
      <c r="E67" s="2212"/>
      <c r="F67" s="2212"/>
      <c r="G67" s="2212"/>
      <c r="H67" s="2212"/>
      <c r="I67" s="2213"/>
      <c r="J67" s="560" t="s">
        <v>419</v>
      </c>
      <c r="K67" s="1125" t="s">
        <v>15</v>
      </c>
      <c r="L67" s="1125" t="s">
        <v>15</v>
      </c>
      <c r="M67" s="1124">
        <v>1700</v>
      </c>
      <c r="N67" s="1125" t="s">
        <v>15</v>
      </c>
      <c r="O67" s="1125" t="s">
        <v>15</v>
      </c>
      <c r="P67" s="1125" t="s">
        <v>15</v>
      </c>
    </row>
    <row r="68" spans="1:16" ht="9" customHeight="1" x14ac:dyDescent="0.25">
      <c r="A68" s="149"/>
      <c r="B68" s="149"/>
      <c r="C68" s="149"/>
      <c r="D68" s="149"/>
      <c r="E68" s="149"/>
      <c r="F68" s="149"/>
      <c r="G68" s="149"/>
      <c r="H68" s="149"/>
      <c r="I68" s="149"/>
      <c r="J68" s="149"/>
      <c r="K68" s="149"/>
      <c r="L68" s="149"/>
      <c r="M68" s="149"/>
      <c r="N68" s="149"/>
      <c r="O68" s="149"/>
      <c r="P68" s="149"/>
    </row>
    <row r="69" spans="1:16" x14ac:dyDescent="0.25">
      <c r="A69" s="1402" t="s">
        <v>60</v>
      </c>
      <c r="B69" s="1403"/>
      <c r="C69" s="1403"/>
      <c r="D69" s="1403"/>
      <c r="E69" s="1403"/>
      <c r="F69" s="1403"/>
      <c r="G69" s="1403"/>
      <c r="H69" s="1403"/>
      <c r="I69" s="1403"/>
      <c r="J69" s="1403"/>
      <c r="K69" s="1403"/>
      <c r="L69" s="1403"/>
      <c r="M69" s="1403"/>
      <c r="N69" s="1403"/>
      <c r="O69" s="1403"/>
      <c r="P69" s="1404"/>
    </row>
    <row r="70" spans="1:16" x14ac:dyDescent="0.25">
      <c r="A70" s="1407" t="s">
        <v>7</v>
      </c>
      <c r="B70" s="1408"/>
      <c r="C70" s="1408"/>
      <c r="D70" s="1409"/>
      <c r="E70" s="1400" t="s">
        <v>2</v>
      </c>
      <c r="F70" s="1401"/>
      <c r="G70" s="1432">
        <v>2017</v>
      </c>
      <c r="H70" s="1432"/>
      <c r="I70" s="1121">
        <v>2018</v>
      </c>
      <c r="J70" s="1121">
        <v>2019</v>
      </c>
      <c r="K70" s="2119">
        <v>2020</v>
      </c>
      <c r="L70" s="2119"/>
      <c r="M70" s="2119">
        <v>2021</v>
      </c>
      <c r="N70" s="2119"/>
      <c r="O70" s="2119">
        <v>2022</v>
      </c>
      <c r="P70" s="2119"/>
    </row>
    <row r="71" spans="1:16" ht="31.5" x14ac:dyDescent="0.25">
      <c r="A71" s="1410"/>
      <c r="B71" s="1411"/>
      <c r="C71" s="1411"/>
      <c r="D71" s="1412"/>
      <c r="E71" s="1121" t="s">
        <v>61</v>
      </c>
      <c r="F71" s="576" t="s">
        <v>62</v>
      </c>
      <c r="G71" s="1400" t="s">
        <v>10</v>
      </c>
      <c r="H71" s="1401"/>
      <c r="I71" s="1121" t="s">
        <v>10</v>
      </c>
      <c r="J71" s="1121" t="s">
        <v>11</v>
      </c>
      <c r="K71" s="1400" t="s">
        <v>12</v>
      </c>
      <c r="L71" s="1401"/>
      <c r="M71" s="1400" t="s">
        <v>13</v>
      </c>
      <c r="N71" s="1401"/>
      <c r="O71" s="1400" t="s">
        <v>13</v>
      </c>
      <c r="P71" s="1401"/>
    </row>
    <row r="72" spans="1:16" ht="22.5" customHeight="1" x14ac:dyDescent="0.25">
      <c r="A72" s="1415" t="s">
        <v>379</v>
      </c>
      <c r="B72" s="1825"/>
      <c r="C72" s="1825"/>
      <c r="D72" s="1416"/>
      <c r="E72" s="557" t="s">
        <v>380</v>
      </c>
      <c r="F72" s="1121"/>
      <c r="G72" s="1400"/>
      <c r="H72" s="1401"/>
      <c r="I72" s="1121"/>
      <c r="J72" s="2214">
        <v>350</v>
      </c>
      <c r="K72" s="2215">
        <v>350</v>
      </c>
      <c r="L72" s="2215"/>
      <c r="M72" s="2215">
        <v>350</v>
      </c>
      <c r="N72" s="2215"/>
      <c r="O72" s="2162">
        <v>350</v>
      </c>
      <c r="P72" s="2162"/>
    </row>
    <row r="73" spans="1:16" ht="27" customHeight="1" x14ac:dyDescent="0.25">
      <c r="A73" s="2112" t="s">
        <v>218</v>
      </c>
      <c r="B73" s="2112"/>
      <c r="C73" s="2112"/>
      <c r="D73" s="2112"/>
      <c r="E73" s="1121"/>
      <c r="F73" s="1121">
        <v>222990</v>
      </c>
      <c r="G73" s="1432"/>
      <c r="H73" s="1432"/>
      <c r="I73" s="1121"/>
      <c r="J73" s="1127">
        <v>350</v>
      </c>
      <c r="K73" s="2113">
        <v>350</v>
      </c>
      <c r="L73" s="2113"/>
      <c r="M73" s="2113">
        <v>350</v>
      </c>
      <c r="N73" s="2113"/>
      <c r="O73" s="1432">
        <v>350</v>
      </c>
      <c r="P73" s="1432"/>
    </row>
    <row r="74" spans="1:16" ht="15" customHeight="1" x14ac:dyDescent="0.25">
      <c r="A74" s="149"/>
      <c r="B74" s="149"/>
      <c r="C74" s="149"/>
      <c r="D74" s="149"/>
      <c r="E74" s="149"/>
      <c r="F74" s="149"/>
      <c r="G74" s="149"/>
      <c r="H74" s="149"/>
      <c r="I74" s="149"/>
      <c r="J74" s="149"/>
      <c r="K74" s="149"/>
      <c r="L74" s="149"/>
      <c r="M74" s="149"/>
      <c r="N74" s="149"/>
      <c r="O74" s="149"/>
      <c r="P74" s="149"/>
    </row>
    <row r="75" spans="1:16" ht="22.15" customHeight="1" x14ac:dyDescent="0.25">
      <c r="A75" s="2161" t="s">
        <v>63</v>
      </c>
      <c r="B75" s="2161"/>
      <c r="C75" s="2161"/>
      <c r="D75" s="2161"/>
      <c r="E75" s="2161"/>
      <c r="F75" s="2161"/>
      <c r="G75" s="2161"/>
      <c r="H75" s="2161"/>
      <c r="I75" s="2161"/>
      <c r="J75" s="2161"/>
      <c r="K75" s="2161"/>
      <c r="L75" s="2161"/>
      <c r="M75" s="2161"/>
      <c r="N75" s="2161"/>
      <c r="O75" s="2161"/>
      <c r="P75" s="2161"/>
    </row>
    <row r="76" spans="1:16" ht="19.899999999999999" customHeight="1" x14ac:dyDescent="0.25">
      <c r="A76" s="1432" t="s">
        <v>7</v>
      </c>
      <c r="B76" s="1432"/>
      <c r="C76" s="1432"/>
      <c r="D76" s="1432"/>
      <c r="E76" s="1432" t="s">
        <v>2</v>
      </c>
      <c r="F76" s="1432"/>
      <c r="G76" s="1432"/>
      <c r="H76" s="1432"/>
      <c r="I76" s="2216" t="s">
        <v>64</v>
      </c>
      <c r="J76" s="2216" t="s">
        <v>65</v>
      </c>
      <c r="K76" s="2216" t="s">
        <v>477</v>
      </c>
      <c r="L76" s="1126">
        <v>2019</v>
      </c>
      <c r="M76" s="2216" t="s">
        <v>345</v>
      </c>
      <c r="N76" s="1121">
        <v>2020</v>
      </c>
      <c r="O76" s="1121">
        <v>2021</v>
      </c>
      <c r="P76" s="1121">
        <v>2022</v>
      </c>
    </row>
    <row r="77" spans="1:16" ht="63" customHeight="1" x14ac:dyDescent="0.25">
      <c r="A77" s="1432"/>
      <c r="B77" s="1432"/>
      <c r="C77" s="1432"/>
      <c r="D77" s="1432"/>
      <c r="E77" s="1121" t="s">
        <v>66</v>
      </c>
      <c r="F77" s="1121" t="s">
        <v>61</v>
      </c>
      <c r="G77" s="678" t="s">
        <v>12</v>
      </c>
      <c r="H77" s="576" t="s">
        <v>62</v>
      </c>
      <c r="I77" s="2216"/>
      <c r="J77" s="2216"/>
      <c r="K77" s="2216"/>
      <c r="L77" s="2217" t="s">
        <v>67</v>
      </c>
      <c r="M77" s="2216"/>
      <c r="N77" s="678" t="s">
        <v>12</v>
      </c>
      <c r="O77" s="678" t="s">
        <v>13</v>
      </c>
      <c r="P77" s="678" t="s">
        <v>13</v>
      </c>
    </row>
    <row r="78" spans="1:16" x14ac:dyDescent="0.25">
      <c r="A78" s="1255">
        <v>1</v>
      </c>
      <c r="B78" s="1267"/>
      <c r="C78" s="1267"/>
      <c r="D78" s="1256"/>
      <c r="E78" s="77">
        <v>2</v>
      </c>
      <c r="F78" s="77">
        <v>3</v>
      </c>
      <c r="G78" s="77">
        <v>4</v>
      </c>
      <c r="H78" s="77">
        <v>5</v>
      </c>
      <c r="I78" s="77">
        <v>6</v>
      </c>
      <c r="J78" s="77">
        <v>7</v>
      </c>
      <c r="K78" s="77">
        <v>8</v>
      </c>
      <c r="L78" s="77">
        <v>9</v>
      </c>
      <c r="M78" s="77" t="s">
        <v>68</v>
      </c>
      <c r="N78" s="77">
        <v>11</v>
      </c>
      <c r="O78" s="77">
        <v>12</v>
      </c>
      <c r="P78" s="77">
        <v>13</v>
      </c>
    </row>
    <row r="79" spans="1:16" ht="12" customHeight="1" x14ac:dyDescent="0.25">
      <c r="A79" s="1268"/>
      <c r="B79" s="1269"/>
      <c r="C79" s="1269"/>
      <c r="D79" s="1270"/>
      <c r="E79" s="13"/>
      <c r="F79" s="13"/>
      <c r="G79" s="13"/>
      <c r="H79" s="13"/>
      <c r="I79" s="23"/>
      <c r="J79" s="13"/>
      <c r="K79" s="23"/>
      <c r="L79" s="13"/>
      <c r="M79" s="23"/>
      <c r="N79" s="59"/>
      <c r="O79" s="59"/>
      <c r="P79" s="8"/>
    </row>
    <row r="80" spans="1:16" ht="12" customHeight="1" x14ac:dyDescent="0.25">
      <c r="A80" s="1271"/>
      <c r="B80" s="1272"/>
      <c r="C80" s="1272"/>
      <c r="D80" s="1273"/>
      <c r="E80" s="8"/>
      <c r="F80" s="8"/>
      <c r="G80" s="8"/>
      <c r="H80" s="8"/>
      <c r="I80" s="8"/>
      <c r="J80" s="8"/>
      <c r="K80" s="8"/>
      <c r="L80" s="8"/>
      <c r="M80" s="8"/>
      <c r="N80" s="8"/>
      <c r="O80" s="8"/>
      <c r="P80" s="8"/>
    </row>
    <row r="81" spans="1:16" ht="13.5" customHeight="1" x14ac:dyDescent="0.25">
      <c r="A81" s="1271"/>
      <c r="B81" s="1272"/>
      <c r="C81" s="1272"/>
      <c r="D81" s="1273"/>
      <c r="E81" s="8"/>
      <c r="F81" s="8"/>
      <c r="G81" s="8"/>
      <c r="H81" s="8"/>
      <c r="I81" s="8"/>
      <c r="J81" s="8"/>
      <c r="K81" s="8"/>
      <c r="L81" s="8"/>
      <c r="M81" s="8"/>
      <c r="N81" s="8"/>
      <c r="O81" s="8"/>
      <c r="P81" s="8"/>
    </row>
    <row r="82" spans="1:16" ht="11.25" customHeight="1" x14ac:dyDescent="0.25"/>
    <row r="83" spans="1:16" s="19" customFormat="1" ht="24.6" customHeight="1" x14ac:dyDescent="0.25">
      <c r="A83" s="1274" t="s">
        <v>69</v>
      </c>
      <c r="B83" s="1275"/>
      <c r="C83" s="1275"/>
      <c r="D83" s="1275"/>
      <c r="E83" s="1275"/>
      <c r="F83" s="1275"/>
      <c r="G83" s="1275"/>
      <c r="H83" s="1275"/>
      <c r="I83" s="1275"/>
      <c r="J83" s="1275"/>
      <c r="K83" s="1275"/>
      <c r="L83" s="1275"/>
      <c r="M83" s="1275"/>
      <c r="N83" s="1275"/>
      <c r="O83" s="1275"/>
      <c r="P83" s="1276"/>
    </row>
    <row r="84" spans="1:16" s="19" customFormat="1" ht="24.6" customHeight="1" x14ac:dyDescent="0.25">
      <c r="A84" s="1260" t="s">
        <v>70</v>
      </c>
      <c r="B84" s="1261"/>
      <c r="C84" s="1261"/>
      <c r="D84" s="1261"/>
      <c r="E84" s="1261"/>
      <c r="F84" s="1261"/>
      <c r="G84" s="1261"/>
      <c r="H84" s="1261"/>
      <c r="I84" s="1261"/>
      <c r="J84" s="1261"/>
      <c r="K84" s="1261"/>
      <c r="L84" s="1261"/>
      <c r="M84" s="1261"/>
      <c r="N84" s="1261"/>
      <c r="O84" s="1261"/>
      <c r="P84" s="1262"/>
    </row>
    <row r="85" spans="1:16" s="19" customFormat="1" ht="24.6" customHeight="1" x14ac:dyDescent="0.25">
      <c r="A85" s="1260" t="s">
        <v>71</v>
      </c>
      <c r="B85" s="1261"/>
      <c r="C85" s="1261"/>
      <c r="D85" s="1261"/>
      <c r="E85" s="1261"/>
      <c r="F85" s="1261"/>
      <c r="G85" s="1261"/>
      <c r="H85" s="1261"/>
      <c r="I85" s="1261"/>
      <c r="J85" s="1261"/>
      <c r="K85" s="1261"/>
      <c r="L85" s="1261"/>
      <c r="M85" s="1261"/>
      <c r="N85" s="1261"/>
      <c r="O85" s="1261"/>
      <c r="P85" s="1262"/>
    </row>
    <row r="86" spans="1:16" s="19" customFormat="1" ht="24.6" customHeight="1" x14ac:dyDescent="0.25">
      <c r="A86" s="1263" t="s">
        <v>72</v>
      </c>
      <c r="B86" s="1264"/>
      <c r="C86" s="1264"/>
      <c r="D86" s="1264"/>
      <c r="E86" s="1264"/>
      <c r="F86" s="1264"/>
      <c r="G86" s="1264"/>
      <c r="H86" s="1264"/>
      <c r="I86" s="1264"/>
      <c r="J86" s="1264"/>
      <c r="K86" s="1264"/>
      <c r="L86" s="1264"/>
      <c r="M86" s="1264"/>
      <c r="N86" s="1264"/>
      <c r="O86" s="1264"/>
      <c r="P86" s="1265"/>
    </row>
    <row r="88" spans="1:16" ht="37.5" customHeight="1" x14ac:dyDescent="0.25">
      <c r="A88" s="1266" t="s">
        <v>73</v>
      </c>
      <c r="B88" s="1266"/>
      <c r="C88" s="1266"/>
      <c r="D88" s="1266"/>
      <c r="E88" s="1266"/>
      <c r="F88" s="1266"/>
      <c r="G88" s="1266"/>
      <c r="H88" s="1266"/>
      <c r="I88" s="1266"/>
      <c r="J88" s="1266"/>
      <c r="K88" s="1266"/>
      <c r="L88" s="1266"/>
      <c r="M88" s="1266"/>
      <c r="N88" s="1266"/>
      <c r="O88" s="1266"/>
      <c r="P88" s="1266"/>
    </row>
    <row r="89" spans="1:16" ht="38.25" hidden="1" customHeight="1" x14ac:dyDescent="0.25">
      <c r="A89" s="85"/>
      <c r="C89" s="85"/>
      <c r="D89" s="85"/>
      <c r="E89" s="85"/>
      <c r="F89" s="85"/>
      <c r="G89" s="85"/>
      <c r="H89" s="85"/>
      <c r="I89" s="85"/>
      <c r="J89" s="85"/>
      <c r="K89" s="85"/>
      <c r="L89" s="85"/>
      <c r="M89" s="85"/>
      <c r="N89" s="85"/>
      <c r="O89" s="85"/>
      <c r="P89" s="85"/>
    </row>
    <row r="90" spans="1:16" ht="48.75" hidden="1" customHeight="1" x14ac:dyDescent="0.25"/>
  </sheetData>
  <mergeCells count="201">
    <mergeCell ref="N1:P1"/>
    <mergeCell ref="E2:J2"/>
    <mergeCell ref="D3:L3"/>
    <mergeCell ref="A6:C6"/>
    <mergeCell ref="D6:O6"/>
    <mergeCell ref="A7:C7"/>
    <mergeCell ref="D7:O7"/>
    <mergeCell ref="K13:L13"/>
    <mergeCell ref="M13:N13"/>
    <mergeCell ref="O13:P13"/>
    <mergeCell ref="A8:C8"/>
    <mergeCell ref="D8:O8"/>
    <mergeCell ref="A10:P10"/>
    <mergeCell ref="A12:D13"/>
    <mergeCell ref="E12:F12"/>
    <mergeCell ref="G12:H12"/>
    <mergeCell ref="K12:L12"/>
    <mergeCell ref="M12:N12"/>
    <mergeCell ref="O12:P12"/>
    <mergeCell ref="G13:H13"/>
    <mergeCell ref="A15:D15"/>
    <mergeCell ref="G15:H15"/>
    <mergeCell ref="K15:L15"/>
    <mergeCell ref="M15:N15"/>
    <mergeCell ref="O15:P15"/>
    <mergeCell ref="A14:D14"/>
    <mergeCell ref="G14:H14"/>
    <mergeCell ref="K14:L14"/>
    <mergeCell ref="M14:N14"/>
    <mergeCell ref="O14:P14"/>
    <mergeCell ref="A17:D17"/>
    <mergeCell ref="G17:H17"/>
    <mergeCell ref="K17:L17"/>
    <mergeCell ref="M17:N17"/>
    <mergeCell ref="O17:P17"/>
    <mergeCell ref="A19:B20"/>
    <mergeCell ref="C19:F19"/>
    <mergeCell ref="G19:H19"/>
    <mergeCell ref="K19:L19"/>
    <mergeCell ref="M19:N19"/>
    <mergeCell ref="O19:P19"/>
    <mergeCell ref="G20:H20"/>
    <mergeCell ref="K20:L20"/>
    <mergeCell ref="M20:N20"/>
    <mergeCell ref="O20:P20"/>
    <mergeCell ref="A23:B23"/>
    <mergeCell ref="G23:H23"/>
    <mergeCell ref="K23:L23"/>
    <mergeCell ref="M23:N23"/>
    <mergeCell ref="O23:P23"/>
    <mergeCell ref="A21:B21"/>
    <mergeCell ref="G21:H21"/>
    <mergeCell ref="K21:L21"/>
    <mergeCell ref="M21:N21"/>
    <mergeCell ref="O21:P21"/>
    <mergeCell ref="A22:B22"/>
    <mergeCell ref="G22:H22"/>
    <mergeCell ref="K22:L22"/>
    <mergeCell ref="M22:N22"/>
    <mergeCell ref="O22:P22"/>
    <mergeCell ref="A26:B26"/>
    <mergeCell ref="G26:H26"/>
    <mergeCell ref="K26:L26"/>
    <mergeCell ref="M26:N26"/>
    <mergeCell ref="O26:P26"/>
    <mergeCell ref="A24:B24"/>
    <mergeCell ref="G24:H24"/>
    <mergeCell ref="K24:L24"/>
    <mergeCell ref="M24:N24"/>
    <mergeCell ref="O24:P24"/>
    <mergeCell ref="A25:B25"/>
    <mergeCell ref="G25:H25"/>
    <mergeCell ref="K25:L25"/>
    <mergeCell ref="M25:N25"/>
    <mergeCell ref="O25:P25"/>
    <mergeCell ref="A27:B27"/>
    <mergeCell ref="G27:H27"/>
    <mergeCell ref="K27:L27"/>
    <mergeCell ref="M27:N27"/>
    <mergeCell ref="O27:P27"/>
    <mergeCell ref="A32:C32"/>
    <mergeCell ref="E32:F32"/>
    <mergeCell ref="G32:H32"/>
    <mergeCell ref="A33:C33"/>
    <mergeCell ref="E33:F33"/>
    <mergeCell ref="G33:H33"/>
    <mergeCell ref="A29:P29"/>
    <mergeCell ref="A30:C31"/>
    <mergeCell ref="D30:F30"/>
    <mergeCell ref="G30:J30"/>
    <mergeCell ref="K30:M30"/>
    <mergeCell ref="N30:P30"/>
    <mergeCell ref="E31:F31"/>
    <mergeCell ref="G31:H31"/>
    <mergeCell ref="A36:C36"/>
    <mergeCell ref="E36:F36"/>
    <mergeCell ref="G36:H36"/>
    <mergeCell ref="A37:C37"/>
    <mergeCell ref="E37:F37"/>
    <mergeCell ref="G37:H37"/>
    <mergeCell ref="A34:C34"/>
    <mergeCell ref="E34:F34"/>
    <mergeCell ref="G34:H34"/>
    <mergeCell ref="A35:C35"/>
    <mergeCell ref="E35:F35"/>
    <mergeCell ref="G35:H35"/>
    <mergeCell ref="A40:C40"/>
    <mergeCell ref="E40:F40"/>
    <mergeCell ref="G40:H40"/>
    <mergeCell ref="A42:P42"/>
    <mergeCell ref="A43:B44"/>
    <mergeCell ref="C43:H43"/>
    <mergeCell ref="I43:J44"/>
    <mergeCell ref="A38:C38"/>
    <mergeCell ref="E38:F38"/>
    <mergeCell ref="G38:H38"/>
    <mergeCell ref="A39:C39"/>
    <mergeCell ref="E39:F39"/>
    <mergeCell ref="G39:H39"/>
    <mergeCell ref="A48:B48"/>
    <mergeCell ref="A49:P49"/>
    <mergeCell ref="A50:B50"/>
    <mergeCell ref="C50:N50"/>
    <mergeCell ref="O50:P50"/>
    <mergeCell ref="A51:B51"/>
    <mergeCell ref="C51:N51"/>
    <mergeCell ref="O51:P51"/>
    <mergeCell ref="A45:B45"/>
    <mergeCell ref="I45:J45"/>
    <mergeCell ref="A46:B46"/>
    <mergeCell ref="I46:J46"/>
    <mergeCell ref="A47:B47"/>
    <mergeCell ref="I47:J47"/>
    <mergeCell ref="A55:P55"/>
    <mergeCell ref="A56:C56"/>
    <mergeCell ref="D56:P56"/>
    <mergeCell ref="A57:C57"/>
    <mergeCell ref="D57:P57"/>
    <mergeCell ref="A58:C58"/>
    <mergeCell ref="D58:P58"/>
    <mergeCell ref="A52:B52"/>
    <mergeCell ref="C52:N52"/>
    <mergeCell ref="O52:P52"/>
    <mergeCell ref="A53:B53"/>
    <mergeCell ref="C53:N53"/>
    <mergeCell ref="O53:P53"/>
    <mergeCell ref="A65:A66"/>
    <mergeCell ref="C65:I65"/>
    <mergeCell ref="C66:I66"/>
    <mergeCell ref="C67:I67"/>
    <mergeCell ref="A69:P69"/>
    <mergeCell ref="A59:P59"/>
    <mergeCell ref="A60:A61"/>
    <mergeCell ref="B60:B61"/>
    <mergeCell ref="C60:I61"/>
    <mergeCell ref="J60:J61"/>
    <mergeCell ref="C64:I64"/>
    <mergeCell ref="A62:A64"/>
    <mergeCell ref="C62:I62"/>
    <mergeCell ref="C63:I63"/>
    <mergeCell ref="M72:N72"/>
    <mergeCell ref="O72:P72"/>
    <mergeCell ref="A73:D73"/>
    <mergeCell ref="G73:H73"/>
    <mergeCell ref="K73:L73"/>
    <mergeCell ref="M73:N73"/>
    <mergeCell ref="O73:P73"/>
    <mergeCell ref="A70:D71"/>
    <mergeCell ref="E70:F70"/>
    <mergeCell ref="G70:H70"/>
    <mergeCell ref="K70:L70"/>
    <mergeCell ref="M70:N70"/>
    <mergeCell ref="O70:P70"/>
    <mergeCell ref="G71:H71"/>
    <mergeCell ref="K71:L71"/>
    <mergeCell ref="M71:N71"/>
    <mergeCell ref="O71:P71"/>
    <mergeCell ref="O16:P16"/>
    <mergeCell ref="M16:N16"/>
    <mergeCell ref="K16:L16"/>
    <mergeCell ref="G16:H16"/>
    <mergeCell ref="A16:D16"/>
    <mergeCell ref="A85:P85"/>
    <mergeCell ref="A86:P86"/>
    <mergeCell ref="A88:P88"/>
    <mergeCell ref="A78:D78"/>
    <mergeCell ref="A79:D79"/>
    <mergeCell ref="A80:D80"/>
    <mergeCell ref="A81:D81"/>
    <mergeCell ref="A83:P83"/>
    <mergeCell ref="A84:P84"/>
    <mergeCell ref="A75:P75"/>
    <mergeCell ref="A76:D77"/>
    <mergeCell ref="E76:H76"/>
    <mergeCell ref="I76:I77"/>
    <mergeCell ref="J76:J77"/>
    <mergeCell ref="K76:K77"/>
    <mergeCell ref="M76:M77"/>
    <mergeCell ref="A72:D72"/>
    <mergeCell ref="G72:H72"/>
    <mergeCell ref="K72:L72"/>
  </mergeCells>
  <pageMargins left="0.25" right="0.25" top="0.75" bottom="0.75" header="0.3" footer="0.3"/>
  <pageSetup paperSize="9" scale="95" fitToHeight="0" orientation="landscape" horizontalDpi="1200" verticalDpi="1200" r:id="rId1"/>
  <rowBreaks count="4" manualBreakCount="4">
    <brk id="23" max="15" man="1"/>
    <brk id="47" max="15" man="1"/>
    <brk id="64" max="15" man="1"/>
    <brk id="88"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130"/>
  <sheetViews>
    <sheetView showZeros="0" topLeftCell="A58" zoomScale="90" zoomScaleNormal="90" zoomScaleSheetLayoutView="90" workbookViewId="0">
      <selection activeCell="S72" sqref="S72"/>
    </sheetView>
  </sheetViews>
  <sheetFormatPr defaultColWidth="10.140625" defaultRowHeight="15.75" x14ac:dyDescent="0.25"/>
  <cols>
    <col min="1" max="7" width="10.140625" style="1"/>
    <col min="8" max="8" width="5.140625" style="1" customWidth="1"/>
    <col min="9" max="9" width="10.140625" style="1"/>
    <col min="10" max="10" width="10.7109375" style="1" customWidth="1"/>
    <col min="11" max="16384" width="10.140625" style="1"/>
  </cols>
  <sheetData>
    <row r="1" spans="1:16" x14ac:dyDescent="0.25">
      <c r="N1" s="1383" t="s">
        <v>701</v>
      </c>
      <c r="O1" s="1383"/>
      <c r="P1" s="1383"/>
    </row>
    <row r="2" spans="1:16" ht="18.75" x14ac:dyDescent="0.25">
      <c r="E2" s="1384" t="s">
        <v>1</v>
      </c>
      <c r="F2" s="1384"/>
      <c r="G2" s="1384"/>
      <c r="H2" s="1384"/>
      <c r="I2" s="1384"/>
      <c r="J2" s="1384"/>
    </row>
    <row r="3" spans="1:16" ht="18.75" x14ac:dyDescent="0.25">
      <c r="D3" s="1384" t="s">
        <v>702</v>
      </c>
      <c r="E3" s="1384"/>
      <c r="F3" s="1384"/>
      <c r="G3" s="1384"/>
      <c r="H3" s="1384"/>
      <c r="I3" s="1384"/>
      <c r="J3" s="1384"/>
      <c r="K3" s="1384"/>
      <c r="L3" s="1384"/>
    </row>
    <row r="4" spans="1:16" ht="18.75" x14ac:dyDescent="0.25">
      <c r="D4" s="2"/>
      <c r="E4" s="2"/>
      <c r="F4" s="2"/>
      <c r="G4" s="2"/>
      <c r="H4" s="2"/>
      <c r="I4" s="2"/>
      <c r="J4" s="2"/>
      <c r="K4" s="2"/>
      <c r="L4" s="2"/>
    </row>
    <row r="5" spans="1:16" x14ac:dyDescent="0.25">
      <c r="P5" s="3" t="s">
        <v>2</v>
      </c>
    </row>
    <row r="6" spans="1:16" ht="23.45" customHeight="1" x14ac:dyDescent="0.25">
      <c r="A6" s="1334" t="s">
        <v>3</v>
      </c>
      <c r="B6" s="1334"/>
      <c r="C6" s="1334"/>
      <c r="D6" s="1329" t="s">
        <v>107</v>
      </c>
      <c r="E6" s="1330"/>
      <c r="F6" s="1330"/>
      <c r="G6" s="1330"/>
      <c r="H6" s="1330"/>
      <c r="I6" s="1330"/>
      <c r="J6" s="1330"/>
      <c r="K6" s="1330"/>
      <c r="L6" s="1330"/>
      <c r="M6" s="1330"/>
      <c r="N6" s="1330"/>
      <c r="O6" s="1331"/>
      <c r="P6" s="4">
        <v>1</v>
      </c>
    </row>
    <row r="7" spans="1:16" ht="23.45" customHeight="1" x14ac:dyDescent="0.25">
      <c r="A7" s="1334" t="s">
        <v>4</v>
      </c>
      <c r="B7" s="1334"/>
      <c r="C7" s="1334"/>
      <c r="D7" s="1388" t="s">
        <v>371</v>
      </c>
      <c r="E7" s="1388"/>
      <c r="F7" s="1388"/>
      <c r="G7" s="1388"/>
      <c r="H7" s="1388"/>
      <c r="I7" s="1388"/>
      <c r="J7" s="1388"/>
      <c r="K7" s="1388"/>
      <c r="L7" s="1388"/>
      <c r="M7" s="1388"/>
      <c r="N7" s="1388"/>
      <c r="O7" s="1388"/>
      <c r="P7" s="37" t="s">
        <v>335</v>
      </c>
    </row>
    <row r="8" spans="1:16" ht="23.45" customHeight="1" x14ac:dyDescent="0.25">
      <c r="A8" s="1334" t="s">
        <v>5</v>
      </c>
      <c r="B8" s="1334"/>
      <c r="C8" s="1334"/>
      <c r="D8" s="1329"/>
      <c r="E8" s="1330"/>
      <c r="F8" s="1330"/>
      <c r="G8" s="1330"/>
      <c r="H8" s="1330"/>
      <c r="I8" s="1330"/>
      <c r="J8" s="1330"/>
      <c r="K8" s="1330"/>
      <c r="L8" s="1330"/>
      <c r="M8" s="1330"/>
      <c r="N8" s="1330"/>
      <c r="O8" s="1331"/>
      <c r="P8" s="4"/>
    </row>
    <row r="10" spans="1:16" x14ac:dyDescent="0.25">
      <c r="A10" s="1329" t="s">
        <v>6</v>
      </c>
      <c r="B10" s="1330"/>
      <c r="C10" s="1330"/>
      <c r="D10" s="1330"/>
      <c r="E10" s="1330"/>
      <c r="F10" s="1330"/>
      <c r="G10" s="1330"/>
      <c r="H10" s="1330"/>
      <c r="I10" s="1330"/>
      <c r="J10" s="1330"/>
      <c r="K10" s="1330"/>
      <c r="L10" s="1330"/>
      <c r="M10" s="1330"/>
      <c r="N10" s="1330"/>
      <c r="O10" s="1330"/>
      <c r="P10" s="1331"/>
    </row>
    <row r="11" spans="1:16" x14ac:dyDescent="0.25">
      <c r="A11" s="5"/>
      <c r="B11" s="5"/>
      <c r="C11" s="5"/>
      <c r="D11" s="5"/>
      <c r="E11" s="5"/>
      <c r="F11" s="5"/>
      <c r="G11" s="5"/>
      <c r="H11" s="5"/>
      <c r="I11" s="5"/>
      <c r="J11" s="5"/>
      <c r="K11" s="5"/>
      <c r="L11" s="5"/>
      <c r="M11" s="5"/>
      <c r="N11" s="5"/>
      <c r="O11" s="5"/>
      <c r="P11" s="5"/>
    </row>
    <row r="12" spans="1:16" ht="21.6" customHeight="1" x14ac:dyDescent="0.25">
      <c r="A12" s="1295" t="s">
        <v>7</v>
      </c>
      <c r="B12" s="1296"/>
      <c r="C12" s="1296"/>
      <c r="D12" s="1297"/>
      <c r="E12" s="1255" t="s">
        <v>2</v>
      </c>
      <c r="F12" s="1256"/>
      <c r="G12" s="1280">
        <v>2017</v>
      </c>
      <c r="H12" s="1280"/>
      <c r="I12" s="4">
        <v>2018</v>
      </c>
      <c r="J12" s="4">
        <v>2019</v>
      </c>
      <c r="K12" s="1301">
        <v>2020</v>
      </c>
      <c r="L12" s="1301"/>
      <c r="M12" s="1301">
        <v>2021</v>
      </c>
      <c r="N12" s="1301"/>
      <c r="O12" s="1301">
        <v>2022</v>
      </c>
      <c r="P12" s="1301"/>
    </row>
    <row r="13" spans="1:16" x14ac:dyDescent="0.25">
      <c r="A13" s="1298"/>
      <c r="B13" s="1299"/>
      <c r="C13" s="1299"/>
      <c r="D13" s="1300"/>
      <c r="E13" s="4" t="s">
        <v>8</v>
      </c>
      <c r="F13" s="6" t="s">
        <v>9</v>
      </c>
      <c r="G13" s="1255" t="s">
        <v>10</v>
      </c>
      <c r="H13" s="1256"/>
      <c r="I13" s="4" t="s">
        <v>10</v>
      </c>
      <c r="J13" s="4" t="s">
        <v>11</v>
      </c>
      <c r="K13" s="1255" t="s">
        <v>12</v>
      </c>
      <c r="L13" s="1256"/>
      <c r="M13" s="1255" t="s">
        <v>13</v>
      </c>
      <c r="N13" s="1256"/>
      <c r="O13" s="1255" t="s">
        <v>13</v>
      </c>
      <c r="P13" s="1256"/>
    </row>
    <row r="14" spans="1:16" ht="23.45" customHeight="1" x14ac:dyDescent="0.25">
      <c r="A14" s="1278" t="s">
        <v>14</v>
      </c>
      <c r="B14" s="1278"/>
      <c r="C14" s="1278"/>
      <c r="D14" s="1278"/>
      <c r="E14" s="4">
        <v>4</v>
      </c>
      <c r="F14" s="4"/>
      <c r="G14" s="1236">
        <f>G15+G16+G17+G18+G19</f>
        <v>6516.1</v>
      </c>
      <c r="H14" s="1237"/>
      <c r="I14" s="7">
        <f>I15+I16+I17+I18+I19</f>
        <v>4670.8999999999996</v>
      </c>
      <c r="J14" s="24">
        <f>J15+J16+J17+J18+J19</f>
        <v>22825.9</v>
      </c>
      <c r="K14" s="1236">
        <f>K15+K16+K17+K18+K19</f>
        <v>19460.2</v>
      </c>
      <c r="L14" s="1237"/>
      <c r="M14" s="1236">
        <f>M15+M16+M17+M18+M19</f>
        <v>22825.9</v>
      </c>
      <c r="N14" s="1237"/>
      <c r="O14" s="1236">
        <f>O15+O16+O17+O18+O19</f>
        <v>22825.9</v>
      </c>
      <c r="P14" s="1237"/>
    </row>
    <row r="15" spans="1:16" ht="23.45" customHeight="1" x14ac:dyDescent="0.25">
      <c r="A15" s="1334" t="s">
        <v>79</v>
      </c>
      <c r="B15" s="1334"/>
      <c r="C15" s="1334"/>
      <c r="D15" s="1334"/>
      <c r="E15" s="4"/>
      <c r="F15" s="4">
        <v>21</v>
      </c>
      <c r="G15" s="1255">
        <f>G80+G81</f>
        <v>939.7</v>
      </c>
      <c r="H15" s="1256"/>
      <c r="I15" s="4">
        <f>I80+I81</f>
        <v>921.9</v>
      </c>
      <c r="J15" s="862">
        <f>J80+J81</f>
        <v>7501</v>
      </c>
      <c r="K15" s="1232">
        <f>K80+K81</f>
        <v>4135.3</v>
      </c>
      <c r="L15" s="1280"/>
      <c r="M15" s="1232">
        <f>M80+M81</f>
        <v>4065.7000000000003</v>
      </c>
      <c r="N15" s="1280"/>
      <c r="O15" s="1232">
        <f>O80+O81</f>
        <v>4065.7000000000003</v>
      </c>
      <c r="P15" s="1280"/>
    </row>
    <row r="16" spans="1:16" ht="23.45" customHeight="1" x14ac:dyDescent="0.25">
      <c r="A16" s="1334" t="s">
        <v>83</v>
      </c>
      <c r="B16" s="1334"/>
      <c r="C16" s="1334"/>
      <c r="D16" s="1334"/>
      <c r="E16" s="4"/>
      <c r="F16" s="4">
        <v>22</v>
      </c>
      <c r="G16" s="1280">
        <f>G84</f>
        <v>5044.1000000000004</v>
      </c>
      <c r="H16" s="1280"/>
      <c r="I16" s="4">
        <f>I84</f>
        <v>3651.2</v>
      </c>
      <c r="J16" s="862">
        <f>J84</f>
        <v>14294.9</v>
      </c>
      <c r="K16" s="1232">
        <f>K84</f>
        <v>12599.900000000001</v>
      </c>
      <c r="L16" s="1280"/>
      <c r="M16" s="1232">
        <f>M84</f>
        <v>15745.2</v>
      </c>
      <c r="N16" s="1280"/>
      <c r="O16" s="1232">
        <f>O84</f>
        <v>15745.2</v>
      </c>
      <c r="P16" s="1280"/>
    </row>
    <row r="17" spans="1:16" ht="23.45" customHeight="1" x14ac:dyDescent="0.25">
      <c r="A17" s="1334" t="s">
        <v>95</v>
      </c>
      <c r="B17" s="1334"/>
      <c r="C17" s="1334"/>
      <c r="D17" s="1334"/>
      <c r="E17" s="4"/>
      <c r="F17" s="4">
        <v>27</v>
      </c>
      <c r="G17" s="1280">
        <f>G100</f>
        <v>10</v>
      </c>
      <c r="H17" s="1280"/>
      <c r="I17" s="4">
        <f>I100</f>
        <v>0.6</v>
      </c>
      <c r="J17" s="862">
        <f>J100</f>
        <v>30</v>
      </c>
      <c r="K17" s="1232">
        <f>K100</f>
        <v>150</v>
      </c>
      <c r="L17" s="1280"/>
      <c r="M17" s="1232">
        <f>M100</f>
        <v>150</v>
      </c>
      <c r="N17" s="1280"/>
      <c r="O17" s="1232">
        <f>O100</f>
        <v>150</v>
      </c>
      <c r="P17" s="1280"/>
    </row>
    <row r="18" spans="1:16" ht="23.45" customHeight="1" x14ac:dyDescent="0.25">
      <c r="A18" s="1229" t="s">
        <v>98</v>
      </c>
      <c r="B18" s="1229"/>
      <c r="C18" s="1229"/>
      <c r="D18" s="1229"/>
      <c r="E18" s="4"/>
      <c r="F18" s="4">
        <v>31</v>
      </c>
      <c r="G18" s="1280">
        <f>G103</f>
        <v>245.3</v>
      </c>
      <c r="H18" s="1280"/>
      <c r="I18" s="4">
        <f>I103</f>
        <v>3.8</v>
      </c>
      <c r="J18" s="862">
        <f>J103</f>
        <v>500</v>
      </c>
      <c r="K18" s="1232">
        <f>K103</f>
        <v>2050</v>
      </c>
      <c r="L18" s="1280"/>
      <c r="M18" s="1232">
        <f>M103</f>
        <v>2100</v>
      </c>
      <c r="N18" s="1280"/>
      <c r="O18" s="1232">
        <f>O103</f>
        <v>2100</v>
      </c>
      <c r="P18" s="1280"/>
    </row>
    <row r="19" spans="1:16" ht="23.45" customHeight="1" x14ac:dyDescent="0.25">
      <c r="A19" s="1334" t="s">
        <v>391</v>
      </c>
      <c r="B19" s="1334"/>
      <c r="C19" s="1334"/>
      <c r="D19" s="1334"/>
      <c r="E19" s="4"/>
      <c r="F19" s="4">
        <v>33</v>
      </c>
      <c r="G19" s="1280">
        <f>G108</f>
        <v>277</v>
      </c>
      <c r="H19" s="1280"/>
      <c r="I19" s="861">
        <f>I108</f>
        <v>93.4</v>
      </c>
      <c r="J19" s="861">
        <f>J108</f>
        <v>500</v>
      </c>
      <c r="K19" s="1232">
        <f>K108</f>
        <v>525</v>
      </c>
      <c r="L19" s="1280"/>
      <c r="M19" s="1232">
        <f>M108</f>
        <v>765</v>
      </c>
      <c r="N19" s="1280"/>
      <c r="O19" s="1232">
        <f>O108</f>
        <v>765</v>
      </c>
      <c r="P19" s="1280"/>
    </row>
    <row r="20" spans="1:16" ht="23.45" customHeight="1" x14ac:dyDescent="0.25">
      <c r="A20" s="1334"/>
      <c r="B20" s="1334"/>
      <c r="C20" s="1334"/>
      <c r="D20" s="1334"/>
      <c r="E20" s="4"/>
      <c r="F20" s="4"/>
      <c r="G20" s="1280"/>
      <c r="H20" s="1280"/>
      <c r="I20" s="4"/>
      <c r="J20" s="4"/>
      <c r="K20" s="1280"/>
      <c r="L20" s="1280"/>
      <c r="M20" s="1280"/>
      <c r="N20" s="1280"/>
      <c r="O20" s="1280"/>
      <c r="P20" s="1280"/>
    </row>
    <row r="21" spans="1:16" ht="14.45" customHeight="1" x14ac:dyDescent="0.25"/>
    <row r="22" spans="1:16" ht="22.5" customHeight="1" x14ac:dyDescent="0.25">
      <c r="A22" s="1295" t="s">
        <v>7</v>
      </c>
      <c r="B22" s="1297"/>
      <c r="C22" s="1301" t="s">
        <v>2</v>
      </c>
      <c r="D22" s="1301"/>
      <c r="E22" s="1301"/>
      <c r="F22" s="1301"/>
      <c r="G22" s="1280">
        <v>2017</v>
      </c>
      <c r="H22" s="1280"/>
      <c r="I22" s="4">
        <v>2018</v>
      </c>
      <c r="J22" s="4">
        <v>2019</v>
      </c>
      <c r="K22" s="1301">
        <v>2020</v>
      </c>
      <c r="L22" s="1301"/>
      <c r="M22" s="1301">
        <v>2021</v>
      </c>
      <c r="N22" s="1301"/>
      <c r="O22" s="1301">
        <v>2022</v>
      </c>
      <c r="P22" s="1301"/>
    </row>
    <row r="23" spans="1:16" ht="35.450000000000003" customHeight="1" x14ac:dyDescent="0.25">
      <c r="A23" s="1298"/>
      <c r="B23" s="1300"/>
      <c r="C23" s="4" t="s">
        <v>16</v>
      </c>
      <c r="D23" s="4" t="s">
        <v>17</v>
      </c>
      <c r="E23" s="4" t="s">
        <v>8</v>
      </c>
      <c r="F23" s="6" t="s">
        <v>9</v>
      </c>
      <c r="G23" s="1255" t="s">
        <v>10</v>
      </c>
      <c r="H23" s="1256"/>
      <c r="I23" s="4" t="s">
        <v>10</v>
      </c>
      <c r="J23" s="4" t="s">
        <v>11</v>
      </c>
      <c r="K23" s="1255" t="s">
        <v>12</v>
      </c>
      <c r="L23" s="1256"/>
      <c r="M23" s="1255" t="s">
        <v>13</v>
      </c>
      <c r="N23" s="1256"/>
      <c r="O23" s="1255" t="s">
        <v>13</v>
      </c>
      <c r="P23" s="1256"/>
    </row>
    <row r="24" spans="1:16" ht="53.45" customHeight="1" x14ac:dyDescent="0.25">
      <c r="A24" s="1268" t="s">
        <v>18</v>
      </c>
      <c r="B24" s="1270"/>
      <c r="C24" s="8"/>
      <c r="D24" s="8"/>
      <c r="E24" s="8"/>
      <c r="F24" s="8"/>
      <c r="G24" s="1747">
        <v>6516.1</v>
      </c>
      <c r="H24" s="1747"/>
      <c r="I24" s="319">
        <v>4670.8999999999996</v>
      </c>
      <c r="J24" s="13">
        <v>22825.9</v>
      </c>
      <c r="K24" s="1747">
        <v>19460.2</v>
      </c>
      <c r="L24" s="1747"/>
      <c r="M24" s="1747">
        <v>22825.9</v>
      </c>
      <c r="N24" s="1747"/>
      <c r="O24" s="1747">
        <v>22825.9</v>
      </c>
      <c r="P24" s="1747"/>
    </row>
    <row r="25" spans="1:16" ht="32.450000000000003" customHeight="1" x14ac:dyDescent="0.25">
      <c r="A25" s="1305" t="s">
        <v>19</v>
      </c>
      <c r="B25" s="1307"/>
      <c r="C25" s="9">
        <v>2</v>
      </c>
      <c r="D25" s="8"/>
      <c r="E25" s="8"/>
      <c r="F25" s="8"/>
      <c r="G25" s="1301"/>
      <c r="H25" s="1301"/>
      <c r="I25" s="316"/>
      <c r="J25" s="8"/>
      <c r="K25" s="1301"/>
      <c r="L25" s="1301"/>
      <c r="M25" s="1301"/>
      <c r="N25" s="1301"/>
      <c r="O25" s="1301"/>
      <c r="P25" s="1301"/>
    </row>
    <row r="26" spans="1:16" ht="18.600000000000001" customHeight="1" x14ac:dyDescent="0.25">
      <c r="A26" s="1301"/>
      <c r="B26" s="1301"/>
      <c r="C26" s="8"/>
      <c r="D26" s="8"/>
      <c r="E26" s="8"/>
      <c r="F26" s="8"/>
      <c r="G26" s="1301"/>
      <c r="H26" s="1301"/>
      <c r="I26" s="316"/>
      <c r="J26" s="8"/>
      <c r="K26" s="1301"/>
      <c r="L26" s="1301"/>
      <c r="M26" s="1301"/>
      <c r="N26" s="1301"/>
      <c r="O26" s="1301"/>
      <c r="P26" s="1301"/>
    </row>
    <row r="27" spans="1:16" ht="32.450000000000003" customHeight="1" x14ac:dyDescent="0.25">
      <c r="A27" s="1305" t="s">
        <v>20</v>
      </c>
      <c r="B27" s="1307"/>
      <c r="C27" s="9">
        <v>2</v>
      </c>
      <c r="D27" s="8"/>
      <c r="E27" s="8"/>
      <c r="F27" s="8"/>
      <c r="G27" s="1301"/>
      <c r="H27" s="1301"/>
      <c r="I27" s="316"/>
      <c r="J27" s="8"/>
      <c r="K27" s="1301" t="s">
        <v>74</v>
      </c>
      <c r="L27" s="1301"/>
      <c r="M27" s="1301"/>
      <c r="N27" s="1301"/>
      <c r="O27" s="1301"/>
      <c r="P27" s="1301"/>
    </row>
    <row r="28" spans="1:16" ht="19.149999999999999" customHeight="1" x14ac:dyDescent="0.25">
      <c r="A28" s="1301"/>
      <c r="B28" s="1301"/>
      <c r="C28" s="8"/>
      <c r="D28" s="8"/>
      <c r="E28" s="8"/>
      <c r="F28" s="8"/>
      <c r="G28" s="1301"/>
      <c r="H28" s="1301"/>
      <c r="I28" s="316"/>
      <c r="J28" s="8"/>
      <c r="K28" s="1301"/>
      <c r="L28" s="1301"/>
      <c r="M28" s="1301"/>
      <c r="N28" s="1301"/>
      <c r="O28" s="1301"/>
      <c r="P28" s="1301"/>
    </row>
    <row r="29" spans="1:16" ht="69" customHeight="1" x14ac:dyDescent="0.25">
      <c r="A29" s="1305" t="s">
        <v>21</v>
      </c>
      <c r="B29" s="1307"/>
      <c r="C29" s="9">
        <v>1</v>
      </c>
      <c r="D29" s="8"/>
      <c r="E29" s="37" t="s">
        <v>109</v>
      </c>
      <c r="F29" s="38">
        <v>10</v>
      </c>
      <c r="G29" s="1271">
        <v>6516.1</v>
      </c>
      <c r="H29" s="1273"/>
      <c r="I29" s="316">
        <v>4670.8999999999996</v>
      </c>
      <c r="J29" s="8">
        <v>22825.9</v>
      </c>
      <c r="K29" s="1301">
        <v>19460.2</v>
      </c>
      <c r="L29" s="1301"/>
      <c r="M29" s="1301">
        <v>22825.9</v>
      </c>
      <c r="N29" s="1301"/>
      <c r="O29" s="1301">
        <v>22825.9</v>
      </c>
      <c r="P29" s="1301"/>
    </row>
    <row r="30" spans="1:16" ht="20.45" customHeight="1" x14ac:dyDescent="0.25">
      <c r="A30" s="1271"/>
      <c r="B30" s="1273"/>
      <c r="C30" s="8"/>
      <c r="D30" s="8"/>
      <c r="E30" s="8"/>
      <c r="F30" s="8"/>
      <c r="G30" s="1271"/>
      <c r="H30" s="1273"/>
      <c r="I30" s="4"/>
      <c r="J30" s="8"/>
      <c r="K30" s="1271"/>
      <c r="L30" s="1273"/>
      <c r="M30" s="1271"/>
      <c r="N30" s="1273"/>
      <c r="O30" s="1271"/>
      <c r="P30" s="1273"/>
    </row>
    <row r="31" spans="1:16" ht="14.45" customHeight="1" x14ac:dyDescent="0.25"/>
    <row r="32" spans="1:16" ht="21" customHeight="1" x14ac:dyDescent="0.25">
      <c r="A32" s="1366" t="s">
        <v>22</v>
      </c>
      <c r="B32" s="1367"/>
      <c r="C32" s="1367"/>
      <c r="D32" s="1367"/>
      <c r="E32" s="1367"/>
      <c r="F32" s="1367"/>
      <c r="G32" s="1367"/>
      <c r="H32" s="1367"/>
      <c r="I32" s="1367"/>
      <c r="J32" s="1367"/>
      <c r="K32" s="1367"/>
      <c r="L32" s="1367"/>
      <c r="M32" s="1367"/>
      <c r="N32" s="1367"/>
      <c r="O32" s="1367"/>
      <c r="P32" s="1368"/>
    </row>
    <row r="33" spans="1:16" ht="25.15" customHeight="1" x14ac:dyDescent="0.25">
      <c r="A33" s="1280" t="s">
        <v>7</v>
      </c>
      <c r="B33" s="1280"/>
      <c r="C33" s="1280"/>
      <c r="D33" s="1280" t="s">
        <v>2</v>
      </c>
      <c r="E33" s="1280"/>
      <c r="F33" s="1280"/>
      <c r="G33" s="1280" t="s">
        <v>551</v>
      </c>
      <c r="H33" s="1280"/>
      <c r="I33" s="1280"/>
      <c r="J33" s="1280"/>
      <c r="K33" s="1280" t="s">
        <v>462</v>
      </c>
      <c r="L33" s="1280"/>
      <c r="M33" s="1280"/>
      <c r="N33" s="1280" t="s">
        <v>703</v>
      </c>
      <c r="O33" s="1280"/>
      <c r="P33" s="1280"/>
    </row>
    <row r="34" spans="1:16" ht="64.150000000000006" customHeight="1" x14ac:dyDescent="0.25">
      <c r="A34" s="1280"/>
      <c r="B34" s="1280"/>
      <c r="C34" s="1280"/>
      <c r="D34" s="4" t="s">
        <v>8</v>
      </c>
      <c r="E34" s="1311" t="s">
        <v>23</v>
      </c>
      <c r="F34" s="1311"/>
      <c r="G34" s="1369" t="s">
        <v>24</v>
      </c>
      <c r="H34" s="1369"/>
      <c r="I34" s="10" t="s">
        <v>25</v>
      </c>
      <c r="J34" s="10" t="s">
        <v>26</v>
      </c>
      <c r="K34" s="10" t="s">
        <v>24</v>
      </c>
      <c r="L34" s="10" t="s">
        <v>25</v>
      </c>
      <c r="M34" s="10" t="s">
        <v>26</v>
      </c>
      <c r="N34" s="10" t="s">
        <v>24</v>
      </c>
      <c r="O34" s="10" t="s">
        <v>25</v>
      </c>
      <c r="P34" s="10" t="s">
        <v>26</v>
      </c>
    </row>
    <row r="35" spans="1:16" ht="20.45" customHeight="1" x14ac:dyDescent="0.25">
      <c r="A35" s="1334" t="s">
        <v>27</v>
      </c>
      <c r="B35" s="1334"/>
      <c r="C35" s="1334"/>
      <c r="D35" s="41"/>
      <c r="E35" s="1280"/>
      <c r="F35" s="1280"/>
      <c r="G35" s="1744">
        <v>19460.2</v>
      </c>
      <c r="H35" s="1744"/>
      <c r="I35" s="36"/>
      <c r="J35" s="36"/>
      <c r="K35" s="337">
        <v>22825.9</v>
      </c>
      <c r="L35" s="338"/>
      <c r="M35" s="36"/>
      <c r="N35" s="337">
        <v>22825.9</v>
      </c>
      <c r="O35" s="338"/>
      <c r="P35" s="131"/>
    </row>
    <row r="36" spans="1:16" s="12" customFormat="1" ht="20.45" customHeight="1" x14ac:dyDescent="0.25">
      <c r="A36" s="1357" t="s">
        <v>124</v>
      </c>
      <c r="B36" s="1357"/>
      <c r="C36" s="1357"/>
      <c r="D36" s="40" t="s">
        <v>28</v>
      </c>
      <c r="E36" s="1358">
        <v>3</v>
      </c>
      <c r="F36" s="1358"/>
      <c r="G36" s="1744">
        <v>19460.2</v>
      </c>
      <c r="H36" s="1744"/>
      <c r="I36" s="105"/>
      <c r="J36" s="105"/>
      <c r="K36" s="337">
        <v>22825.9</v>
      </c>
      <c r="L36" s="338"/>
      <c r="M36" s="105"/>
      <c r="N36" s="337">
        <v>22825.9</v>
      </c>
      <c r="O36" s="338"/>
      <c r="P36" s="131"/>
    </row>
    <row r="37" spans="1:16" s="12" customFormat="1" ht="20.45" customHeight="1" x14ac:dyDescent="0.25">
      <c r="A37" s="1360" t="s">
        <v>29</v>
      </c>
      <c r="B37" s="1361"/>
      <c r="C37" s="1362"/>
      <c r="D37" s="40" t="s">
        <v>30</v>
      </c>
      <c r="E37" s="1363"/>
      <c r="F37" s="1364"/>
      <c r="G37" s="1363"/>
      <c r="H37" s="1364"/>
      <c r="I37" s="11"/>
      <c r="J37" s="11"/>
      <c r="K37" s="321"/>
      <c r="L37" s="320"/>
      <c r="M37" s="11"/>
      <c r="N37" s="321"/>
      <c r="O37" s="320"/>
      <c r="P37" s="130"/>
    </row>
    <row r="38" spans="1:16" ht="20.45" customHeight="1" x14ac:dyDescent="0.25">
      <c r="A38" s="1334"/>
      <c r="B38" s="1334"/>
      <c r="C38" s="1334"/>
      <c r="D38" s="39"/>
      <c r="E38" s="1280"/>
      <c r="F38" s="1280"/>
      <c r="G38" s="1280"/>
      <c r="H38" s="1280"/>
      <c r="I38" s="4"/>
      <c r="J38" s="4"/>
      <c r="K38" s="317"/>
      <c r="L38" s="318"/>
      <c r="M38" s="4"/>
      <c r="N38" s="317"/>
      <c r="O38" s="318"/>
      <c r="P38" s="129"/>
    </row>
    <row r="39" spans="1:16" ht="20.45" customHeight="1" x14ac:dyDescent="0.25">
      <c r="A39" s="1334" t="s">
        <v>27</v>
      </c>
      <c r="B39" s="1334"/>
      <c r="C39" s="1334"/>
      <c r="D39" s="41" t="s">
        <v>109</v>
      </c>
      <c r="E39" s="1280">
        <v>1</v>
      </c>
      <c r="F39" s="1280"/>
      <c r="G39" s="1744">
        <v>19460.2</v>
      </c>
      <c r="H39" s="1744"/>
      <c r="I39" s="105"/>
      <c r="J39" s="105"/>
      <c r="K39" s="337">
        <v>22825.9</v>
      </c>
      <c r="L39" s="338"/>
      <c r="M39" s="105"/>
      <c r="N39" s="337">
        <v>22825.9</v>
      </c>
      <c r="O39" s="338"/>
      <c r="P39" s="131"/>
    </row>
    <row r="40" spans="1:16" s="12" customFormat="1" ht="20.45" customHeight="1" x14ac:dyDescent="0.25">
      <c r="A40" s="1357" t="s">
        <v>31</v>
      </c>
      <c r="B40" s="1357"/>
      <c r="C40" s="1357"/>
      <c r="D40" s="42"/>
      <c r="E40" s="1358"/>
      <c r="F40" s="1358"/>
      <c r="G40" s="1358"/>
      <c r="H40" s="1358"/>
      <c r="I40" s="11"/>
      <c r="J40" s="11"/>
      <c r="K40" s="321"/>
      <c r="L40" s="320"/>
      <c r="M40" s="11"/>
      <c r="N40" s="321"/>
      <c r="O40" s="320"/>
      <c r="P40" s="130"/>
    </row>
    <row r="41" spans="1:16" s="12" customFormat="1" ht="20.45" customHeight="1" x14ac:dyDescent="0.25">
      <c r="A41" s="1357" t="s">
        <v>32</v>
      </c>
      <c r="B41" s="1357"/>
      <c r="C41" s="1357"/>
      <c r="D41" s="43" t="s">
        <v>109</v>
      </c>
      <c r="E41" s="1358">
        <v>1</v>
      </c>
      <c r="F41" s="1358"/>
      <c r="G41" s="1744">
        <v>19460.2</v>
      </c>
      <c r="H41" s="1744"/>
      <c r="I41" s="105"/>
      <c r="J41" s="105"/>
      <c r="K41" s="337">
        <v>22825.9</v>
      </c>
      <c r="L41" s="338"/>
      <c r="M41" s="105"/>
      <c r="N41" s="337">
        <v>22825.9</v>
      </c>
      <c r="O41" s="338"/>
      <c r="P41" s="131"/>
    </row>
    <row r="42" spans="1:16" ht="20.45" customHeight="1" x14ac:dyDescent="0.25">
      <c r="A42" s="1334"/>
      <c r="B42" s="1334"/>
      <c r="C42" s="1334"/>
      <c r="D42" s="8"/>
      <c r="E42" s="1280"/>
      <c r="F42" s="1280"/>
      <c r="G42" s="1280"/>
      <c r="H42" s="1280"/>
      <c r="I42" s="4"/>
      <c r="J42" s="4"/>
      <c r="K42" s="4"/>
      <c r="L42" s="4"/>
      <c r="M42" s="4"/>
      <c r="N42" s="4"/>
      <c r="O42" s="4"/>
      <c r="P42" s="4"/>
    </row>
    <row r="43" spans="1:16" ht="19.149999999999999" customHeight="1" x14ac:dyDescent="0.25"/>
    <row r="44" spans="1:16" x14ac:dyDescent="0.25">
      <c r="A44" s="1278" t="s">
        <v>33</v>
      </c>
      <c r="B44" s="1278"/>
      <c r="C44" s="1278"/>
      <c r="D44" s="1278"/>
      <c r="E44" s="1278"/>
      <c r="F44" s="1278"/>
      <c r="G44" s="1278"/>
      <c r="H44" s="1278"/>
      <c r="I44" s="1278"/>
      <c r="J44" s="1278"/>
      <c r="K44" s="1278"/>
      <c r="L44" s="1278"/>
      <c r="M44" s="1278"/>
      <c r="N44" s="1278"/>
      <c r="O44" s="1278"/>
      <c r="P44" s="1278"/>
    </row>
    <row r="45" spans="1:16" x14ac:dyDescent="0.25">
      <c r="A45" s="1280" t="s">
        <v>7</v>
      </c>
      <c r="B45" s="1280"/>
      <c r="C45" s="1280" t="s">
        <v>2</v>
      </c>
      <c r="D45" s="1280"/>
      <c r="E45" s="1280"/>
      <c r="F45" s="1280"/>
      <c r="G45" s="1280"/>
      <c r="H45" s="1280"/>
      <c r="I45" s="1295" t="s">
        <v>34</v>
      </c>
      <c r="J45" s="1297"/>
      <c r="K45" s="4">
        <v>2017</v>
      </c>
      <c r="L45" s="4">
        <v>2018</v>
      </c>
      <c r="M45" s="4">
        <v>2019</v>
      </c>
      <c r="N45" s="4">
        <v>2020</v>
      </c>
      <c r="O45" s="4">
        <v>2021</v>
      </c>
      <c r="P45" s="4">
        <v>2022</v>
      </c>
    </row>
    <row r="46" spans="1:16" ht="51.6" customHeight="1" x14ac:dyDescent="0.25">
      <c r="A46" s="1280"/>
      <c r="B46" s="1280"/>
      <c r="C46" s="6" t="s">
        <v>35</v>
      </c>
      <c r="D46" s="6" t="s">
        <v>36</v>
      </c>
      <c r="E46" s="6" t="s">
        <v>37</v>
      </c>
      <c r="F46" s="6" t="s">
        <v>38</v>
      </c>
      <c r="G46" s="6" t="s">
        <v>39</v>
      </c>
      <c r="H46" s="6" t="s">
        <v>40</v>
      </c>
      <c r="I46" s="1298"/>
      <c r="J46" s="1300"/>
      <c r="K46" s="10" t="s">
        <v>10</v>
      </c>
      <c r="L46" s="10" t="s">
        <v>10</v>
      </c>
      <c r="M46" s="10" t="s">
        <v>11</v>
      </c>
      <c r="N46" s="10" t="s">
        <v>12</v>
      </c>
      <c r="O46" s="10" t="s">
        <v>13</v>
      </c>
      <c r="P46" s="10" t="s">
        <v>13</v>
      </c>
    </row>
    <row r="47" spans="1:16" x14ac:dyDescent="0.25">
      <c r="A47" s="1292" t="s">
        <v>27</v>
      </c>
      <c r="B47" s="1294"/>
      <c r="C47" s="13"/>
      <c r="D47" s="13"/>
      <c r="E47" s="13"/>
      <c r="F47" s="13"/>
      <c r="G47" s="13"/>
      <c r="H47" s="13"/>
      <c r="I47" s="1339"/>
      <c r="J47" s="1340"/>
      <c r="K47" s="7" t="s">
        <v>15</v>
      </c>
      <c r="L47" s="7" t="s">
        <v>15</v>
      </c>
      <c r="M47" s="13"/>
      <c r="N47" s="13"/>
      <c r="O47" s="13"/>
      <c r="P47" s="13"/>
    </row>
    <row r="48" spans="1:16" ht="46.15" customHeight="1" x14ac:dyDescent="0.25">
      <c r="A48" s="1748"/>
      <c r="B48" s="1749"/>
      <c r="C48" s="8"/>
      <c r="D48" s="8"/>
      <c r="E48" s="8"/>
      <c r="F48" s="8"/>
      <c r="G48" s="8"/>
      <c r="H48" s="21"/>
      <c r="I48" s="1271"/>
      <c r="J48" s="1273"/>
      <c r="K48" s="4" t="s">
        <v>15</v>
      </c>
      <c r="L48" s="4" t="s">
        <v>15</v>
      </c>
      <c r="M48" s="16"/>
      <c r="N48" s="22"/>
      <c r="O48" s="22"/>
      <c r="P48" s="8"/>
    </row>
    <row r="49" spans="1:16" x14ac:dyDescent="0.25">
      <c r="A49" s="1271"/>
      <c r="B49" s="1272"/>
    </row>
    <row r="50" spans="1:16" ht="26.25" customHeight="1" x14ac:dyDescent="0.25">
      <c r="A50" s="1336" t="s">
        <v>41</v>
      </c>
      <c r="B50" s="1336"/>
      <c r="C50" s="1336"/>
      <c r="D50" s="1336"/>
      <c r="E50" s="1336"/>
      <c r="F50" s="1336"/>
      <c r="G50" s="1336"/>
      <c r="H50" s="1336"/>
      <c r="I50" s="1336"/>
      <c r="J50" s="1336"/>
      <c r="K50" s="1336"/>
      <c r="L50" s="1336"/>
      <c r="M50" s="1336"/>
      <c r="N50" s="1336"/>
      <c r="O50" s="1336"/>
      <c r="P50" s="1337"/>
    </row>
    <row r="51" spans="1:16" ht="21.6" customHeight="1" x14ac:dyDescent="0.25">
      <c r="A51" s="1329"/>
      <c r="B51" s="1331"/>
      <c r="C51" s="1329"/>
      <c r="D51" s="1330"/>
      <c r="E51" s="1330"/>
      <c r="F51" s="1330"/>
      <c r="G51" s="1330"/>
      <c r="H51" s="1330"/>
      <c r="I51" s="1330"/>
      <c r="J51" s="1330"/>
      <c r="K51" s="1330"/>
      <c r="L51" s="1330"/>
      <c r="M51" s="1330"/>
      <c r="N51" s="1331"/>
      <c r="O51" s="1301" t="s">
        <v>2</v>
      </c>
      <c r="P51" s="1301"/>
    </row>
    <row r="52" spans="1:16" ht="20.25" customHeight="1" x14ac:dyDescent="0.25">
      <c r="A52" s="1334" t="s">
        <v>42</v>
      </c>
      <c r="B52" s="1334"/>
      <c r="C52" s="1329" t="s">
        <v>75</v>
      </c>
      <c r="D52" s="1330"/>
      <c r="E52" s="1330"/>
      <c r="F52" s="1330"/>
      <c r="G52" s="1330"/>
      <c r="H52" s="1330"/>
      <c r="I52" s="1330"/>
      <c r="J52" s="1330"/>
      <c r="K52" s="1330"/>
      <c r="L52" s="1330"/>
      <c r="M52" s="1330"/>
      <c r="N52" s="1331"/>
      <c r="O52" s="1335" t="s">
        <v>122</v>
      </c>
      <c r="P52" s="1335"/>
    </row>
    <row r="53" spans="1:16" ht="21.6" customHeight="1" x14ac:dyDescent="0.25">
      <c r="A53" s="1334" t="s">
        <v>43</v>
      </c>
      <c r="B53" s="1334"/>
      <c r="C53" s="1329" t="s">
        <v>44</v>
      </c>
      <c r="D53" s="1330"/>
      <c r="E53" s="1330"/>
      <c r="F53" s="1330"/>
      <c r="G53" s="1330"/>
      <c r="H53" s="1330"/>
      <c r="I53" s="1330"/>
      <c r="J53" s="1330"/>
      <c r="K53" s="1330"/>
      <c r="L53" s="1330"/>
      <c r="M53" s="1330"/>
      <c r="N53" s="1331"/>
      <c r="O53" s="1301">
        <v>58</v>
      </c>
      <c r="P53" s="1301"/>
    </row>
    <row r="54" spans="1:16" ht="21.6" customHeight="1" x14ac:dyDescent="0.25">
      <c r="A54" s="1334" t="s">
        <v>45</v>
      </c>
      <c r="B54" s="1334"/>
      <c r="C54" s="1329" t="s">
        <v>77</v>
      </c>
      <c r="D54" s="1330"/>
      <c r="E54" s="1330"/>
      <c r="F54" s="1330"/>
      <c r="G54" s="1330"/>
      <c r="H54" s="1330"/>
      <c r="I54" s="1330"/>
      <c r="J54" s="1330"/>
      <c r="K54" s="1330"/>
      <c r="L54" s="1330"/>
      <c r="M54" s="1330"/>
      <c r="N54" s="1331"/>
      <c r="O54" s="1335" t="s">
        <v>78</v>
      </c>
      <c r="P54" s="1335"/>
    </row>
    <row r="56" spans="1:16" ht="23.25" customHeight="1" x14ac:dyDescent="0.25">
      <c r="A56" s="1338" t="s">
        <v>46</v>
      </c>
      <c r="B56" s="1338"/>
      <c r="C56" s="1338"/>
      <c r="D56" s="1338"/>
      <c r="E56" s="1338"/>
      <c r="F56" s="1338"/>
      <c r="G56" s="1338"/>
      <c r="H56" s="1338"/>
      <c r="I56" s="1338"/>
      <c r="J56" s="1338"/>
      <c r="K56" s="1338"/>
      <c r="L56" s="1338"/>
      <c r="M56" s="1338"/>
      <c r="N56" s="1338"/>
      <c r="O56" s="1338"/>
      <c r="P56" s="1338"/>
    </row>
    <row r="57" spans="1:16" ht="18.75" customHeight="1" x14ac:dyDescent="0.25">
      <c r="A57" s="1753" t="s">
        <v>47</v>
      </c>
      <c r="B57" s="1754"/>
      <c r="C57" s="1755"/>
      <c r="D57" s="1576" t="s">
        <v>420</v>
      </c>
      <c r="E57" s="1576"/>
      <c r="F57" s="1576"/>
      <c r="G57" s="1576"/>
      <c r="H57" s="1576"/>
      <c r="I57" s="1576"/>
      <c r="J57" s="1576"/>
      <c r="K57" s="1576"/>
      <c r="L57" s="1576"/>
      <c r="M57" s="1576"/>
      <c r="N57" s="1576"/>
      <c r="O57" s="1576"/>
      <c r="P57" s="1577"/>
    </row>
    <row r="58" spans="1:16" ht="93" customHeight="1" x14ac:dyDescent="0.25">
      <c r="A58" s="1473" t="s">
        <v>672</v>
      </c>
      <c r="B58" s="1474"/>
      <c r="C58" s="1475"/>
      <c r="D58" s="1483" t="s">
        <v>914</v>
      </c>
      <c r="E58" s="1483"/>
      <c r="F58" s="1483"/>
      <c r="G58" s="1483"/>
      <c r="H58" s="1483"/>
      <c r="I58" s="1483"/>
      <c r="J58" s="1483"/>
      <c r="K58" s="1483"/>
      <c r="L58" s="1483"/>
      <c r="M58" s="1483"/>
      <c r="N58" s="1483"/>
      <c r="O58" s="1483"/>
      <c r="P58" s="1484"/>
    </row>
    <row r="59" spans="1:16" ht="51" customHeight="1" x14ac:dyDescent="0.25">
      <c r="A59" s="1479" t="s">
        <v>49</v>
      </c>
      <c r="B59" s="1480"/>
      <c r="C59" s="1481"/>
      <c r="D59" s="1483" t="s">
        <v>611</v>
      </c>
      <c r="E59" s="1483"/>
      <c r="F59" s="1483"/>
      <c r="G59" s="1483"/>
      <c r="H59" s="1483"/>
      <c r="I59" s="1483"/>
      <c r="J59" s="1483"/>
      <c r="K59" s="1483"/>
      <c r="L59" s="1483"/>
      <c r="M59" s="1483"/>
      <c r="N59" s="1483"/>
      <c r="O59" s="1483"/>
      <c r="P59" s="1484"/>
    </row>
    <row r="60" spans="1:16" ht="26.25" customHeight="1" x14ac:dyDescent="0.25">
      <c r="A60" s="1751" t="s">
        <v>50</v>
      </c>
      <c r="B60" s="1751"/>
      <c r="C60" s="1751"/>
      <c r="D60" s="1751"/>
      <c r="E60" s="1751"/>
      <c r="F60" s="1751"/>
      <c r="G60" s="1751"/>
      <c r="H60" s="1751"/>
      <c r="I60" s="1751"/>
      <c r="J60" s="1751"/>
      <c r="K60" s="1751"/>
      <c r="L60" s="1751"/>
      <c r="M60" s="1751"/>
      <c r="N60" s="1751"/>
      <c r="O60" s="1751"/>
      <c r="P60" s="1751"/>
    </row>
    <row r="61" spans="1:16" ht="24" customHeight="1" x14ac:dyDescent="0.25">
      <c r="A61" s="1448" t="s">
        <v>51</v>
      </c>
      <c r="B61" s="1750" t="s">
        <v>2</v>
      </c>
      <c r="C61" s="1750" t="s">
        <v>7</v>
      </c>
      <c r="D61" s="1750"/>
      <c r="E61" s="1750"/>
      <c r="F61" s="1750"/>
      <c r="G61" s="1750"/>
      <c r="H61" s="1750"/>
      <c r="I61" s="1750"/>
      <c r="J61" s="1752" t="s">
        <v>52</v>
      </c>
      <c r="K61" s="599">
        <v>2017</v>
      </c>
      <c r="L61" s="599">
        <v>2018</v>
      </c>
      <c r="M61" s="599">
        <v>2019</v>
      </c>
      <c r="N61" s="599">
        <v>2020</v>
      </c>
      <c r="O61" s="599">
        <v>2021</v>
      </c>
      <c r="P61" s="599">
        <v>2022</v>
      </c>
    </row>
    <row r="62" spans="1:16" ht="49.5" customHeight="1" x14ac:dyDescent="0.25">
      <c r="A62" s="1449"/>
      <c r="B62" s="1450"/>
      <c r="C62" s="1750"/>
      <c r="D62" s="1750"/>
      <c r="E62" s="1750"/>
      <c r="F62" s="1750"/>
      <c r="G62" s="1750"/>
      <c r="H62" s="1750"/>
      <c r="I62" s="1750"/>
      <c r="J62" s="1752"/>
      <c r="K62" s="600" t="s">
        <v>10</v>
      </c>
      <c r="L62" s="600" t="s">
        <v>10</v>
      </c>
      <c r="M62" s="600" t="s">
        <v>11</v>
      </c>
      <c r="N62" s="600" t="s">
        <v>12</v>
      </c>
      <c r="O62" s="600" t="s">
        <v>13</v>
      </c>
      <c r="P62" s="600" t="s">
        <v>13</v>
      </c>
    </row>
    <row r="63" spans="1:16" s="378" customFormat="1" ht="49.5" customHeight="1" x14ac:dyDescent="0.25">
      <c r="A63" s="620"/>
      <c r="B63" s="693" t="s">
        <v>138</v>
      </c>
      <c r="C63" s="1491" t="s">
        <v>421</v>
      </c>
      <c r="D63" s="1492"/>
      <c r="E63" s="1492"/>
      <c r="F63" s="1492"/>
      <c r="G63" s="1492"/>
      <c r="H63" s="1492"/>
      <c r="I63" s="1493"/>
      <c r="J63" s="615" t="s">
        <v>111</v>
      </c>
      <c r="K63" s="587" t="s">
        <v>15</v>
      </c>
      <c r="L63" s="1087" t="s">
        <v>983</v>
      </c>
      <c r="M63" s="621">
        <v>90</v>
      </c>
      <c r="N63" s="621">
        <v>100</v>
      </c>
      <c r="O63" s="621" t="s">
        <v>15</v>
      </c>
      <c r="P63" s="621" t="s">
        <v>15</v>
      </c>
    </row>
    <row r="64" spans="1:16" ht="51.75" customHeight="1" x14ac:dyDescent="0.25">
      <c r="A64" s="622" t="s">
        <v>53</v>
      </c>
      <c r="B64" s="694" t="s">
        <v>168</v>
      </c>
      <c r="C64" s="1513" t="s">
        <v>612</v>
      </c>
      <c r="D64" s="1514"/>
      <c r="E64" s="1514"/>
      <c r="F64" s="1514"/>
      <c r="G64" s="1514"/>
      <c r="H64" s="1514"/>
      <c r="I64" s="1515"/>
      <c r="J64" s="615" t="s">
        <v>111</v>
      </c>
      <c r="K64" s="587" t="s">
        <v>15</v>
      </c>
      <c r="L64" s="597" t="s">
        <v>15</v>
      </c>
      <c r="M64" s="601">
        <v>20</v>
      </c>
      <c r="N64" s="601">
        <v>50</v>
      </c>
      <c r="O64" s="601">
        <v>100</v>
      </c>
      <c r="P64" s="601" t="s">
        <v>15</v>
      </c>
    </row>
    <row r="65" spans="1:16" ht="47.25" customHeight="1" x14ac:dyDescent="0.25">
      <c r="A65" s="1759" t="s">
        <v>54</v>
      </c>
      <c r="B65" s="694" t="s">
        <v>140</v>
      </c>
      <c r="C65" s="1770" t="s">
        <v>613</v>
      </c>
      <c r="D65" s="1770"/>
      <c r="E65" s="1770"/>
      <c r="F65" s="1770"/>
      <c r="G65" s="1770"/>
      <c r="H65" s="1770"/>
      <c r="I65" s="1770"/>
      <c r="J65" s="615" t="s">
        <v>111</v>
      </c>
      <c r="K65" s="587" t="s">
        <v>15</v>
      </c>
      <c r="L65" s="597" t="s">
        <v>15</v>
      </c>
      <c r="M65" s="601">
        <v>30</v>
      </c>
      <c r="N65" s="601">
        <v>30</v>
      </c>
      <c r="O65" s="601">
        <v>50</v>
      </c>
      <c r="P65" s="601">
        <v>70</v>
      </c>
    </row>
    <row r="66" spans="1:16" ht="45" customHeight="1" x14ac:dyDescent="0.25">
      <c r="A66" s="1759"/>
      <c r="B66" s="694" t="s">
        <v>141</v>
      </c>
      <c r="C66" s="1756" t="s">
        <v>614</v>
      </c>
      <c r="D66" s="1757"/>
      <c r="E66" s="1757"/>
      <c r="F66" s="1757"/>
      <c r="G66" s="1757"/>
      <c r="H66" s="1757"/>
      <c r="I66" s="1758"/>
      <c r="J66" s="615" t="s">
        <v>331</v>
      </c>
      <c r="K66" s="597" t="s">
        <v>15</v>
      </c>
      <c r="L66" s="597" t="s">
        <v>15</v>
      </c>
      <c r="M66" s="623">
        <v>300</v>
      </c>
      <c r="N66" s="623">
        <v>200</v>
      </c>
      <c r="O66" s="623">
        <v>200</v>
      </c>
      <c r="P66" s="623">
        <v>200</v>
      </c>
    </row>
    <row r="67" spans="1:16" ht="45.75" customHeight="1" x14ac:dyDescent="0.25">
      <c r="A67" s="1759"/>
      <c r="B67" s="694" t="s">
        <v>161</v>
      </c>
      <c r="C67" s="1756" t="s">
        <v>615</v>
      </c>
      <c r="D67" s="1757"/>
      <c r="E67" s="1757"/>
      <c r="F67" s="1757"/>
      <c r="G67" s="1757"/>
      <c r="H67" s="1757"/>
      <c r="I67" s="1758"/>
      <c r="J67" s="615" t="s">
        <v>331</v>
      </c>
      <c r="K67" s="597" t="s">
        <v>15</v>
      </c>
      <c r="L67" s="602">
        <v>12</v>
      </c>
      <c r="M67" s="623">
        <v>9</v>
      </c>
      <c r="N67" s="623">
        <v>10</v>
      </c>
      <c r="O67" s="623">
        <v>10</v>
      </c>
      <c r="P67" s="623">
        <v>10</v>
      </c>
    </row>
    <row r="68" spans="1:16" ht="34.5" customHeight="1" x14ac:dyDescent="0.25">
      <c r="A68" s="1759"/>
      <c r="B68" s="1116" t="s">
        <v>142</v>
      </c>
      <c r="C68" s="1513" t="s">
        <v>616</v>
      </c>
      <c r="D68" s="1514"/>
      <c r="E68" s="1514"/>
      <c r="F68" s="1514"/>
      <c r="G68" s="1514"/>
      <c r="H68" s="1514"/>
      <c r="I68" s="1515"/>
      <c r="J68" s="1032" t="s">
        <v>331</v>
      </c>
      <c r="K68" s="597" t="s">
        <v>15</v>
      </c>
      <c r="L68" s="602" t="s">
        <v>15</v>
      </c>
      <c r="M68" s="623">
        <v>35</v>
      </c>
      <c r="N68" s="623" t="s">
        <v>15</v>
      </c>
      <c r="O68" s="623" t="s">
        <v>15</v>
      </c>
      <c r="P68" s="623" t="s">
        <v>15</v>
      </c>
    </row>
    <row r="69" spans="1:16" ht="32.25" customHeight="1" x14ac:dyDescent="0.25">
      <c r="A69" s="1759"/>
      <c r="B69" s="694" t="s">
        <v>162</v>
      </c>
      <c r="C69" s="1491" t="s">
        <v>422</v>
      </c>
      <c r="D69" s="1492"/>
      <c r="E69" s="1492"/>
      <c r="F69" s="1492"/>
      <c r="G69" s="1492"/>
      <c r="H69" s="1492"/>
      <c r="I69" s="1493"/>
      <c r="J69" s="615" t="s">
        <v>331</v>
      </c>
      <c r="K69" s="587" t="s">
        <v>15</v>
      </c>
      <c r="L69" s="621" t="s">
        <v>15</v>
      </c>
      <c r="M69" s="601">
        <v>10</v>
      </c>
      <c r="N69" s="601">
        <v>15</v>
      </c>
      <c r="O69" s="601">
        <v>10</v>
      </c>
      <c r="P69" s="601">
        <v>10</v>
      </c>
    </row>
    <row r="70" spans="1:16" ht="33" customHeight="1" x14ac:dyDescent="0.25">
      <c r="A70" s="1759"/>
      <c r="B70" s="694" t="s">
        <v>188</v>
      </c>
      <c r="C70" s="1482" t="s">
        <v>617</v>
      </c>
      <c r="D70" s="1483"/>
      <c r="E70" s="1483"/>
      <c r="F70" s="1483"/>
      <c r="G70" s="1483"/>
      <c r="H70" s="1483"/>
      <c r="I70" s="1484"/>
      <c r="J70" s="615" t="s">
        <v>331</v>
      </c>
      <c r="K70" s="587" t="s">
        <v>15</v>
      </c>
      <c r="L70" s="621" t="s">
        <v>15</v>
      </c>
      <c r="M70" s="601">
        <v>4</v>
      </c>
      <c r="N70" s="601">
        <v>4</v>
      </c>
      <c r="O70" s="601"/>
      <c r="P70" s="601"/>
    </row>
    <row r="71" spans="1:16" s="378" customFormat="1" ht="33" customHeight="1" x14ac:dyDescent="0.25">
      <c r="A71" s="1759"/>
      <c r="B71" s="694" t="s">
        <v>190</v>
      </c>
      <c r="C71" s="1513" t="s">
        <v>618</v>
      </c>
      <c r="D71" s="1514"/>
      <c r="E71" s="1514"/>
      <c r="F71" s="1514"/>
      <c r="G71" s="1514"/>
      <c r="H71" s="1514"/>
      <c r="I71" s="1515"/>
      <c r="J71" s="624" t="s">
        <v>619</v>
      </c>
      <c r="K71" s="587" t="s">
        <v>15</v>
      </c>
      <c r="L71" s="602" t="s">
        <v>15</v>
      </c>
      <c r="M71" s="601">
        <v>20</v>
      </c>
      <c r="N71" s="601">
        <v>10</v>
      </c>
      <c r="O71" s="601">
        <v>15</v>
      </c>
      <c r="P71" s="601">
        <v>15</v>
      </c>
    </row>
    <row r="72" spans="1:16" ht="32.25" customHeight="1" x14ac:dyDescent="0.25">
      <c r="A72" s="1759"/>
      <c r="B72" s="1117" t="s">
        <v>210</v>
      </c>
      <c r="C72" s="1513" t="s">
        <v>1019</v>
      </c>
      <c r="D72" s="1514"/>
      <c r="E72" s="1514"/>
      <c r="F72" s="1514"/>
      <c r="G72" s="1514"/>
      <c r="H72" s="1514"/>
      <c r="I72" s="1515"/>
      <c r="J72" s="1118" t="s">
        <v>331</v>
      </c>
      <c r="K72" s="1117" t="s">
        <v>15</v>
      </c>
      <c r="L72" s="602" t="s">
        <v>15</v>
      </c>
      <c r="M72" s="601" t="s">
        <v>15</v>
      </c>
      <c r="N72" s="601">
        <v>3</v>
      </c>
      <c r="O72" s="601">
        <v>3</v>
      </c>
      <c r="P72" s="601">
        <v>3</v>
      </c>
    </row>
    <row r="73" spans="1:16" s="378" customFormat="1" ht="30.6" customHeight="1" x14ac:dyDescent="0.25">
      <c r="A73" s="1460" t="s">
        <v>59</v>
      </c>
      <c r="B73" s="1030" t="s">
        <v>143</v>
      </c>
      <c r="C73" s="1494" t="s">
        <v>120</v>
      </c>
      <c r="D73" s="1494"/>
      <c r="E73" s="1494"/>
      <c r="F73" s="1494"/>
      <c r="G73" s="1494"/>
      <c r="H73" s="1494"/>
      <c r="I73" s="1494"/>
      <c r="J73" s="614" t="s">
        <v>121</v>
      </c>
      <c r="K73" s="1030" t="s">
        <v>15</v>
      </c>
      <c r="L73" s="601" t="s">
        <v>15</v>
      </c>
      <c r="M73" s="601">
        <v>1</v>
      </c>
      <c r="N73" s="623" t="s">
        <v>15</v>
      </c>
      <c r="O73" s="623" t="s">
        <v>15</v>
      </c>
      <c r="P73" s="623" t="s">
        <v>15</v>
      </c>
    </row>
    <row r="74" spans="1:16" ht="42.75" customHeight="1" x14ac:dyDescent="0.25">
      <c r="A74" s="1675"/>
      <c r="B74" s="694" t="s">
        <v>325</v>
      </c>
      <c r="C74" s="1494" t="s">
        <v>915</v>
      </c>
      <c r="D74" s="1494"/>
      <c r="E74" s="1494"/>
      <c r="F74" s="1494"/>
      <c r="G74" s="1494"/>
      <c r="H74" s="1494"/>
      <c r="I74" s="1494"/>
      <c r="J74" s="1032" t="s">
        <v>111</v>
      </c>
      <c r="K74" s="587" t="s">
        <v>15</v>
      </c>
      <c r="L74" s="601" t="s">
        <v>15</v>
      </c>
      <c r="M74" s="601" t="s">
        <v>15</v>
      </c>
      <c r="N74" s="623">
        <v>100</v>
      </c>
      <c r="O74" s="623">
        <v>100</v>
      </c>
      <c r="P74" s="623">
        <v>100</v>
      </c>
    </row>
    <row r="75" spans="1:16" ht="19.899999999999999" customHeight="1" x14ac:dyDescent="0.25"/>
    <row r="76" spans="1:16" ht="15.75" customHeight="1" x14ac:dyDescent="0.25">
      <c r="A76" s="1292" t="s">
        <v>60</v>
      </c>
      <c r="B76" s="1293"/>
      <c r="C76" s="1293"/>
      <c r="D76" s="1293"/>
      <c r="E76" s="1293"/>
      <c r="F76" s="1293"/>
      <c r="G76" s="1293"/>
      <c r="H76" s="1293"/>
      <c r="I76" s="1293"/>
      <c r="J76" s="1293"/>
      <c r="K76" s="1293"/>
      <c r="L76" s="1293"/>
      <c r="M76" s="1293"/>
      <c r="N76" s="1293"/>
      <c r="O76" s="1293"/>
      <c r="P76" s="1294"/>
    </row>
    <row r="77" spans="1:16" ht="15.75" customHeight="1" x14ac:dyDescent="0.25">
      <c r="A77" s="1295" t="s">
        <v>7</v>
      </c>
      <c r="B77" s="1296"/>
      <c r="C77" s="1296"/>
      <c r="D77" s="1297"/>
      <c r="E77" s="1255" t="s">
        <v>2</v>
      </c>
      <c r="F77" s="1256"/>
      <c r="G77" s="1280">
        <v>2017</v>
      </c>
      <c r="H77" s="1280"/>
      <c r="I77" s="4">
        <v>2018</v>
      </c>
      <c r="J77" s="4">
        <v>2019</v>
      </c>
      <c r="K77" s="1301">
        <v>2020</v>
      </c>
      <c r="L77" s="1301"/>
      <c r="M77" s="1301">
        <v>2021</v>
      </c>
      <c r="N77" s="1301"/>
      <c r="O77" s="1301">
        <v>2022</v>
      </c>
      <c r="P77" s="1301"/>
    </row>
    <row r="78" spans="1:16" ht="31.5" customHeight="1" x14ac:dyDescent="0.25">
      <c r="A78" s="1298"/>
      <c r="B78" s="1299"/>
      <c r="C78" s="1299"/>
      <c r="D78" s="1300"/>
      <c r="E78" s="4" t="s">
        <v>61</v>
      </c>
      <c r="F78" s="6" t="s">
        <v>62</v>
      </c>
      <c r="G78" s="1255" t="s">
        <v>10</v>
      </c>
      <c r="H78" s="1256"/>
      <c r="I78" s="4" t="s">
        <v>10</v>
      </c>
      <c r="J78" s="4" t="s">
        <v>11</v>
      </c>
      <c r="K78" s="1255" t="s">
        <v>12</v>
      </c>
      <c r="L78" s="1256"/>
      <c r="M78" s="1255" t="s">
        <v>13</v>
      </c>
      <c r="N78" s="1256"/>
      <c r="O78" s="1255" t="s">
        <v>13</v>
      </c>
      <c r="P78" s="1256"/>
    </row>
    <row r="79" spans="1:16" ht="20.25" customHeight="1" x14ac:dyDescent="0.25">
      <c r="A79" s="1771" t="s">
        <v>76</v>
      </c>
      <c r="B79" s="1772"/>
      <c r="C79" s="1772"/>
      <c r="D79" s="1773"/>
      <c r="E79" s="35" t="s">
        <v>105</v>
      </c>
      <c r="F79" s="4"/>
      <c r="G79" s="1236">
        <f>G80+G81+G84+G100+G103+G108</f>
        <v>6516.1</v>
      </c>
      <c r="H79" s="1237"/>
      <c r="I79" s="863">
        <f>I80+I81+I84+I100+I103+I108</f>
        <v>4670.8999999999996</v>
      </c>
      <c r="J79" s="502">
        <f>J80+J81+J84+J100+J103+J108</f>
        <v>22825.9</v>
      </c>
      <c r="K79" s="1745">
        <f>K84+K100+K103+K81+K108+K80</f>
        <v>19460.2</v>
      </c>
      <c r="L79" s="1746"/>
      <c r="M79" s="1745">
        <f>M84+M100+M103+M108+M80+M81</f>
        <v>22825.9</v>
      </c>
      <c r="N79" s="1746"/>
      <c r="O79" s="1745">
        <f>O80+O81+O84+O100+O103+O108</f>
        <v>22825.9</v>
      </c>
      <c r="P79" s="1746"/>
    </row>
    <row r="80" spans="1:16" ht="19.899999999999999" customHeight="1" x14ac:dyDescent="0.25">
      <c r="A80" s="1739" t="s">
        <v>334</v>
      </c>
      <c r="B80" s="1740"/>
      <c r="C80" s="1740"/>
      <c r="D80" s="1741"/>
      <c r="E80" s="25"/>
      <c r="F80" s="32">
        <v>211180</v>
      </c>
      <c r="G80" s="1236">
        <v>743.1</v>
      </c>
      <c r="H80" s="1237"/>
      <c r="I80" s="375">
        <v>725.3</v>
      </c>
      <c r="J80" s="500">
        <v>5056.3999999999996</v>
      </c>
      <c r="K80" s="1726">
        <v>3243</v>
      </c>
      <c r="L80" s="1727"/>
      <c r="M80" s="1726">
        <v>3188.8</v>
      </c>
      <c r="N80" s="1727"/>
      <c r="O80" s="1735">
        <v>3188.8</v>
      </c>
      <c r="P80" s="1736"/>
    </row>
    <row r="81" spans="1:16" ht="33" customHeight="1" x14ac:dyDescent="0.25">
      <c r="A81" s="1226" t="s">
        <v>80</v>
      </c>
      <c r="B81" s="1258"/>
      <c r="C81" s="1258"/>
      <c r="D81" s="1227"/>
      <c r="E81" s="27"/>
      <c r="F81" s="32">
        <v>212000</v>
      </c>
      <c r="G81" s="1236">
        <v>196.6</v>
      </c>
      <c r="H81" s="1237"/>
      <c r="I81" s="375">
        <v>196.6</v>
      </c>
      <c r="J81" s="500">
        <f>J82+J83</f>
        <v>2444.6</v>
      </c>
      <c r="K81" s="1726">
        <f>K82+K83</f>
        <v>892.3</v>
      </c>
      <c r="L81" s="1727"/>
      <c r="M81" s="1726">
        <f t="shared" ref="M81" si="0">SUM(M82+M83)</f>
        <v>876.9</v>
      </c>
      <c r="N81" s="1760"/>
      <c r="O81" s="1735">
        <f t="shared" ref="O81" si="1">SUM(O82+O83)</f>
        <v>876.9</v>
      </c>
      <c r="P81" s="1761"/>
    </row>
    <row r="82" spans="1:16" ht="33" customHeight="1" x14ac:dyDescent="0.25">
      <c r="A82" s="1654" t="s">
        <v>81</v>
      </c>
      <c r="B82" s="1738"/>
      <c r="C82" s="1738"/>
      <c r="D82" s="1655"/>
      <c r="E82" s="491"/>
      <c r="F82" s="33">
        <v>212100</v>
      </c>
      <c r="G82" s="1255">
        <v>166.3</v>
      </c>
      <c r="H82" s="1256"/>
      <c r="I82" s="650">
        <v>169.2</v>
      </c>
      <c r="J82" s="501">
        <v>2038.2</v>
      </c>
      <c r="K82" s="1728">
        <v>746.9</v>
      </c>
      <c r="L82" s="1729"/>
      <c r="M82" s="1728">
        <v>733.4</v>
      </c>
      <c r="N82" s="1729"/>
      <c r="O82" s="1728">
        <v>733.4</v>
      </c>
      <c r="P82" s="1729"/>
    </row>
    <row r="83" spans="1:16" ht="30.6" customHeight="1" x14ac:dyDescent="0.25">
      <c r="A83" s="1654" t="s">
        <v>82</v>
      </c>
      <c r="B83" s="1738"/>
      <c r="C83" s="1738"/>
      <c r="D83" s="1655"/>
      <c r="E83" s="491"/>
      <c r="F83" s="33">
        <v>212210</v>
      </c>
      <c r="G83" s="1255">
        <v>31.4</v>
      </c>
      <c r="H83" s="1256"/>
      <c r="I83" s="650">
        <v>32.6</v>
      </c>
      <c r="J83" s="501">
        <v>406.4</v>
      </c>
      <c r="K83" s="1728">
        <v>145.4</v>
      </c>
      <c r="L83" s="1729"/>
      <c r="M83" s="1728">
        <v>143.5</v>
      </c>
      <c r="N83" s="1729"/>
      <c r="O83" s="1728">
        <v>143.5</v>
      </c>
      <c r="P83" s="1729"/>
    </row>
    <row r="84" spans="1:16" ht="16.899999999999999" customHeight="1" x14ac:dyDescent="0.25">
      <c r="A84" s="1739" t="s">
        <v>83</v>
      </c>
      <c r="B84" s="1740"/>
      <c r="C84" s="1740"/>
      <c r="D84" s="1741"/>
      <c r="E84" s="25"/>
      <c r="F84" s="32">
        <v>220000</v>
      </c>
      <c r="G84" s="1255">
        <f>SUM(G85:H99)</f>
        <v>5044.1000000000004</v>
      </c>
      <c r="H84" s="1256"/>
      <c r="I84" s="375">
        <f>I85+I86+I87+I88+I89+I90+I91+I92+I93+I94+I95+I96+I97+I98+I99</f>
        <v>3651.2</v>
      </c>
      <c r="J84" s="500">
        <f>SUM(J85+J86+J87+J88+J89+J90+J92+J96+J98+J99+J95+J91+J93+J94+J97)</f>
        <v>14294.9</v>
      </c>
      <c r="K84" s="1726">
        <f>K85+K86+K87+K88+K89+K90+K91+K92+K93+K94+K95+K96+K97+K98+K99</f>
        <v>12599.900000000001</v>
      </c>
      <c r="L84" s="1727"/>
      <c r="M84" s="1726">
        <f>M85+M86+M87+M88+M89+M90+M91+M92+M93+M94+M95+M96+M97+M98+M99</f>
        <v>15745.2</v>
      </c>
      <c r="N84" s="1727"/>
      <c r="O84" s="1735">
        <f>O85+O86+O87+O88+O89+O90+O91+O92+O93+O94+O95+O96+O97+O98+O99</f>
        <v>15745.2</v>
      </c>
      <c r="P84" s="1736"/>
    </row>
    <row r="85" spans="1:16" ht="16.899999999999999" customHeight="1" x14ac:dyDescent="0.25">
      <c r="A85" s="1656" t="s">
        <v>84</v>
      </c>
      <c r="B85" s="1732"/>
      <c r="C85" s="1732"/>
      <c r="D85" s="1657"/>
      <c r="E85" s="28"/>
      <c r="F85" s="34">
        <v>222210</v>
      </c>
      <c r="G85" s="1255">
        <v>207.2</v>
      </c>
      <c r="H85" s="1256"/>
      <c r="I85" s="654">
        <v>133.30000000000001</v>
      </c>
      <c r="J85" s="501">
        <v>1000</v>
      </c>
      <c r="K85" s="1728">
        <v>1222.5999999999999</v>
      </c>
      <c r="L85" s="1729"/>
      <c r="M85" s="1730">
        <v>1500</v>
      </c>
      <c r="N85" s="1731"/>
      <c r="O85" s="1730">
        <v>1500</v>
      </c>
      <c r="P85" s="1731"/>
    </row>
    <row r="86" spans="1:16" ht="16.899999999999999" customHeight="1" x14ac:dyDescent="0.25">
      <c r="A86" s="1654" t="s">
        <v>85</v>
      </c>
      <c r="B86" s="1738"/>
      <c r="C86" s="1738"/>
      <c r="D86" s="1655"/>
      <c r="E86" s="27"/>
      <c r="F86" s="33">
        <v>222222</v>
      </c>
      <c r="G86" s="1255">
        <v>25.1</v>
      </c>
      <c r="H86" s="1256"/>
      <c r="I86" s="654">
        <v>12.7</v>
      </c>
      <c r="J86" s="501">
        <v>100</v>
      </c>
      <c r="K86" s="1728">
        <v>100</v>
      </c>
      <c r="L86" s="1729"/>
      <c r="M86" s="1730">
        <v>100</v>
      </c>
      <c r="N86" s="1737"/>
      <c r="O86" s="1730">
        <v>100</v>
      </c>
      <c r="P86" s="1737"/>
    </row>
    <row r="87" spans="1:16" ht="16.899999999999999" customHeight="1" x14ac:dyDescent="0.25">
      <c r="A87" s="1654" t="s">
        <v>86</v>
      </c>
      <c r="B87" s="1738"/>
      <c r="C87" s="1738"/>
      <c r="D87" s="1655"/>
      <c r="E87" s="491"/>
      <c r="F87" s="33">
        <v>222300</v>
      </c>
      <c r="G87" s="1255">
        <v>521.1</v>
      </c>
      <c r="H87" s="1256"/>
      <c r="I87" s="654">
        <v>452.7</v>
      </c>
      <c r="J87" s="501">
        <v>1000</v>
      </c>
      <c r="K87" s="1728">
        <v>750</v>
      </c>
      <c r="L87" s="1729"/>
      <c r="M87" s="1730">
        <v>750</v>
      </c>
      <c r="N87" s="1731"/>
      <c r="O87" s="1730">
        <v>750</v>
      </c>
      <c r="P87" s="1731"/>
    </row>
    <row r="88" spans="1:16" ht="16.899999999999999" customHeight="1" x14ac:dyDescent="0.25">
      <c r="A88" s="1654" t="s">
        <v>87</v>
      </c>
      <c r="B88" s="1738"/>
      <c r="C88" s="1738"/>
      <c r="D88" s="1655"/>
      <c r="E88" s="27"/>
      <c r="F88" s="33">
        <v>222400</v>
      </c>
      <c r="G88" s="1255">
        <v>129.30000000000001</v>
      </c>
      <c r="H88" s="1256"/>
      <c r="I88" s="654">
        <v>54.9</v>
      </c>
      <c r="J88" s="501">
        <v>200</v>
      </c>
      <c r="K88" s="1728">
        <v>200</v>
      </c>
      <c r="L88" s="1729"/>
      <c r="M88" s="1730">
        <v>300</v>
      </c>
      <c r="N88" s="1731"/>
      <c r="O88" s="1730">
        <v>300</v>
      </c>
      <c r="P88" s="1731"/>
    </row>
    <row r="89" spans="1:16" ht="16.899999999999999" customHeight="1" x14ac:dyDescent="0.25">
      <c r="A89" s="1654" t="s">
        <v>88</v>
      </c>
      <c r="B89" s="1738"/>
      <c r="C89" s="1738"/>
      <c r="D89" s="1655"/>
      <c r="E89" s="27"/>
      <c r="F89" s="33">
        <v>222500</v>
      </c>
      <c r="G89" s="1255">
        <v>57.4</v>
      </c>
      <c r="H89" s="1256"/>
      <c r="I89" s="654">
        <v>57</v>
      </c>
      <c r="J89" s="501">
        <v>1500</v>
      </c>
      <c r="K89" s="1728">
        <v>500</v>
      </c>
      <c r="L89" s="1729"/>
      <c r="M89" s="1730">
        <v>900</v>
      </c>
      <c r="N89" s="1731"/>
      <c r="O89" s="1730">
        <v>900</v>
      </c>
      <c r="P89" s="1731"/>
    </row>
    <row r="90" spans="1:16" ht="16.899999999999999" customHeight="1" x14ac:dyDescent="0.25">
      <c r="A90" s="1654" t="s">
        <v>89</v>
      </c>
      <c r="B90" s="1738"/>
      <c r="C90" s="1738"/>
      <c r="D90" s="1655"/>
      <c r="E90" s="491"/>
      <c r="F90" s="33">
        <v>222600</v>
      </c>
      <c r="G90" s="1255"/>
      <c r="H90" s="1256"/>
      <c r="I90" s="654">
        <v>1.4</v>
      </c>
      <c r="J90" s="501">
        <v>30</v>
      </c>
      <c r="K90" s="1728">
        <v>50</v>
      </c>
      <c r="L90" s="1729"/>
      <c r="M90" s="1730">
        <v>150</v>
      </c>
      <c r="N90" s="1731"/>
      <c r="O90" s="1730">
        <v>150</v>
      </c>
      <c r="P90" s="1731"/>
    </row>
    <row r="91" spans="1:16" ht="16.899999999999999" customHeight="1" x14ac:dyDescent="0.25">
      <c r="A91" s="1224" t="s">
        <v>301</v>
      </c>
      <c r="B91" s="1259"/>
      <c r="C91" s="1259"/>
      <c r="D91" s="1225"/>
      <c r="E91" s="491"/>
      <c r="F91" s="33">
        <v>222710</v>
      </c>
      <c r="G91" s="1255"/>
      <c r="H91" s="1256"/>
      <c r="I91" s="654"/>
      <c r="J91" s="501">
        <v>30</v>
      </c>
      <c r="K91" s="1728">
        <v>30</v>
      </c>
      <c r="L91" s="1729"/>
      <c r="M91" s="1730">
        <v>50</v>
      </c>
      <c r="N91" s="1731"/>
      <c r="O91" s="1730">
        <v>50</v>
      </c>
      <c r="P91" s="1731"/>
    </row>
    <row r="92" spans="1:16" ht="16.899999999999999" customHeight="1" x14ac:dyDescent="0.25">
      <c r="A92" s="1654" t="s">
        <v>90</v>
      </c>
      <c r="B92" s="1738"/>
      <c r="C92" s="1738"/>
      <c r="D92" s="1655"/>
      <c r="E92" s="491"/>
      <c r="F92" s="33">
        <v>222720</v>
      </c>
      <c r="G92" s="1255">
        <v>386.9</v>
      </c>
      <c r="H92" s="1256"/>
      <c r="I92" s="654">
        <v>433.8</v>
      </c>
      <c r="J92" s="501">
        <v>1900</v>
      </c>
      <c r="K92" s="1728">
        <v>1000</v>
      </c>
      <c r="L92" s="1729"/>
      <c r="M92" s="1730">
        <v>1500</v>
      </c>
      <c r="N92" s="1731"/>
      <c r="O92" s="1730">
        <v>1500</v>
      </c>
      <c r="P92" s="1731"/>
    </row>
    <row r="93" spans="1:16" ht="16.899999999999999" customHeight="1" x14ac:dyDescent="0.25">
      <c r="A93" s="1224" t="s">
        <v>302</v>
      </c>
      <c r="B93" s="1259"/>
      <c r="C93" s="1259"/>
      <c r="D93" s="1225"/>
      <c r="E93" s="491"/>
      <c r="F93" s="33">
        <v>222910</v>
      </c>
      <c r="G93" s="1255">
        <v>2</v>
      </c>
      <c r="H93" s="1256"/>
      <c r="I93" s="654">
        <v>27.3</v>
      </c>
      <c r="J93" s="501">
        <v>300</v>
      </c>
      <c r="K93" s="1728">
        <v>300</v>
      </c>
      <c r="L93" s="1729"/>
      <c r="M93" s="1733">
        <v>300</v>
      </c>
      <c r="N93" s="1734"/>
      <c r="O93" s="1733">
        <v>300</v>
      </c>
      <c r="P93" s="1734"/>
    </row>
    <row r="94" spans="1:16" ht="16.899999999999999" customHeight="1" x14ac:dyDescent="0.25">
      <c r="A94" s="1224" t="s">
        <v>199</v>
      </c>
      <c r="B94" s="1259"/>
      <c r="C94" s="1259"/>
      <c r="D94" s="1225"/>
      <c r="E94" s="491"/>
      <c r="F94" s="33">
        <v>222920</v>
      </c>
      <c r="G94" s="1255">
        <v>71.099999999999994</v>
      </c>
      <c r="H94" s="1256"/>
      <c r="I94" s="654">
        <v>80</v>
      </c>
      <c r="J94" s="501">
        <v>20</v>
      </c>
      <c r="K94" s="1728">
        <v>40</v>
      </c>
      <c r="L94" s="1729"/>
      <c r="M94" s="1730">
        <v>70</v>
      </c>
      <c r="N94" s="1731"/>
      <c r="O94" s="1730">
        <v>70</v>
      </c>
      <c r="P94" s="1731"/>
    </row>
    <row r="95" spans="1:16" ht="24.75" customHeight="1" x14ac:dyDescent="0.25">
      <c r="A95" s="1224" t="s">
        <v>91</v>
      </c>
      <c r="B95" s="1259"/>
      <c r="C95" s="1259"/>
      <c r="D95" s="1225"/>
      <c r="E95" s="491"/>
      <c r="F95" s="33">
        <v>222930</v>
      </c>
      <c r="G95" s="1255"/>
      <c r="H95" s="1256"/>
      <c r="I95" s="654"/>
      <c r="J95" s="501">
        <v>400</v>
      </c>
      <c r="K95" s="1728">
        <v>100</v>
      </c>
      <c r="L95" s="1729"/>
      <c r="M95" s="1730">
        <v>100</v>
      </c>
      <c r="N95" s="1765"/>
      <c r="O95" s="1730">
        <v>100</v>
      </c>
      <c r="P95" s="1765"/>
    </row>
    <row r="96" spans="1:16" ht="24.75" customHeight="1" x14ac:dyDescent="0.25">
      <c r="A96" s="1654" t="s">
        <v>92</v>
      </c>
      <c r="B96" s="1738"/>
      <c r="C96" s="1738"/>
      <c r="D96" s="1655"/>
      <c r="E96" s="491"/>
      <c r="F96" s="33">
        <v>222940</v>
      </c>
      <c r="G96" s="1255">
        <v>18.2</v>
      </c>
      <c r="H96" s="1256"/>
      <c r="I96" s="654">
        <v>16.8</v>
      </c>
      <c r="J96" s="501">
        <v>70</v>
      </c>
      <c r="K96" s="1742">
        <v>100</v>
      </c>
      <c r="L96" s="1743"/>
      <c r="M96" s="1730">
        <v>100</v>
      </c>
      <c r="N96" s="1731"/>
      <c r="O96" s="1730">
        <v>100</v>
      </c>
      <c r="P96" s="1731"/>
    </row>
    <row r="97" spans="1:16" ht="24.75" customHeight="1" x14ac:dyDescent="0.25">
      <c r="A97" s="1224" t="s">
        <v>303</v>
      </c>
      <c r="B97" s="1259"/>
      <c r="C97" s="1259"/>
      <c r="D97" s="1225"/>
      <c r="E97" s="491"/>
      <c r="F97" s="33">
        <v>222950</v>
      </c>
      <c r="G97" s="1255">
        <v>3</v>
      </c>
      <c r="H97" s="1256"/>
      <c r="I97" s="654"/>
      <c r="J97" s="501">
        <v>50</v>
      </c>
      <c r="K97" s="1728">
        <v>50</v>
      </c>
      <c r="L97" s="1729"/>
      <c r="M97" s="1730">
        <v>50</v>
      </c>
      <c r="N97" s="1731"/>
      <c r="O97" s="1730">
        <v>50</v>
      </c>
      <c r="P97" s="1731"/>
    </row>
    <row r="98" spans="1:16" ht="16.899999999999999" customHeight="1" x14ac:dyDescent="0.25">
      <c r="A98" s="1654" t="s">
        <v>93</v>
      </c>
      <c r="B98" s="1738"/>
      <c r="C98" s="1738"/>
      <c r="D98" s="1655"/>
      <c r="E98" s="29"/>
      <c r="F98" s="33">
        <v>222980</v>
      </c>
      <c r="G98" s="1255"/>
      <c r="H98" s="1256"/>
      <c r="I98" s="654">
        <v>2.8</v>
      </c>
      <c r="J98" s="501">
        <v>20</v>
      </c>
      <c r="K98" s="1728">
        <v>70</v>
      </c>
      <c r="L98" s="1729"/>
      <c r="M98" s="1730">
        <v>100</v>
      </c>
      <c r="N98" s="1731"/>
      <c r="O98" s="1730">
        <v>100</v>
      </c>
      <c r="P98" s="1731"/>
    </row>
    <row r="99" spans="1:16" ht="16.899999999999999" customHeight="1" x14ac:dyDescent="0.25">
      <c r="A99" s="1654" t="s">
        <v>94</v>
      </c>
      <c r="B99" s="1738"/>
      <c r="C99" s="1738"/>
      <c r="D99" s="1655"/>
      <c r="E99" s="491"/>
      <c r="F99" s="33">
        <v>222990</v>
      </c>
      <c r="G99" s="1255">
        <v>3622.8</v>
      </c>
      <c r="H99" s="1256"/>
      <c r="I99" s="654">
        <v>2378.5</v>
      </c>
      <c r="J99" s="501">
        <v>7674.9</v>
      </c>
      <c r="K99" s="1728">
        <v>8087.3</v>
      </c>
      <c r="L99" s="1729"/>
      <c r="M99" s="1730">
        <v>9775.2000000000007</v>
      </c>
      <c r="N99" s="1731"/>
      <c r="O99" s="1730">
        <v>9775.2000000000007</v>
      </c>
      <c r="P99" s="1731"/>
    </row>
    <row r="100" spans="1:16" ht="16.899999999999999" customHeight="1" x14ac:dyDescent="0.25">
      <c r="A100" s="1739" t="s">
        <v>95</v>
      </c>
      <c r="B100" s="1740"/>
      <c r="C100" s="1740"/>
      <c r="D100" s="1741"/>
      <c r="E100" s="30"/>
      <c r="F100" s="32">
        <v>270000</v>
      </c>
      <c r="G100" s="1236">
        <f>G101+G102</f>
        <v>10</v>
      </c>
      <c r="H100" s="1237"/>
      <c r="I100" s="375">
        <f>I101+I102</f>
        <v>0.6</v>
      </c>
      <c r="J100" s="500">
        <f>SUM(J101+J102)</f>
        <v>30</v>
      </c>
      <c r="K100" s="1726">
        <f>K101+K102</f>
        <v>150</v>
      </c>
      <c r="L100" s="1727"/>
      <c r="M100" s="1726">
        <f t="shared" ref="M100:O100" si="2">SUM(M101+M102)</f>
        <v>150</v>
      </c>
      <c r="N100" s="1762"/>
      <c r="O100" s="1735">
        <f t="shared" si="2"/>
        <v>150</v>
      </c>
      <c r="P100" s="1766"/>
    </row>
    <row r="101" spans="1:16" ht="32.450000000000003" customHeight="1" x14ac:dyDescent="0.25">
      <c r="A101" s="1654" t="s">
        <v>96</v>
      </c>
      <c r="B101" s="1738"/>
      <c r="C101" s="1738"/>
      <c r="D101" s="1655"/>
      <c r="E101" s="491"/>
      <c r="F101" s="33">
        <v>273200</v>
      </c>
      <c r="G101" s="1255">
        <v>10</v>
      </c>
      <c r="H101" s="1256"/>
      <c r="I101" s="650"/>
      <c r="J101" s="501">
        <v>20</v>
      </c>
      <c r="K101" s="1728">
        <v>50</v>
      </c>
      <c r="L101" s="1729"/>
      <c r="M101" s="1728">
        <v>50</v>
      </c>
      <c r="N101" s="1729"/>
      <c r="O101" s="1763">
        <v>50</v>
      </c>
      <c r="P101" s="1764"/>
    </row>
    <row r="102" spans="1:16" ht="37.15" customHeight="1" x14ac:dyDescent="0.25">
      <c r="A102" s="1654" t="s">
        <v>97</v>
      </c>
      <c r="B102" s="1738"/>
      <c r="C102" s="1738"/>
      <c r="D102" s="1655"/>
      <c r="E102" s="31"/>
      <c r="F102" s="33">
        <v>273500</v>
      </c>
      <c r="G102" s="1255"/>
      <c r="H102" s="1256"/>
      <c r="I102" s="650">
        <v>0.6</v>
      </c>
      <c r="J102" s="501">
        <v>10</v>
      </c>
      <c r="K102" s="1728">
        <v>100</v>
      </c>
      <c r="L102" s="1729"/>
      <c r="M102" s="1728">
        <v>100</v>
      </c>
      <c r="N102" s="1729"/>
      <c r="O102" s="1763">
        <v>100</v>
      </c>
      <c r="P102" s="1764"/>
    </row>
    <row r="103" spans="1:16" ht="19.5" customHeight="1" x14ac:dyDescent="0.25">
      <c r="A103" s="1739" t="s">
        <v>98</v>
      </c>
      <c r="B103" s="1740"/>
      <c r="C103" s="1740"/>
      <c r="D103" s="1741"/>
      <c r="E103" s="27"/>
      <c r="F103" s="32">
        <v>310000</v>
      </c>
      <c r="G103" s="1236">
        <f>G105+G106+G107</f>
        <v>245.3</v>
      </c>
      <c r="H103" s="1237"/>
      <c r="I103" s="375">
        <f>I104+I105+I106+I107</f>
        <v>3.8</v>
      </c>
      <c r="J103" s="864">
        <f>J104+J105+J106+J107</f>
        <v>500</v>
      </c>
      <c r="K103" s="1726">
        <f>SUM(K104+K105+K106+K107)</f>
        <v>2050</v>
      </c>
      <c r="L103" s="1727"/>
      <c r="M103" s="1726">
        <f>SUM(M104+M105+M106+M107)</f>
        <v>2100</v>
      </c>
      <c r="N103" s="1727"/>
      <c r="O103" s="1726">
        <f>SUM(O104+O105+O106+O107)</f>
        <v>2100</v>
      </c>
      <c r="P103" s="1727"/>
    </row>
    <row r="104" spans="1:16" s="378" customFormat="1" ht="19.5" customHeight="1" x14ac:dyDescent="0.25">
      <c r="A104" s="1654" t="s">
        <v>789</v>
      </c>
      <c r="B104" s="1738"/>
      <c r="C104" s="1738"/>
      <c r="D104" s="1655"/>
      <c r="E104" s="27"/>
      <c r="F104" s="33">
        <v>311120</v>
      </c>
      <c r="G104" s="1236"/>
      <c r="H104" s="1237"/>
      <c r="I104" s="375"/>
      <c r="J104" s="500"/>
      <c r="K104" s="1728">
        <v>1500</v>
      </c>
      <c r="L104" s="1729"/>
      <c r="M104" s="1730">
        <v>1500</v>
      </c>
      <c r="N104" s="1731"/>
      <c r="O104" s="1730">
        <v>1500</v>
      </c>
      <c r="P104" s="1731"/>
    </row>
    <row r="105" spans="1:16" ht="16.899999999999999" customHeight="1" x14ac:dyDescent="0.25">
      <c r="A105" s="1654" t="s">
        <v>99</v>
      </c>
      <c r="B105" s="1738"/>
      <c r="C105" s="1738"/>
      <c r="D105" s="1655"/>
      <c r="E105" s="491"/>
      <c r="F105" s="33">
        <v>314110</v>
      </c>
      <c r="G105" s="1255">
        <v>153.1</v>
      </c>
      <c r="H105" s="1256"/>
      <c r="I105" s="650">
        <v>0.3</v>
      </c>
      <c r="J105" s="501">
        <v>100</v>
      </c>
      <c r="K105" s="1728">
        <v>100</v>
      </c>
      <c r="L105" s="1729"/>
      <c r="M105" s="1730">
        <v>100</v>
      </c>
      <c r="N105" s="1731"/>
      <c r="O105" s="1730">
        <v>100</v>
      </c>
      <c r="P105" s="1731"/>
    </row>
    <row r="106" spans="1:16" ht="36.75" customHeight="1" x14ac:dyDescent="0.25">
      <c r="A106" s="1654" t="s">
        <v>531</v>
      </c>
      <c r="B106" s="1738"/>
      <c r="C106" s="1738"/>
      <c r="D106" s="1655"/>
      <c r="E106" s="27"/>
      <c r="F106" s="33">
        <v>316110</v>
      </c>
      <c r="G106" s="1255">
        <v>1.8</v>
      </c>
      <c r="H106" s="1256"/>
      <c r="I106" s="650">
        <v>3.5</v>
      </c>
      <c r="J106" s="501">
        <v>50</v>
      </c>
      <c r="K106" s="1728">
        <v>100</v>
      </c>
      <c r="L106" s="1729"/>
      <c r="M106" s="1730">
        <v>150</v>
      </c>
      <c r="N106" s="1737"/>
      <c r="O106" s="1730">
        <v>150</v>
      </c>
      <c r="P106" s="1737"/>
    </row>
    <row r="107" spans="1:16" ht="16.899999999999999" customHeight="1" x14ac:dyDescent="0.25">
      <c r="A107" s="1654" t="s">
        <v>100</v>
      </c>
      <c r="B107" s="1738"/>
      <c r="C107" s="1738"/>
      <c r="D107" s="1655"/>
      <c r="E107" s="27"/>
      <c r="F107" s="33">
        <v>318110</v>
      </c>
      <c r="G107" s="1255">
        <v>90.4</v>
      </c>
      <c r="H107" s="1256"/>
      <c r="I107" s="650"/>
      <c r="J107" s="501">
        <v>350</v>
      </c>
      <c r="K107" s="1728">
        <v>350</v>
      </c>
      <c r="L107" s="1729"/>
      <c r="M107" s="1730">
        <v>350</v>
      </c>
      <c r="N107" s="1737"/>
      <c r="O107" s="1730">
        <v>350</v>
      </c>
      <c r="P107" s="1737"/>
    </row>
    <row r="108" spans="1:16" ht="21" customHeight="1" x14ac:dyDescent="0.25">
      <c r="A108" s="1739" t="s">
        <v>101</v>
      </c>
      <c r="B108" s="1740"/>
      <c r="C108" s="1740"/>
      <c r="D108" s="1741"/>
      <c r="E108" s="27"/>
      <c r="F108" s="32">
        <v>330000</v>
      </c>
      <c r="G108" s="1236">
        <f>G109+G111+G112+G113+G114</f>
        <v>277</v>
      </c>
      <c r="H108" s="1237"/>
      <c r="I108" s="655">
        <f>I109+I111+I112+I113+I114</f>
        <v>93.4</v>
      </c>
      <c r="J108" s="500">
        <f>SUM(J109+J111+J112+J113+J114)</f>
        <v>500</v>
      </c>
      <c r="K108" s="1726">
        <f>K109+K110+K112+K113+K114</f>
        <v>525</v>
      </c>
      <c r="L108" s="1727"/>
      <c r="M108" s="1726">
        <f t="shared" ref="M108" si="3">M109+M110+M112+M113+M114</f>
        <v>765</v>
      </c>
      <c r="N108" s="1727"/>
      <c r="O108" s="1726">
        <f t="shared" ref="O108" si="4">O109+O110+O112+O113+O114</f>
        <v>765</v>
      </c>
      <c r="P108" s="1727"/>
    </row>
    <row r="109" spans="1:16" ht="32.25" customHeight="1" x14ac:dyDescent="0.25">
      <c r="A109" s="1654" t="s">
        <v>102</v>
      </c>
      <c r="B109" s="1738"/>
      <c r="C109" s="1738"/>
      <c r="D109" s="1655"/>
      <c r="E109" s="27"/>
      <c r="F109" s="33">
        <v>331110</v>
      </c>
      <c r="G109" s="1255">
        <v>101.3</v>
      </c>
      <c r="H109" s="1256"/>
      <c r="I109" s="650">
        <v>67.599999999999994</v>
      </c>
      <c r="J109" s="501">
        <v>320</v>
      </c>
      <c r="K109" s="1728">
        <v>270</v>
      </c>
      <c r="L109" s="1729"/>
      <c r="M109" s="1730">
        <v>400</v>
      </c>
      <c r="N109" s="1731"/>
      <c r="O109" s="1730">
        <v>400</v>
      </c>
      <c r="P109" s="1731"/>
    </row>
    <row r="110" spans="1:16" s="378" customFormat="1" ht="26.25" customHeight="1" x14ac:dyDescent="0.25">
      <c r="A110" s="1224" t="s">
        <v>205</v>
      </c>
      <c r="B110" s="1259"/>
      <c r="C110" s="1259"/>
      <c r="D110" s="1225"/>
      <c r="E110" s="27"/>
      <c r="F110" s="33">
        <v>332110</v>
      </c>
      <c r="G110" s="1255">
        <v>41</v>
      </c>
      <c r="H110" s="1256"/>
      <c r="I110" s="860">
        <v>22.2</v>
      </c>
      <c r="J110" s="501"/>
      <c r="K110" s="1728">
        <v>100</v>
      </c>
      <c r="L110" s="1729"/>
      <c r="M110" s="1730">
        <v>100</v>
      </c>
      <c r="N110" s="1731"/>
      <c r="O110" s="1730">
        <v>100</v>
      </c>
      <c r="P110" s="1731"/>
    </row>
    <row r="111" spans="1:16" ht="32.25" customHeight="1" x14ac:dyDescent="0.25">
      <c r="A111" s="1224" t="s">
        <v>206</v>
      </c>
      <c r="B111" s="1259"/>
      <c r="C111" s="1259"/>
      <c r="D111" s="1225"/>
      <c r="E111" s="27"/>
      <c r="F111" s="33">
        <v>334110</v>
      </c>
      <c r="G111" s="1255"/>
      <c r="H111" s="1256"/>
      <c r="I111" s="650"/>
      <c r="J111" s="501"/>
      <c r="K111" s="1728"/>
      <c r="L111" s="1729"/>
      <c r="M111" s="1730">
        <v>0</v>
      </c>
      <c r="N111" s="1731"/>
      <c r="O111" s="1730"/>
      <c r="P111" s="1731"/>
    </row>
    <row r="112" spans="1:16" ht="35.25" customHeight="1" x14ac:dyDescent="0.25">
      <c r="A112" s="1654" t="s">
        <v>103</v>
      </c>
      <c r="B112" s="1738"/>
      <c r="C112" s="1738"/>
      <c r="D112" s="1655"/>
      <c r="E112" s="491"/>
      <c r="F112" s="33">
        <v>335110</v>
      </c>
      <c r="G112" s="1255">
        <v>1.1000000000000001</v>
      </c>
      <c r="H112" s="1256"/>
      <c r="I112" s="650">
        <v>8.4</v>
      </c>
      <c r="J112" s="501">
        <v>5</v>
      </c>
      <c r="K112" s="1728">
        <v>5</v>
      </c>
      <c r="L112" s="1729"/>
      <c r="M112" s="1730">
        <v>15</v>
      </c>
      <c r="N112" s="1731"/>
      <c r="O112" s="1730">
        <v>15</v>
      </c>
      <c r="P112" s="1731"/>
    </row>
    <row r="113" spans="1:16" ht="32.450000000000003" customHeight="1" x14ac:dyDescent="0.25">
      <c r="A113" s="1654" t="s">
        <v>123</v>
      </c>
      <c r="B113" s="1738"/>
      <c r="C113" s="1738"/>
      <c r="D113" s="1655"/>
      <c r="E113" s="491"/>
      <c r="F113" s="33">
        <v>336110</v>
      </c>
      <c r="G113" s="1255">
        <v>159.1</v>
      </c>
      <c r="H113" s="1256"/>
      <c r="I113" s="650">
        <v>7.4</v>
      </c>
      <c r="J113" s="501">
        <v>150</v>
      </c>
      <c r="K113" s="1728">
        <v>100</v>
      </c>
      <c r="L113" s="1729"/>
      <c r="M113" s="1730">
        <v>150</v>
      </c>
      <c r="N113" s="1731"/>
      <c r="O113" s="1730">
        <v>150</v>
      </c>
      <c r="P113" s="1731"/>
    </row>
    <row r="114" spans="1:16" ht="16.899999999999999" customHeight="1" x14ac:dyDescent="0.25">
      <c r="A114" s="1654" t="s">
        <v>104</v>
      </c>
      <c r="B114" s="1738"/>
      <c r="C114" s="1738"/>
      <c r="D114" s="1655"/>
      <c r="E114" s="491"/>
      <c r="F114" s="33">
        <v>339110</v>
      </c>
      <c r="G114" s="1255">
        <v>15.5</v>
      </c>
      <c r="H114" s="1256"/>
      <c r="I114" s="650">
        <v>10</v>
      </c>
      <c r="J114" s="501">
        <v>25</v>
      </c>
      <c r="K114" s="1742">
        <v>50</v>
      </c>
      <c r="L114" s="1743"/>
      <c r="M114" s="1730">
        <v>100</v>
      </c>
      <c r="N114" s="1731"/>
      <c r="O114" s="1730">
        <v>100</v>
      </c>
      <c r="P114" s="1731"/>
    </row>
    <row r="115" spans="1:16" ht="10.5" customHeight="1" x14ac:dyDescent="0.25">
      <c r="A115" s="378"/>
      <c r="B115" s="378"/>
      <c r="C115" s="378"/>
      <c r="D115" s="378"/>
      <c r="E115" s="378"/>
      <c r="F115" s="378"/>
      <c r="G115" s="378"/>
      <c r="H115" s="378"/>
      <c r="I115" s="378"/>
      <c r="J115" s="653"/>
      <c r="K115" s="378"/>
      <c r="L115" s="378"/>
      <c r="M115" s="378"/>
      <c r="N115" s="378"/>
      <c r="O115" s="378"/>
      <c r="P115" s="378"/>
    </row>
    <row r="116" spans="1:16" ht="22.15" customHeight="1" x14ac:dyDescent="0.25">
      <c r="A116" s="1292" t="s">
        <v>63</v>
      </c>
      <c r="B116" s="1293"/>
      <c r="C116" s="1293"/>
      <c r="D116" s="1293"/>
      <c r="E116" s="1293"/>
      <c r="F116" s="1293"/>
      <c r="G116" s="1293"/>
      <c r="H116" s="1293"/>
      <c r="I116" s="1293"/>
      <c r="J116" s="1293"/>
      <c r="K116" s="1293"/>
      <c r="L116" s="1293"/>
      <c r="M116" s="1293"/>
      <c r="N116" s="1293"/>
      <c r="O116" s="1293"/>
      <c r="P116" s="1294"/>
    </row>
    <row r="117" spans="1:16" ht="19.899999999999999" customHeight="1" x14ac:dyDescent="0.25">
      <c r="A117" s="1295" t="s">
        <v>7</v>
      </c>
      <c r="B117" s="1296"/>
      <c r="C117" s="1296"/>
      <c r="D117" s="1297"/>
      <c r="E117" s="1255" t="s">
        <v>2</v>
      </c>
      <c r="F117" s="1267"/>
      <c r="G117" s="1267"/>
      <c r="H117" s="1256"/>
      <c r="I117" s="1505" t="s">
        <v>64</v>
      </c>
      <c r="J117" s="1505" t="s">
        <v>65</v>
      </c>
      <c r="K117" s="1505" t="s">
        <v>273</v>
      </c>
      <c r="L117" s="487">
        <v>2016</v>
      </c>
      <c r="M117" s="1505" t="s">
        <v>274</v>
      </c>
      <c r="N117" s="486">
        <v>2017</v>
      </c>
      <c r="O117" s="486">
        <v>2018</v>
      </c>
      <c r="P117" s="486">
        <v>2019</v>
      </c>
    </row>
    <row r="118" spans="1:16" ht="63" customHeight="1" x14ac:dyDescent="0.25">
      <c r="A118" s="1298"/>
      <c r="B118" s="1299"/>
      <c r="C118" s="1299"/>
      <c r="D118" s="1300"/>
      <c r="E118" s="486" t="s">
        <v>66</v>
      </c>
      <c r="F118" s="486" t="s">
        <v>61</v>
      </c>
      <c r="G118" s="489" t="s">
        <v>12</v>
      </c>
      <c r="H118" s="488" t="s">
        <v>62</v>
      </c>
      <c r="I118" s="1506"/>
      <c r="J118" s="1506"/>
      <c r="K118" s="1506"/>
      <c r="L118" s="17" t="s">
        <v>67</v>
      </c>
      <c r="M118" s="1506"/>
      <c r="N118" s="490" t="s">
        <v>12</v>
      </c>
      <c r="O118" s="489" t="s">
        <v>13</v>
      </c>
      <c r="P118" s="489" t="s">
        <v>13</v>
      </c>
    </row>
    <row r="119" spans="1:16" ht="15.75" customHeight="1" x14ac:dyDescent="0.25">
      <c r="A119" s="1255">
        <v>1</v>
      </c>
      <c r="B119" s="1267"/>
      <c r="C119" s="1267"/>
      <c r="D119" s="1256"/>
      <c r="E119" s="486">
        <v>2</v>
      </c>
      <c r="F119" s="486">
        <v>3</v>
      </c>
      <c r="G119" s="486">
        <v>4</v>
      </c>
      <c r="H119" s="486">
        <v>5</v>
      </c>
      <c r="I119" s="486">
        <v>6</v>
      </c>
      <c r="J119" s="486">
        <v>7</v>
      </c>
      <c r="K119" s="486">
        <v>8</v>
      </c>
      <c r="L119" s="486">
        <v>9</v>
      </c>
      <c r="M119" s="486" t="s">
        <v>68</v>
      </c>
      <c r="N119" s="486">
        <v>11</v>
      </c>
      <c r="O119" s="486">
        <v>12</v>
      </c>
      <c r="P119" s="486">
        <v>13</v>
      </c>
    </row>
    <row r="120" spans="1:16" ht="6.75" customHeight="1" x14ac:dyDescent="0.25">
      <c r="A120" s="1767"/>
      <c r="B120" s="1768"/>
      <c r="C120" s="1768"/>
      <c r="D120" s="1769"/>
      <c r="E120" s="23"/>
      <c r="F120" s="23"/>
      <c r="G120" s="23"/>
      <c r="H120" s="23"/>
      <c r="I120" s="23"/>
      <c r="J120" s="23"/>
      <c r="K120" s="23"/>
      <c r="L120" s="23"/>
      <c r="M120" s="23"/>
      <c r="N120" s="23"/>
      <c r="O120" s="23"/>
      <c r="P120" s="8"/>
    </row>
    <row r="121" spans="1:16" ht="10.5" customHeight="1" x14ac:dyDescent="0.25">
      <c r="A121" s="1271"/>
      <c r="B121" s="1272"/>
      <c r="C121" s="1272"/>
      <c r="D121" s="1273"/>
      <c r="E121" s="8"/>
      <c r="F121" s="8"/>
      <c r="G121" s="8"/>
      <c r="H121" s="8"/>
      <c r="I121" s="8"/>
      <c r="J121" s="8"/>
      <c r="K121" s="8"/>
      <c r="L121" s="8"/>
      <c r="M121" s="8"/>
      <c r="N121" s="8"/>
      <c r="O121" s="8"/>
      <c r="P121" s="8"/>
    </row>
    <row r="122" spans="1:16" ht="6" customHeight="1" x14ac:dyDescent="0.25">
      <c r="A122" s="378"/>
      <c r="B122" s="378"/>
      <c r="C122" s="378"/>
      <c r="D122" s="378"/>
      <c r="E122" s="378"/>
      <c r="F122" s="378"/>
      <c r="G122" s="378"/>
      <c r="H122" s="378"/>
      <c r="I122" s="378"/>
      <c r="J122" s="378"/>
      <c r="K122" s="378"/>
      <c r="L122" s="378"/>
      <c r="M122" s="378"/>
      <c r="N122" s="378"/>
      <c r="O122" s="378"/>
      <c r="P122" s="378"/>
    </row>
    <row r="123" spans="1:16" s="19" customFormat="1" ht="24.6" customHeight="1" x14ac:dyDescent="0.25">
      <c r="A123" s="1274" t="s">
        <v>69</v>
      </c>
      <c r="B123" s="1275"/>
      <c r="C123" s="1275"/>
      <c r="D123" s="1275"/>
      <c r="E123" s="1275"/>
      <c r="F123" s="1275"/>
      <c r="G123" s="1275"/>
      <c r="H123" s="1275"/>
      <c r="I123" s="1275"/>
      <c r="J123" s="1275"/>
      <c r="K123" s="1275"/>
      <c r="L123" s="1275"/>
      <c r="M123" s="1275"/>
      <c r="N123" s="1275"/>
      <c r="O123" s="1275"/>
      <c r="P123" s="1276"/>
    </row>
    <row r="124" spans="1:16" s="19" customFormat="1" ht="24.6" customHeight="1" x14ac:dyDescent="0.25">
      <c r="A124" s="1260" t="s">
        <v>70</v>
      </c>
      <c r="B124" s="1261"/>
      <c r="C124" s="1261"/>
      <c r="D124" s="1261"/>
      <c r="E124" s="1261"/>
      <c r="F124" s="1261"/>
      <c r="G124" s="1261"/>
      <c r="H124" s="1261"/>
      <c r="I124" s="1261"/>
      <c r="J124" s="1261"/>
      <c r="K124" s="1261"/>
      <c r="L124" s="1261"/>
      <c r="M124" s="1261"/>
      <c r="N124" s="1261"/>
      <c r="O124" s="1261"/>
      <c r="P124" s="1262"/>
    </row>
    <row r="125" spans="1:16" s="19" customFormat="1" ht="24.6" customHeight="1" x14ac:dyDescent="0.25">
      <c r="A125" s="1260" t="s">
        <v>71</v>
      </c>
      <c r="B125" s="1261"/>
      <c r="C125" s="1261"/>
      <c r="D125" s="1261"/>
      <c r="E125" s="1261"/>
      <c r="F125" s="1261"/>
      <c r="G125" s="1261"/>
      <c r="H125" s="1261"/>
      <c r="I125" s="1261"/>
      <c r="J125" s="1261"/>
      <c r="K125" s="1261"/>
      <c r="L125" s="1261"/>
      <c r="M125" s="1261"/>
      <c r="N125" s="1261"/>
      <c r="O125" s="1261"/>
      <c r="P125" s="1262"/>
    </row>
    <row r="126" spans="1:16" s="19" customFormat="1" ht="24.6" customHeight="1" x14ac:dyDescent="0.25">
      <c r="A126" s="1263" t="s">
        <v>72</v>
      </c>
      <c r="B126" s="1264"/>
      <c r="C126" s="1264"/>
      <c r="D126" s="1264"/>
      <c r="E126" s="1264"/>
      <c r="F126" s="1264"/>
      <c r="G126" s="1264"/>
      <c r="H126" s="1264"/>
      <c r="I126" s="1264"/>
      <c r="J126" s="1264"/>
      <c r="K126" s="1264"/>
      <c r="L126" s="1264"/>
      <c r="M126" s="1264"/>
      <c r="N126" s="1264"/>
      <c r="O126" s="1264"/>
      <c r="P126" s="1265"/>
    </row>
    <row r="128" spans="1:16" ht="37.5" customHeight="1" x14ac:dyDescent="0.25">
      <c r="A128" s="1266" t="s">
        <v>73</v>
      </c>
      <c r="B128" s="1266"/>
      <c r="C128" s="1266"/>
      <c r="D128" s="1266"/>
      <c r="E128" s="1266"/>
      <c r="F128" s="1266"/>
      <c r="G128" s="1266"/>
      <c r="H128" s="1266"/>
      <c r="I128" s="1266"/>
      <c r="J128" s="1266"/>
      <c r="K128" s="1266"/>
      <c r="L128" s="1266"/>
      <c r="M128" s="1266"/>
      <c r="N128" s="1266"/>
      <c r="O128" s="1266"/>
      <c r="P128" s="1266"/>
    </row>
    <row r="129" spans="1:16" ht="38.25" hidden="1" customHeight="1" x14ac:dyDescent="0.25">
      <c r="A129" s="20"/>
      <c r="C129" s="20"/>
      <c r="D129" s="20"/>
      <c r="E129" s="20"/>
      <c r="F129" s="20"/>
      <c r="G129" s="20"/>
      <c r="H129" s="20"/>
      <c r="I129" s="20"/>
      <c r="J129" s="20"/>
      <c r="K129" s="20"/>
      <c r="L129" s="20"/>
      <c r="M129" s="20"/>
      <c r="N129" s="20"/>
      <c r="O129" s="20"/>
      <c r="P129" s="20"/>
    </row>
    <row r="130" spans="1:16" ht="48.75" hidden="1" customHeight="1" x14ac:dyDescent="0.25"/>
  </sheetData>
  <mergeCells count="386">
    <mergeCell ref="A73:A74"/>
    <mergeCell ref="C73:I73"/>
    <mergeCell ref="K114:L114"/>
    <mergeCell ref="M114:N114"/>
    <mergeCell ref="O114:P114"/>
    <mergeCell ref="A102:D102"/>
    <mergeCell ref="A103:D103"/>
    <mergeCell ref="A116:P116"/>
    <mergeCell ref="A119:D119"/>
    <mergeCell ref="A113:D113"/>
    <mergeCell ref="G113:H113"/>
    <mergeCell ref="K112:L112"/>
    <mergeCell ref="M112:N112"/>
    <mergeCell ref="O112:P112"/>
    <mergeCell ref="K113:L113"/>
    <mergeCell ref="K111:L111"/>
    <mergeCell ref="M111:N111"/>
    <mergeCell ref="O111:P111"/>
    <mergeCell ref="M106:N106"/>
    <mergeCell ref="O106:P106"/>
    <mergeCell ref="M107:N107"/>
    <mergeCell ref="O107:P107"/>
    <mergeCell ref="M113:N113"/>
    <mergeCell ref="O113:P113"/>
    <mergeCell ref="C64:I64"/>
    <mergeCell ref="C65:I65"/>
    <mergeCell ref="C70:I70"/>
    <mergeCell ref="C71:I71"/>
    <mergeCell ref="C74:I74"/>
    <mergeCell ref="C66:I66"/>
    <mergeCell ref="G112:H112"/>
    <mergeCell ref="G86:H86"/>
    <mergeCell ref="G89:H89"/>
    <mergeCell ref="G95:H95"/>
    <mergeCell ref="G98:H98"/>
    <mergeCell ref="G99:H99"/>
    <mergeCell ref="G100:H100"/>
    <mergeCell ref="G101:H101"/>
    <mergeCell ref="A79:D79"/>
    <mergeCell ref="G78:H78"/>
    <mergeCell ref="A101:D101"/>
    <mergeCell ref="A80:D80"/>
    <mergeCell ref="A100:D100"/>
    <mergeCell ref="G109:H109"/>
    <mergeCell ref="G103:H103"/>
    <mergeCell ref="G105:H105"/>
    <mergeCell ref="G106:H106"/>
    <mergeCell ref="G107:H107"/>
    <mergeCell ref="A128:P128"/>
    <mergeCell ref="A126:P126"/>
    <mergeCell ref="A125:P125"/>
    <mergeCell ref="A124:P124"/>
    <mergeCell ref="A123:P123"/>
    <mergeCell ref="A121:D121"/>
    <mergeCell ref="A120:D120"/>
    <mergeCell ref="E117:H117"/>
    <mergeCell ref="A117:D118"/>
    <mergeCell ref="M117:M118"/>
    <mergeCell ref="I117:I118"/>
    <mergeCell ref="J117:J118"/>
    <mergeCell ref="K117:K118"/>
    <mergeCell ref="A114:D114"/>
    <mergeCell ref="A112:D112"/>
    <mergeCell ref="O103:P103"/>
    <mergeCell ref="O105:P105"/>
    <mergeCell ref="M92:N92"/>
    <mergeCell ref="O92:P92"/>
    <mergeCell ref="K95:L95"/>
    <mergeCell ref="M95:N95"/>
    <mergeCell ref="O95:P95"/>
    <mergeCell ref="K98:L98"/>
    <mergeCell ref="M98:N98"/>
    <mergeCell ref="O98:P98"/>
    <mergeCell ref="K92:L92"/>
    <mergeCell ref="M103:N103"/>
    <mergeCell ref="M105:N105"/>
    <mergeCell ref="M99:N99"/>
    <mergeCell ref="O99:P99"/>
    <mergeCell ref="O100:P100"/>
    <mergeCell ref="O93:P93"/>
    <mergeCell ref="O94:P94"/>
    <mergeCell ref="O97:P97"/>
    <mergeCell ref="O102:P102"/>
    <mergeCell ref="K99:L99"/>
    <mergeCell ref="O87:P87"/>
    <mergeCell ref="K87:L87"/>
    <mergeCell ref="K88:L88"/>
    <mergeCell ref="G114:H114"/>
    <mergeCell ref="M78:N78"/>
    <mergeCell ref="M84:N84"/>
    <mergeCell ref="K102:L102"/>
    <mergeCell ref="K79:L79"/>
    <mergeCell ref="G81:H81"/>
    <mergeCell ref="G82:H82"/>
    <mergeCell ref="G83:H83"/>
    <mergeCell ref="G84:H84"/>
    <mergeCell ref="G85:H85"/>
    <mergeCell ref="K84:L84"/>
    <mergeCell ref="K80:L80"/>
    <mergeCell ref="G80:H80"/>
    <mergeCell ref="K85:L85"/>
    <mergeCell ref="K83:L83"/>
    <mergeCell ref="G102:H102"/>
    <mergeCell ref="M88:N88"/>
    <mergeCell ref="K100:L100"/>
    <mergeCell ref="M100:N100"/>
    <mergeCell ref="M102:N102"/>
    <mergeCell ref="K101:L101"/>
    <mergeCell ref="M101:N101"/>
    <mergeCell ref="M85:N85"/>
    <mergeCell ref="K86:L86"/>
    <mergeCell ref="M86:N86"/>
    <mergeCell ref="G77:H77"/>
    <mergeCell ref="A77:D78"/>
    <mergeCell ref="A65:A72"/>
    <mergeCell ref="O78:P78"/>
    <mergeCell ref="G97:H97"/>
    <mergeCell ref="A95:D95"/>
    <mergeCell ref="M80:N80"/>
    <mergeCell ref="O80:P80"/>
    <mergeCell ref="A83:D83"/>
    <mergeCell ref="A97:D97"/>
    <mergeCell ref="A91:D91"/>
    <mergeCell ref="A93:D93"/>
    <mergeCell ref="A94:D94"/>
    <mergeCell ref="A82:D82"/>
    <mergeCell ref="K81:L81"/>
    <mergeCell ref="M81:N81"/>
    <mergeCell ref="O81:P81"/>
    <mergeCell ref="K82:L82"/>
    <mergeCell ref="M82:N82"/>
    <mergeCell ref="O82:P82"/>
    <mergeCell ref="A81:D81"/>
    <mergeCell ref="G90:H90"/>
    <mergeCell ref="K78:L78"/>
    <mergeCell ref="M83:N83"/>
    <mergeCell ref="C54:N54"/>
    <mergeCell ref="O54:P54"/>
    <mergeCell ref="O77:P77"/>
    <mergeCell ref="A76:P76"/>
    <mergeCell ref="E77:F77"/>
    <mergeCell ref="B61:B62"/>
    <mergeCell ref="A60:P60"/>
    <mergeCell ref="C61:I62"/>
    <mergeCell ref="J61:J62"/>
    <mergeCell ref="D59:P59"/>
    <mergeCell ref="A56:P56"/>
    <mergeCell ref="A61:A62"/>
    <mergeCell ref="A59:C59"/>
    <mergeCell ref="A54:B54"/>
    <mergeCell ref="A57:C57"/>
    <mergeCell ref="D57:P57"/>
    <mergeCell ref="A58:C58"/>
    <mergeCell ref="D58:P58"/>
    <mergeCell ref="C67:I67"/>
    <mergeCell ref="C68:I68"/>
    <mergeCell ref="C69:I69"/>
    <mergeCell ref="K77:L77"/>
    <mergeCell ref="C63:I63"/>
    <mergeCell ref="M77:N77"/>
    <mergeCell ref="A42:C42"/>
    <mergeCell ref="G42:H42"/>
    <mergeCell ref="E42:F42"/>
    <mergeCell ref="A45:B46"/>
    <mergeCell ref="C45:H45"/>
    <mergeCell ref="I47:J47"/>
    <mergeCell ref="A48:B48"/>
    <mergeCell ref="I48:J48"/>
    <mergeCell ref="C53:N53"/>
    <mergeCell ref="O53:P53"/>
    <mergeCell ref="A53:B53"/>
    <mergeCell ref="A44:P44"/>
    <mergeCell ref="I45:J46"/>
    <mergeCell ref="A47:B47"/>
    <mergeCell ref="C51:N51"/>
    <mergeCell ref="A49:B49"/>
    <mergeCell ref="A50:P50"/>
    <mergeCell ref="A52:B52"/>
    <mergeCell ref="C52:N52"/>
    <mergeCell ref="O52:P52"/>
    <mergeCell ref="A51:B51"/>
    <mergeCell ref="O51:P51"/>
    <mergeCell ref="E38:F38"/>
    <mergeCell ref="G38:H38"/>
    <mergeCell ref="A39:C39"/>
    <mergeCell ref="E39:F39"/>
    <mergeCell ref="G39:H39"/>
    <mergeCell ref="A32:P32"/>
    <mergeCell ref="M30:N30"/>
    <mergeCell ref="E35:F35"/>
    <mergeCell ref="O30:P30"/>
    <mergeCell ref="G33:J33"/>
    <mergeCell ref="E34:F34"/>
    <mergeCell ref="G34:H34"/>
    <mergeCell ref="D33:F33"/>
    <mergeCell ref="A33:C34"/>
    <mergeCell ref="K30:L30"/>
    <mergeCell ref="A30:B30"/>
    <mergeCell ref="A38:C38"/>
    <mergeCell ref="E36:F36"/>
    <mergeCell ref="G36:H36"/>
    <mergeCell ref="A36:C36"/>
    <mergeCell ref="G35:H35"/>
    <mergeCell ref="O27:P27"/>
    <mergeCell ref="M27:N27"/>
    <mergeCell ref="O24:P24"/>
    <mergeCell ref="O26:P26"/>
    <mergeCell ref="M28:N28"/>
    <mergeCell ref="O28:P28"/>
    <mergeCell ref="A29:B29"/>
    <mergeCell ref="A28:B28"/>
    <mergeCell ref="G28:H28"/>
    <mergeCell ref="K29:L29"/>
    <mergeCell ref="M29:N29"/>
    <mergeCell ref="K28:L28"/>
    <mergeCell ref="N33:P33"/>
    <mergeCell ref="A35:C35"/>
    <mergeCell ref="O29:P29"/>
    <mergeCell ref="G29:H29"/>
    <mergeCell ref="M15:N15"/>
    <mergeCell ref="K14:L14"/>
    <mergeCell ref="M14:N14"/>
    <mergeCell ref="A26:B26"/>
    <mergeCell ref="G26:H26"/>
    <mergeCell ref="K26:L26"/>
    <mergeCell ref="M26:N26"/>
    <mergeCell ref="M18:N18"/>
    <mergeCell ref="C22:F22"/>
    <mergeCell ref="G20:H20"/>
    <mergeCell ref="G22:H22"/>
    <mergeCell ref="A20:D20"/>
    <mergeCell ref="A22:B23"/>
    <mergeCell ref="A19:D19"/>
    <mergeCell ref="G23:H23"/>
    <mergeCell ref="K23:L23"/>
    <mergeCell ref="M23:N23"/>
    <mergeCell ref="G19:H19"/>
    <mergeCell ref="K19:L19"/>
    <mergeCell ref="A24:B24"/>
    <mergeCell ref="G24:H24"/>
    <mergeCell ref="K24:L24"/>
    <mergeCell ref="A25:B25"/>
    <mergeCell ref="G25:H25"/>
    <mergeCell ref="O20:P20"/>
    <mergeCell ref="O19:P19"/>
    <mergeCell ref="M24:N24"/>
    <mergeCell ref="M25:N25"/>
    <mergeCell ref="M20:N20"/>
    <mergeCell ref="M17:N17"/>
    <mergeCell ref="O23:P23"/>
    <mergeCell ref="O25:P25"/>
    <mergeCell ref="M16:N16"/>
    <mergeCell ref="N1:P1"/>
    <mergeCell ref="E2:J2"/>
    <mergeCell ref="D3:L3"/>
    <mergeCell ref="M12:N12"/>
    <mergeCell ref="A10:P10"/>
    <mergeCell ref="A12:D13"/>
    <mergeCell ref="O13:P13"/>
    <mergeCell ref="A6:C6"/>
    <mergeCell ref="D6:O6"/>
    <mergeCell ref="A7:C7"/>
    <mergeCell ref="D7:O7"/>
    <mergeCell ref="M13:N13"/>
    <mergeCell ref="D8:O8"/>
    <mergeCell ref="G12:H12"/>
    <mergeCell ref="K12:L12"/>
    <mergeCell ref="O12:P12"/>
    <mergeCell ref="K13:L13"/>
    <mergeCell ref="G13:H13"/>
    <mergeCell ref="A8:C8"/>
    <mergeCell ref="E12:F12"/>
    <mergeCell ref="O83:P83"/>
    <mergeCell ref="O14:P14"/>
    <mergeCell ref="G15:H15"/>
    <mergeCell ref="K15:L15"/>
    <mergeCell ref="A17:D17"/>
    <mergeCell ref="M19:N19"/>
    <mergeCell ref="A15:D15"/>
    <mergeCell ref="K20:L20"/>
    <mergeCell ref="M22:N22"/>
    <mergeCell ref="M79:N79"/>
    <mergeCell ref="K18:L18"/>
    <mergeCell ref="G16:H16"/>
    <mergeCell ref="K16:L16"/>
    <mergeCell ref="A16:D16"/>
    <mergeCell ref="A18:D18"/>
    <mergeCell ref="O79:P79"/>
    <mergeCell ref="G79:H79"/>
    <mergeCell ref="G14:H14"/>
    <mergeCell ref="A14:D14"/>
    <mergeCell ref="O15:P15"/>
    <mergeCell ref="O16:P16"/>
    <mergeCell ref="O17:P17"/>
    <mergeCell ref="O18:P18"/>
    <mergeCell ref="O22:P22"/>
    <mergeCell ref="G17:H17"/>
    <mergeCell ref="K17:L17"/>
    <mergeCell ref="A96:D96"/>
    <mergeCell ref="K25:L25"/>
    <mergeCell ref="K22:L22"/>
    <mergeCell ref="G18:H18"/>
    <mergeCell ref="K27:L27"/>
    <mergeCell ref="A27:B27"/>
    <mergeCell ref="G27:H27"/>
    <mergeCell ref="G30:H30"/>
    <mergeCell ref="A41:C41"/>
    <mergeCell ref="E41:F41"/>
    <mergeCell ref="G41:H41"/>
    <mergeCell ref="A40:C40"/>
    <mergeCell ref="E40:F40"/>
    <mergeCell ref="G40:H40"/>
    <mergeCell ref="A88:D88"/>
    <mergeCell ref="A89:D89"/>
    <mergeCell ref="A90:D90"/>
    <mergeCell ref="C72:I72"/>
    <mergeCell ref="E37:F37"/>
    <mergeCell ref="G37:H37"/>
    <mergeCell ref="A37:C37"/>
    <mergeCell ref="K33:M33"/>
    <mergeCell ref="G111:H111"/>
    <mergeCell ref="G94:H94"/>
    <mergeCell ref="A84:D84"/>
    <mergeCell ref="K90:L90"/>
    <mergeCell ref="G88:H88"/>
    <mergeCell ref="G87:H87"/>
    <mergeCell ref="M108:N108"/>
    <mergeCell ref="A92:D92"/>
    <mergeCell ref="G92:H92"/>
    <mergeCell ref="G91:H91"/>
    <mergeCell ref="G93:H93"/>
    <mergeCell ref="K89:L89"/>
    <mergeCell ref="M89:N89"/>
    <mergeCell ref="M90:N90"/>
    <mergeCell ref="K91:L91"/>
    <mergeCell ref="K93:L93"/>
    <mergeCell ref="K97:L97"/>
    <mergeCell ref="M97:N97"/>
    <mergeCell ref="O84:P84"/>
    <mergeCell ref="O85:P85"/>
    <mergeCell ref="O86:P86"/>
    <mergeCell ref="A105:D105"/>
    <mergeCell ref="A106:D106"/>
    <mergeCell ref="A107:D107"/>
    <mergeCell ref="A108:D108"/>
    <mergeCell ref="A111:D111"/>
    <mergeCell ref="A109:D109"/>
    <mergeCell ref="A98:D98"/>
    <mergeCell ref="A99:D99"/>
    <mergeCell ref="A86:D86"/>
    <mergeCell ref="K103:L103"/>
    <mergeCell ref="K108:L108"/>
    <mergeCell ref="A104:D104"/>
    <mergeCell ref="G104:H104"/>
    <mergeCell ref="K104:L104"/>
    <mergeCell ref="M104:N104"/>
    <mergeCell ref="O104:P104"/>
    <mergeCell ref="G110:H110"/>
    <mergeCell ref="K110:L110"/>
    <mergeCell ref="M110:N110"/>
    <mergeCell ref="O110:P110"/>
    <mergeCell ref="A110:D110"/>
    <mergeCell ref="O108:P108"/>
    <mergeCell ref="K109:L109"/>
    <mergeCell ref="M109:N109"/>
    <mergeCell ref="O109:P109"/>
    <mergeCell ref="K105:L105"/>
    <mergeCell ref="K106:L106"/>
    <mergeCell ref="G108:H108"/>
    <mergeCell ref="K107:L107"/>
    <mergeCell ref="A85:D85"/>
    <mergeCell ref="M91:N91"/>
    <mergeCell ref="M93:N93"/>
    <mergeCell ref="M94:N94"/>
    <mergeCell ref="M87:N87"/>
    <mergeCell ref="G96:H96"/>
    <mergeCell ref="K96:L96"/>
    <mergeCell ref="M96:N96"/>
    <mergeCell ref="A87:D87"/>
    <mergeCell ref="K94:L94"/>
    <mergeCell ref="O101:P101"/>
    <mergeCell ref="O88:P88"/>
    <mergeCell ref="O89:P89"/>
    <mergeCell ref="O90:P90"/>
    <mergeCell ref="O96:P96"/>
    <mergeCell ref="O91:P91"/>
  </mergeCells>
  <phoneticPr fontId="0" type="noConversion"/>
  <pageMargins left="0.23622047244094491" right="0.23622047244094491" top="0.15748031496062992" bottom="0.15748031496062992" header="0.31496062992125984" footer="0.31496062992125984"/>
  <pageSetup paperSize="9" scale="91" fitToHeight="0" orientation="landscape" horizontalDpi="1200" verticalDpi="1200" r:id="rId1"/>
  <rowBreaks count="5" manualBreakCount="5">
    <brk id="28" max="15" man="1"/>
    <brk id="53" max="15" man="1"/>
    <brk id="69" max="15" man="1"/>
    <brk id="100" max="15" man="1"/>
    <brk id="126"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119"/>
  <sheetViews>
    <sheetView showZeros="0" topLeftCell="E1" zoomScale="90" zoomScaleNormal="90" zoomScaleSheetLayoutView="71" workbookViewId="0">
      <selection activeCell="R64" sqref="R64"/>
    </sheetView>
  </sheetViews>
  <sheetFormatPr defaultColWidth="9.28515625" defaultRowHeight="15.75" x14ac:dyDescent="0.25"/>
  <cols>
    <col min="1" max="1" width="9.7109375" style="1" customWidth="1"/>
    <col min="2" max="2" width="12.140625" style="1" customWidth="1"/>
    <col min="3" max="8" width="9.28515625" style="1"/>
    <col min="9" max="9" width="12" style="1" customWidth="1"/>
    <col min="10" max="10" width="10.5703125" style="1" bestFit="1" customWidth="1"/>
    <col min="11" max="11" width="12.42578125" style="1" customWidth="1"/>
    <col min="12" max="12" width="9.85546875" style="1" customWidth="1"/>
    <col min="13" max="13" width="12.42578125" style="1" customWidth="1"/>
    <col min="14" max="14" width="11.42578125" style="1" customWidth="1"/>
    <col min="15" max="15" width="12.140625" style="1" customWidth="1"/>
    <col min="16" max="16" width="12" style="1" customWidth="1"/>
    <col min="17" max="16384" width="9.28515625" style="1"/>
  </cols>
  <sheetData>
    <row r="1" spans="1:16" x14ac:dyDescent="0.25">
      <c r="N1" s="1383" t="s">
        <v>701</v>
      </c>
      <c r="O1" s="1383"/>
      <c r="P1" s="1383"/>
    </row>
    <row r="2" spans="1:16" ht="18.75" x14ac:dyDescent="0.25">
      <c r="E2" s="1384" t="s">
        <v>1</v>
      </c>
      <c r="F2" s="1384"/>
      <c r="G2" s="1384"/>
      <c r="H2" s="1384"/>
      <c r="I2" s="1384"/>
      <c r="J2" s="1384"/>
    </row>
    <row r="3" spans="1:16" ht="18.75" x14ac:dyDescent="0.25">
      <c r="D3" s="1384" t="s">
        <v>702</v>
      </c>
      <c r="E3" s="1384"/>
      <c r="F3" s="1384"/>
      <c r="G3" s="1384"/>
      <c r="H3" s="1384"/>
      <c r="I3" s="1384"/>
      <c r="J3" s="1384"/>
      <c r="K3" s="1384"/>
      <c r="L3" s="1384"/>
    </row>
    <row r="4" spans="1:16" ht="18.75" x14ac:dyDescent="0.25">
      <c r="D4" s="166"/>
      <c r="E4" s="166"/>
      <c r="F4" s="166"/>
      <c r="G4" s="166"/>
      <c r="H4" s="166"/>
      <c r="I4" s="166"/>
      <c r="J4" s="166"/>
      <c r="K4" s="166"/>
      <c r="L4" s="166"/>
    </row>
    <row r="5" spans="1:16" x14ac:dyDescent="0.25">
      <c r="P5" s="165" t="s">
        <v>2</v>
      </c>
    </row>
    <row r="6" spans="1:16" ht="23.45" customHeight="1" x14ac:dyDescent="0.25">
      <c r="A6" s="1334" t="s">
        <v>3</v>
      </c>
      <c r="B6" s="1334"/>
      <c r="C6" s="1334"/>
      <c r="D6" s="1329" t="s">
        <v>107</v>
      </c>
      <c r="E6" s="1330"/>
      <c r="F6" s="1330"/>
      <c r="G6" s="1330"/>
      <c r="H6" s="1330"/>
      <c r="I6" s="1330"/>
      <c r="J6" s="1330"/>
      <c r="K6" s="1330"/>
      <c r="L6" s="1330"/>
      <c r="M6" s="1330"/>
      <c r="N6" s="1330"/>
      <c r="O6" s="1331"/>
      <c r="P6" s="167">
        <v>1</v>
      </c>
    </row>
    <row r="7" spans="1:16" ht="23.45" customHeight="1" x14ac:dyDescent="0.25">
      <c r="A7" s="1334" t="s">
        <v>4</v>
      </c>
      <c r="B7" s="1334"/>
      <c r="C7" s="1334"/>
      <c r="D7" s="1388" t="s">
        <v>366</v>
      </c>
      <c r="E7" s="1388"/>
      <c r="F7" s="1388"/>
      <c r="G7" s="1388"/>
      <c r="H7" s="1388"/>
      <c r="I7" s="1388"/>
      <c r="J7" s="1388"/>
      <c r="K7" s="1388"/>
      <c r="L7" s="1388"/>
      <c r="M7" s="1388"/>
      <c r="N7" s="1388"/>
      <c r="O7" s="1388"/>
      <c r="P7" s="37" t="s">
        <v>335</v>
      </c>
    </row>
    <row r="8" spans="1:16" ht="23.45" customHeight="1" x14ac:dyDescent="0.25">
      <c r="A8" s="1334" t="s">
        <v>5</v>
      </c>
      <c r="B8" s="1334"/>
      <c r="C8" s="1334"/>
      <c r="D8" s="1329"/>
      <c r="E8" s="1330"/>
      <c r="F8" s="1330"/>
      <c r="G8" s="1330"/>
      <c r="H8" s="1330"/>
      <c r="I8" s="1330"/>
      <c r="J8" s="1330"/>
      <c r="K8" s="1330"/>
      <c r="L8" s="1330"/>
      <c r="M8" s="1330"/>
      <c r="N8" s="1330"/>
      <c r="O8" s="1331"/>
      <c r="P8" s="37"/>
    </row>
    <row r="10" spans="1:16" x14ac:dyDescent="0.25">
      <c r="A10" s="1329" t="s">
        <v>6</v>
      </c>
      <c r="B10" s="1330"/>
      <c r="C10" s="1330"/>
      <c r="D10" s="1330"/>
      <c r="E10" s="1330"/>
      <c r="F10" s="1330"/>
      <c r="G10" s="1330"/>
      <c r="H10" s="1330"/>
      <c r="I10" s="1330"/>
      <c r="J10" s="1330"/>
      <c r="K10" s="1330"/>
      <c r="L10" s="1330"/>
      <c r="M10" s="1330"/>
      <c r="N10" s="1330"/>
      <c r="O10" s="1330"/>
      <c r="P10" s="1331"/>
    </row>
    <row r="11" spans="1:16" x14ac:dyDescent="0.25">
      <c r="A11" s="174"/>
      <c r="B11" s="174"/>
      <c r="C11" s="174"/>
      <c r="D11" s="174"/>
      <c r="E11" s="174"/>
      <c r="F11" s="174"/>
      <c r="G11" s="174"/>
      <c r="H11" s="174"/>
      <c r="I11" s="174"/>
      <c r="J11" s="174"/>
      <c r="K11" s="174"/>
      <c r="L11" s="174"/>
      <c r="M11" s="174"/>
      <c r="N11" s="174"/>
      <c r="O11" s="174"/>
      <c r="P11" s="174"/>
    </row>
    <row r="12" spans="1:16" ht="21.6" customHeight="1" x14ac:dyDescent="0.25">
      <c r="A12" s="1295" t="s">
        <v>7</v>
      </c>
      <c r="B12" s="1296"/>
      <c r="C12" s="1296"/>
      <c r="D12" s="1297"/>
      <c r="E12" s="1255" t="s">
        <v>2</v>
      </c>
      <c r="F12" s="1256"/>
      <c r="G12" s="1280">
        <v>2017</v>
      </c>
      <c r="H12" s="1280"/>
      <c r="I12" s="167">
        <v>2018</v>
      </c>
      <c r="J12" s="167">
        <v>2019</v>
      </c>
      <c r="K12" s="1280">
        <v>2020</v>
      </c>
      <c r="L12" s="1280"/>
      <c r="M12" s="1280">
        <v>2021</v>
      </c>
      <c r="N12" s="1280"/>
      <c r="O12" s="1280">
        <v>2022</v>
      </c>
      <c r="P12" s="1280"/>
    </row>
    <row r="13" spans="1:16" x14ac:dyDescent="0.25">
      <c r="A13" s="1298"/>
      <c r="B13" s="1299"/>
      <c r="C13" s="1299"/>
      <c r="D13" s="1300"/>
      <c r="E13" s="167" t="s">
        <v>8</v>
      </c>
      <c r="F13" s="171" t="s">
        <v>9</v>
      </c>
      <c r="G13" s="1255" t="s">
        <v>10</v>
      </c>
      <c r="H13" s="1256"/>
      <c r="I13" s="167" t="s">
        <v>10</v>
      </c>
      <c r="J13" s="167" t="s">
        <v>11</v>
      </c>
      <c r="K13" s="1255" t="s">
        <v>12</v>
      </c>
      <c r="L13" s="1256"/>
      <c r="M13" s="1255" t="s">
        <v>13</v>
      </c>
      <c r="N13" s="1256"/>
      <c r="O13" s="1255" t="s">
        <v>13</v>
      </c>
      <c r="P13" s="1256"/>
    </row>
    <row r="14" spans="1:16" ht="23.45" customHeight="1" x14ac:dyDescent="0.25">
      <c r="A14" s="1278" t="s">
        <v>14</v>
      </c>
      <c r="B14" s="1278"/>
      <c r="C14" s="1278"/>
      <c r="D14" s="1278"/>
      <c r="E14" s="37" t="s">
        <v>109</v>
      </c>
      <c r="F14" s="167"/>
      <c r="G14" s="1238">
        <f>G15+G16+G17+G18</f>
        <v>3167.4</v>
      </c>
      <c r="H14" s="1237"/>
      <c r="I14" s="224">
        <f>SUM(I15:I18)</f>
        <v>5322.1000000000013</v>
      </c>
      <c r="J14" s="224">
        <f>SUM(J15:J18)</f>
        <v>16990</v>
      </c>
      <c r="K14" s="1778">
        <f>SUM(K15:L18)</f>
        <v>4500</v>
      </c>
      <c r="L14" s="1779"/>
      <c r="M14" s="1778">
        <f>SUM(M15:N18)</f>
        <v>0</v>
      </c>
      <c r="N14" s="1779"/>
      <c r="O14" s="1778"/>
      <c r="P14" s="1779"/>
    </row>
    <row r="15" spans="1:16" ht="23.45" customHeight="1" x14ac:dyDescent="0.25">
      <c r="A15" s="1334" t="s">
        <v>83</v>
      </c>
      <c r="B15" s="1334"/>
      <c r="C15" s="1334"/>
      <c r="D15" s="1334"/>
      <c r="E15" s="167"/>
      <c r="F15" s="167">
        <v>22</v>
      </c>
      <c r="G15" s="1382">
        <f>G77</f>
        <v>194.20000000000002</v>
      </c>
      <c r="H15" s="1256"/>
      <c r="I15" s="548">
        <f>I77</f>
        <v>136.6</v>
      </c>
      <c r="J15" s="915">
        <f>J77</f>
        <v>1120</v>
      </c>
      <c r="K15" s="1787">
        <f>K77</f>
        <v>690</v>
      </c>
      <c r="L15" s="1788"/>
      <c r="M15" s="1787">
        <f t="shared" ref="M15" si="0">M77</f>
        <v>0</v>
      </c>
      <c r="N15" s="1788"/>
      <c r="O15" s="1787">
        <f t="shared" ref="O15" si="1">O77</f>
        <v>0</v>
      </c>
      <c r="P15" s="1788"/>
    </row>
    <row r="16" spans="1:16" ht="23.45" customHeight="1" x14ac:dyDescent="0.25">
      <c r="A16" s="1334" t="s">
        <v>163</v>
      </c>
      <c r="B16" s="1334"/>
      <c r="C16" s="1334"/>
      <c r="D16" s="1334"/>
      <c r="E16" s="167"/>
      <c r="F16" s="167">
        <v>28</v>
      </c>
      <c r="G16" s="1382">
        <f>G88</f>
        <v>2745.9</v>
      </c>
      <c r="H16" s="1256"/>
      <c r="I16" s="548">
        <f>I88</f>
        <v>5117.1000000000004</v>
      </c>
      <c r="J16" s="915">
        <f>J88</f>
        <v>15550</v>
      </c>
      <c r="K16" s="1787">
        <f>K88</f>
        <v>3610</v>
      </c>
      <c r="L16" s="1788"/>
      <c r="M16" s="1787">
        <f t="shared" ref="M16" si="2">M88</f>
        <v>0</v>
      </c>
      <c r="N16" s="1788"/>
      <c r="O16" s="1787">
        <f t="shared" ref="O16" si="3">O88</f>
        <v>0</v>
      </c>
      <c r="P16" s="1788"/>
    </row>
    <row r="17" spans="1:16" ht="23.45" customHeight="1" x14ac:dyDescent="0.25">
      <c r="A17" s="1334" t="s">
        <v>98</v>
      </c>
      <c r="B17" s="1334"/>
      <c r="C17" s="1334"/>
      <c r="D17" s="1334"/>
      <c r="E17" s="167"/>
      <c r="F17" s="167">
        <v>31</v>
      </c>
      <c r="G17" s="1381">
        <f>G93</f>
        <v>180.29999999999998</v>
      </c>
      <c r="H17" s="1280"/>
      <c r="I17" s="548">
        <f>I93</f>
        <v>9.6</v>
      </c>
      <c r="J17" s="915">
        <f>J93</f>
        <v>100</v>
      </c>
      <c r="K17" s="1787">
        <f>K93</f>
        <v>70</v>
      </c>
      <c r="L17" s="1788"/>
      <c r="M17" s="1787">
        <f t="shared" ref="M17" si="4">M93</f>
        <v>0</v>
      </c>
      <c r="N17" s="1788"/>
      <c r="O17" s="1787">
        <f t="shared" ref="O17" si="5">O93</f>
        <v>0</v>
      </c>
      <c r="P17" s="1788"/>
    </row>
    <row r="18" spans="1:16" ht="23.45" customHeight="1" x14ac:dyDescent="0.25">
      <c r="A18" s="1334" t="s">
        <v>101</v>
      </c>
      <c r="B18" s="1334"/>
      <c r="C18" s="1334"/>
      <c r="D18" s="1334"/>
      <c r="E18" s="167"/>
      <c r="F18" s="167">
        <v>33</v>
      </c>
      <c r="G18" s="1381">
        <f>G97</f>
        <v>47</v>
      </c>
      <c r="H18" s="1280"/>
      <c r="I18" s="548">
        <f>I97</f>
        <v>58.8</v>
      </c>
      <c r="J18" s="915">
        <f>J97</f>
        <v>220</v>
      </c>
      <c r="K18" s="1787">
        <f>K97</f>
        <v>130</v>
      </c>
      <c r="L18" s="1788"/>
      <c r="M18" s="1787">
        <f t="shared" ref="M18" si="6">M97</f>
        <v>0</v>
      </c>
      <c r="N18" s="1788"/>
      <c r="O18" s="1787">
        <f t="shared" ref="O18" si="7">O97</f>
        <v>0</v>
      </c>
      <c r="P18" s="1788"/>
    </row>
    <row r="19" spans="1:16" ht="14.45" customHeight="1" x14ac:dyDescent="0.25"/>
    <row r="20" spans="1:16" ht="22.5" customHeight="1" x14ac:dyDescent="0.25">
      <c r="A20" s="1295" t="s">
        <v>7</v>
      </c>
      <c r="B20" s="1297"/>
      <c r="C20" s="1301" t="s">
        <v>2</v>
      </c>
      <c r="D20" s="1301"/>
      <c r="E20" s="1301"/>
      <c r="F20" s="1301"/>
      <c r="G20" s="1280">
        <v>2017</v>
      </c>
      <c r="H20" s="1280"/>
      <c r="I20" s="167">
        <v>2018</v>
      </c>
      <c r="J20" s="167">
        <v>2019</v>
      </c>
      <c r="K20" s="1280">
        <v>2020</v>
      </c>
      <c r="L20" s="1280"/>
      <c r="M20" s="1280">
        <v>2021</v>
      </c>
      <c r="N20" s="1280"/>
      <c r="O20" s="1280">
        <v>2022</v>
      </c>
      <c r="P20" s="1280"/>
    </row>
    <row r="21" spans="1:16" ht="35.450000000000003" customHeight="1" x14ac:dyDescent="0.25">
      <c r="A21" s="1298"/>
      <c r="B21" s="1300"/>
      <c r="C21" s="167" t="s">
        <v>16</v>
      </c>
      <c r="D21" s="167" t="s">
        <v>17</v>
      </c>
      <c r="E21" s="167" t="s">
        <v>8</v>
      </c>
      <c r="F21" s="171" t="s">
        <v>9</v>
      </c>
      <c r="G21" s="1255" t="s">
        <v>10</v>
      </c>
      <c r="H21" s="1256"/>
      <c r="I21" s="167" t="s">
        <v>10</v>
      </c>
      <c r="J21" s="167" t="s">
        <v>11</v>
      </c>
      <c r="K21" s="1255" t="s">
        <v>12</v>
      </c>
      <c r="L21" s="1256"/>
      <c r="M21" s="1255" t="s">
        <v>13</v>
      </c>
      <c r="N21" s="1256"/>
      <c r="O21" s="1255" t="s">
        <v>13</v>
      </c>
      <c r="P21" s="1256"/>
    </row>
    <row r="22" spans="1:16" ht="68.25" customHeight="1" x14ac:dyDescent="0.25">
      <c r="A22" s="1268" t="s">
        <v>126</v>
      </c>
      <c r="B22" s="1270"/>
      <c r="C22" s="8"/>
      <c r="D22" s="8"/>
      <c r="E22" s="8"/>
      <c r="F22" s="8"/>
      <c r="G22" s="1747">
        <f>G25</f>
        <v>3167.4</v>
      </c>
      <c r="H22" s="1747"/>
      <c r="I22" s="231">
        <f>I25</f>
        <v>5322.1</v>
      </c>
      <c r="J22" s="231">
        <f>J25</f>
        <v>16990</v>
      </c>
      <c r="K22" s="1790">
        <f>K25</f>
        <v>4500</v>
      </c>
      <c r="L22" s="1791"/>
      <c r="M22" s="1790"/>
      <c r="N22" s="1791"/>
      <c r="O22" s="1790"/>
      <c r="P22" s="1791"/>
    </row>
    <row r="23" spans="1:16" ht="43.9" customHeight="1" x14ac:dyDescent="0.25">
      <c r="A23" s="1305" t="s">
        <v>19</v>
      </c>
      <c r="B23" s="1307"/>
      <c r="C23" s="311">
        <v>2</v>
      </c>
      <c r="D23" s="312"/>
      <c r="E23" s="312"/>
      <c r="F23" s="312"/>
      <c r="G23" s="1301"/>
      <c r="H23" s="1301"/>
      <c r="I23" s="212"/>
      <c r="J23" s="232"/>
      <c r="K23" s="1792"/>
      <c r="L23" s="1792"/>
      <c r="M23" s="1792"/>
      <c r="N23" s="1792"/>
      <c r="O23" s="1792"/>
      <c r="P23" s="1792"/>
    </row>
    <row r="24" spans="1:16" ht="46.9" customHeight="1" x14ac:dyDescent="0.25">
      <c r="A24" s="1305" t="s">
        <v>20</v>
      </c>
      <c r="B24" s="1307"/>
      <c r="C24" s="311">
        <v>2</v>
      </c>
      <c r="D24" s="312">
        <v>2</v>
      </c>
      <c r="E24" s="311" t="s">
        <v>109</v>
      </c>
      <c r="F24" s="312"/>
      <c r="G24" s="1301"/>
      <c r="H24" s="1301"/>
      <c r="I24" s="212"/>
      <c r="J24" s="233"/>
      <c r="K24" s="1789"/>
      <c r="L24" s="1789"/>
      <c r="M24" s="1789"/>
      <c r="N24" s="1789"/>
      <c r="O24" s="1789"/>
      <c r="P24" s="1789"/>
    </row>
    <row r="25" spans="1:16" ht="69" customHeight="1" x14ac:dyDescent="0.25">
      <c r="A25" s="1305" t="s">
        <v>21</v>
      </c>
      <c r="B25" s="1307"/>
      <c r="C25" s="311">
        <v>1</v>
      </c>
      <c r="D25" s="312"/>
      <c r="E25" s="311" t="s">
        <v>109</v>
      </c>
      <c r="F25" s="312">
        <v>10</v>
      </c>
      <c r="G25" s="1271">
        <v>3167.4</v>
      </c>
      <c r="H25" s="1273"/>
      <c r="I25" s="215">
        <v>5322.1</v>
      </c>
      <c r="J25" s="232">
        <v>16990</v>
      </c>
      <c r="K25" s="1793">
        <v>4500</v>
      </c>
      <c r="L25" s="1794"/>
      <c r="M25" s="1793"/>
      <c r="N25" s="1794"/>
      <c r="O25" s="1793"/>
      <c r="P25" s="1794"/>
    </row>
    <row r="26" spans="1:16" ht="9" customHeight="1" x14ac:dyDescent="0.25">
      <c r="A26" s="1271"/>
      <c r="B26" s="1273"/>
      <c r="C26" s="8"/>
      <c r="D26" s="8"/>
      <c r="E26" s="8"/>
      <c r="F26" s="8"/>
      <c r="G26" s="1255"/>
      <c r="H26" s="1256"/>
      <c r="I26" s="212"/>
      <c r="J26" s="232"/>
      <c r="K26" s="1793"/>
      <c r="L26" s="1794"/>
      <c r="M26" s="1793"/>
      <c r="N26" s="1794"/>
      <c r="O26" s="1793"/>
      <c r="P26" s="1794"/>
    </row>
    <row r="27" spans="1:16" ht="14.45" customHeight="1" x14ac:dyDescent="0.25"/>
    <row r="28" spans="1:16" ht="21" customHeight="1" x14ac:dyDescent="0.25">
      <c r="A28" s="1366" t="s">
        <v>22</v>
      </c>
      <c r="B28" s="1367"/>
      <c r="C28" s="1367"/>
      <c r="D28" s="1367"/>
      <c r="E28" s="1367"/>
      <c r="F28" s="1367"/>
      <c r="G28" s="1367"/>
      <c r="H28" s="1367"/>
      <c r="I28" s="1367"/>
      <c r="J28" s="1367"/>
      <c r="K28" s="1367"/>
      <c r="L28" s="1367"/>
      <c r="M28" s="1367"/>
      <c r="N28" s="1367"/>
      <c r="O28" s="1367"/>
      <c r="P28" s="1368"/>
    </row>
    <row r="29" spans="1:16" ht="25.15" customHeight="1" x14ac:dyDescent="0.25">
      <c r="A29" s="1280" t="s">
        <v>7</v>
      </c>
      <c r="B29" s="1280"/>
      <c r="C29" s="1280"/>
      <c r="D29" s="1280" t="s">
        <v>2</v>
      </c>
      <c r="E29" s="1280"/>
      <c r="F29" s="1280"/>
      <c r="G29" s="1280" t="s">
        <v>551</v>
      </c>
      <c r="H29" s="1280"/>
      <c r="I29" s="1280"/>
      <c r="J29" s="1280"/>
      <c r="K29" s="1280" t="s">
        <v>462</v>
      </c>
      <c r="L29" s="1280"/>
      <c r="M29" s="1280"/>
      <c r="N29" s="1280" t="s">
        <v>703</v>
      </c>
      <c r="O29" s="1280"/>
      <c r="P29" s="1280"/>
    </row>
    <row r="30" spans="1:16" ht="64.150000000000006" customHeight="1" x14ac:dyDescent="0.25">
      <c r="A30" s="1280"/>
      <c r="B30" s="1280"/>
      <c r="C30" s="1280"/>
      <c r="D30" s="167" t="s">
        <v>8</v>
      </c>
      <c r="E30" s="1311" t="s">
        <v>23</v>
      </c>
      <c r="F30" s="1311"/>
      <c r="G30" s="1369" t="s">
        <v>24</v>
      </c>
      <c r="H30" s="1369"/>
      <c r="I30" s="172" t="s">
        <v>25</v>
      </c>
      <c r="J30" s="172" t="s">
        <v>26</v>
      </c>
      <c r="K30" s="172" t="s">
        <v>24</v>
      </c>
      <c r="L30" s="172" t="s">
        <v>25</v>
      </c>
      <c r="M30" s="172" t="s">
        <v>26</v>
      </c>
      <c r="N30" s="172" t="s">
        <v>24</v>
      </c>
      <c r="O30" s="172" t="s">
        <v>25</v>
      </c>
      <c r="P30" s="172" t="s">
        <v>26</v>
      </c>
    </row>
    <row r="31" spans="1:16" ht="20.45" customHeight="1" x14ac:dyDescent="0.25">
      <c r="A31" s="1334" t="s">
        <v>27</v>
      </c>
      <c r="B31" s="1334"/>
      <c r="C31" s="1334"/>
      <c r="D31" s="167"/>
      <c r="E31" s="1280">
        <v>3</v>
      </c>
      <c r="F31" s="1280"/>
      <c r="G31" s="1795">
        <v>4500</v>
      </c>
      <c r="H31" s="1795"/>
      <c r="I31" s="224"/>
      <c r="J31" s="224"/>
      <c r="K31" s="224"/>
      <c r="L31" s="224"/>
      <c r="M31" s="224"/>
      <c r="N31" s="224"/>
      <c r="O31" s="224"/>
      <c r="P31" s="224"/>
    </row>
    <row r="32" spans="1:16" s="12" customFormat="1" ht="20.45" customHeight="1" x14ac:dyDescent="0.25">
      <c r="A32" s="1357" t="s">
        <v>124</v>
      </c>
      <c r="B32" s="1357"/>
      <c r="C32" s="1357"/>
      <c r="D32" s="170" t="s">
        <v>28</v>
      </c>
      <c r="E32" s="1358"/>
      <c r="F32" s="1358"/>
      <c r="G32" s="1796">
        <v>4500</v>
      </c>
      <c r="H32" s="1797"/>
      <c r="I32" s="235"/>
      <c r="J32" s="235"/>
      <c r="K32" s="235"/>
      <c r="L32" s="235"/>
      <c r="M32" s="235"/>
      <c r="N32" s="235"/>
      <c r="O32" s="235"/>
      <c r="P32" s="235"/>
    </row>
    <row r="33" spans="1:16" s="12" customFormat="1" ht="20.45" customHeight="1" x14ac:dyDescent="0.25">
      <c r="A33" s="1360" t="s">
        <v>29</v>
      </c>
      <c r="B33" s="1361"/>
      <c r="C33" s="1362"/>
      <c r="D33" s="170" t="s">
        <v>30</v>
      </c>
      <c r="E33" s="1363"/>
      <c r="F33" s="1364"/>
      <c r="G33" s="1796"/>
      <c r="H33" s="1797"/>
      <c r="I33" s="235"/>
      <c r="J33" s="235"/>
      <c r="K33" s="235"/>
      <c r="L33" s="235"/>
      <c r="M33" s="235"/>
      <c r="N33" s="235"/>
      <c r="O33" s="235"/>
      <c r="P33" s="235"/>
    </row>
    <row r="34" spans="1:16" s="12" customFormat="1" ht="20.45" customHeight="1" x14ac:dyDescent="0.25">
      <c r="A34" s="1363"/>
      <c r="B34" s="1365"/>
      <c r="C34" s="1364"/>
      <c r="D34" s="170"/>
      <c r="E34" s="1363"/>
      <c r="F34" s="1364"/>
      <c r="G34" s="1796"/>
      <c r="H34" s="1797"/>
      <c r="I34" s="235"/>
      <c r="J34" s="235"/>
      <c r="K34" s="235"/>
      <c r="L34" s="235"/>
      <c r="M34" s="235"/>
      <c r="N34" s="235"/>
      <c r="O34" s="235"/>
      <c r="P34" s="235"/>
    </row>
    <row r="35" spans="1:16" ht="20.45" customHeight="1" x14ac:dyDescent="0.25">
      <c r="A35" s="1334" t="s">
        <v>27</v>
      </c>
      <c r="B35" s="1334"/>
      <c r="C35" s="1334"/>
      <c r="D35" s="167"/>
      <c r="E35" s="1280"/>
      <c r="F35" s="1280"/>
      <c r="G35" s="1795">
        <v>4500</v>
      </c>
      <c r="H35" s="1795"/>
      <c r="I35" s="224"/>
      <c r="J35" s="224"/>
      <c r="K35" s="224"/>
      <c r="L35" s="224"/>
      <c r="M35" s="224"/>
      <c r="N35" s="224"/>
      <c r="O35" s="224"/>
      <c r="P35" s="224"/>
    </row>
    <row r="36" spans="1:16" s="12" customFormat="1" ht="20.45" customHeight="1" x14ac:dyDescent="0.25">
      <c r="A36" s="1357" t="s">
        <v>31</v>
      </c>
      <c r="B36" s="1357"/>
      <c r="C36" s="1357"/>
      <c r="D36" s="56" t="s">
        <v>109</v>
      </c>
      <c r="E36" s="1358">
        <v>2</v>
      </c>
      <c r="F36" s="1358"/>
      <c r="G36" s="1798">
        <v>0</v>
      </c>
      <c r="H36" s="1798"/>
      <c r="I36" s="235"/>
      <c r="J36" s="235"/>
      <c r="K36" s="235"/>
      <c r="L36" s="235"/>
      <c r="M36" s="235"/>
      <c r="N36" s="235">
        <v>0</v>
      </c>
      <c r="O36" s="235"/>
      <c r="P36" s="235"/>
    </row>
    <row r="37" spans="1:16" s="12" customFormat="1" ht="20.45" customHeight="1" x14ac:dyDescent="0.25">
      <c r="A37" s="1357" t="s">
        <v>32</v>
      </c>
      <c r="B37" s="1357"/>
      <c r="C37" s="1357"/>
      <c r="D37" s="56" t="s">
        <v>109</v>
      </c>
      <c r="E37" s="1358">
        <v>1</v>
      </c>
      <c r="F37" s="1358"/>
      <c r="G37" s="1798">
        <v>4500</v>
      </c>
      <c r="H37" s="1798"/>
      <c r="I37" s="235"/>
      <c r="J37" s="235"/>
      <c r="K37" s="235"/>
      <c r="L37" s="235"/>
      <c r="M37" s="235"/>
      <c r="N37" s="235"/>
      <c r="O37" s="235"/>
      <c r="P37" s="235"/>
    </row>
    <row r="38" spans="1:16" ht="20.45" customHeight="1" x14ac:dyDescent="0.25">
      <c r="A38" s="1334"/>
      <c r="B38" s="1334"/>
      <c r="C38" s="1334"/>
      <c r="D38" s="8"/>
      <c r="E38" s="1280"/>
      <c r="F38" s="1280"/>
      <c r="G38" s="1799"/>
      <c r="H38" s="1799"/>
      <c r="I38" s="213"/>
      <c r="J38" s="213"/>
      <c r="K38" s="213"/>
      <c r="L38" s="213"/>
      <c r="M38" s="213"/>
      <c r="N38" s="213"/>
      <c r="O38" s="213"/>
      <c r="P38" s="213"/>
    </row>
    <row r="39" spans="1:16" ht="7.5" customHeight="1" x14ac:dyDescent="0.25"/>
    <row r="40" spans="1:16" x14ac:dyDescent="0.25">
      <c r="A40" s="1278" t="s">
        <v>33</v>
      </c>
      <c r="B40" s="1278"/>
      <c r="C40" s="1278"/>
      <c r="D40" s="1278"/>
      <c r="E40" s="1278"/>
      <c r="F40" s="1278"/>
      <c r="G40" s="1278"/>
      <c r="H40" s="1278"/>
      <c r="I40" s="1278"/>
      <c r="J40" s="1278"/>
      <c r="K40" s="1278"/>
      <c r="L40" s="1278"/>
      <c r="M40" s="1278"/>
      <c r="N40" s="1278"/>
      <c r="O40" s="1278"/>
      <c r="P40" s="1278"/>
    </row>
    <row r="41" spans="1:16" x14ac:dyDescent="0.25">
      <c r="A41" s="1280" t="s">
        <v>7</v>
      </c>
      <c r="B41" s="1280"/>
      <c r="C41" s="1280" t="s">
        <v>2</v>
      </c>
      <c r="D41" s="1280"/>
      <c r="E41" s="1280"/>
      <c r="F41" s="1280"/>
      <c r="G41" s="1280"/>
      <c r="H41" s="1280"/>
      <c r="I41" s="1295" t="s">
        <v>34</v>
      </c>
      <c r="J41" s="1297"/>
      <c r="K41" s="167">
        <v>2017</v>
      </c>
      <c r="L41" s="167">
        <v>2018</v>
      </c>
      <c r="M41" s="167">
        <v>2019</v>
      </c>
      <c r="N41" s="167">
        <v>2020</v>
      </c>
      <c r="O41" s="167">
        <v>2021</v>
      </c>
      <c r="P41" s="167">
        <v>2022</v>
      </c>
    </row>
    <row r="42" spans="1:16" ht="51.6" customHeight="1" x14ac:dyDescent="0.25">
      <c r="A42" s="1280"/>
      <c r="B42" s="1280"/>
      <c r="C42" s="171" t="s">
        <v>35</v>
      </c>
      <c r="D42" s="171" t="s">
        <v>36</v>
      </c>
      <c r="E42" s="171" t="s">
        <v>37</v>
      </c>
      <c r="F42" s="171" t="s">
        <v>38</v>
      </c>
      <c r="G42" s="171" t="s">
        <v>39</v>
      </c>
      <c r="H42" s="171" t="s">
        <v>40</v>
      </c>
      <c r="I42" s="1298"/>
      <c r="J42" s="1300"/>
      <c r="K42" s="172" t="s">
        <v>10</v>
      </c>
      <c r="L42" s="172" t="s">
        <v>10</v>
      </c>
      <c r="M42" s="172" t="s">
        <v>11</v>
      </c>
      <c r="N42" s="172" t="s">
        <v>12</v>
      </c>
      <c r="O42" s="172" t="s">
        <v>13</v>
      </c>
      <c r="P42" s="172" t="s">
        <v>13</v>
      </c>
    </row>
    <row r="43" spans="1:16" ht="26.25" customHeight="1" x14ac:dyDescent="0.25">
      <c r="A43" s="1292" t="s">
        <v>27</v>
      </c>
      <c r="B43" s="1294"/>
      <c r="C43" s="13"/>
      <c r="D43" s="13"/>
      <c r="E43" s="13"/>
      <c r="F43" s="13"/>
      <c r="G43" s="13"/>
      <c r="H43" s="13"/>
      <c r="I43" s="1339"/>
      <c r="J43" s="1340"/>
      <c r="K43" s="912">
        <f>K44</f>
        <v>0</v>
      </c>
      <c r="L43" s="912">
        <f t="shared" ref="L43:P43" si="8">L44</f>
        <v>0</v>
      </c>
      <c r="M43" s="912">
        <f t="shared" si="8"/>
        <v>0</v>
      </c>
      <c r="N43" s="912">
        <f t="shared" si="8"/>
        <v>0</v>
      </c>
      <c r="O43" s="912">
        <f t="shared" si="8"/>
        <v>0</v>
      </c>
      <c r="P43" s="912">
        <f t="shared" si="8"/>
        <v>0</v>
      </c>
    </row>
    <row r="44" spans="1:16" ht="135" customHeight="1" x14ac:dyDescent="0.25">
      <c r="A44" s="1800" t="s">
        <v>684</v>
      </c>
      <c r="B44" s="1801"/>
      <c r="C44" s="13">
        <v>297</v>
      </c>
      <c r="D44" s="8"/>
      <c r="E44" s="485">
        <v>2055</v>
      </c>
      <c r="F44" s="8"/>
      <c r="G44" s="13">
        <v>70122</v>
      </c>
      <c r="H44" s="8"/>
      <c r="I44" s="1339"/>
      <c r="J44" s="1340"/>
      <c r="K44" s="912">
        <f>K45+K46+K47+K48+K49</f>
        <v>0</v>
      </c>
      <c r="L44" s="912">
        <f t="shared" ref="L44:P44" si="9">L45+L46+L47+L48+L49</f>
        <v>0</v>
      </c>
      <c r="M44" s="912">
        <f t="shared" si="9"/>
        <v>0</v>
      </c>
      <c r="N44" s="912">
        <f t="shared" si="9"/>
        <v>0</v>
      </c>
      <c r="O44" s="912">
        <f t="shared" si="9"/>
        <v>0</v>
      </c>
      <c r="P44" s="912">
        <f t="shared" si="9"/>
        <v>0</v>
      </c>
    </row>
    <row r="45" spans="1:16" s="378" customFormat="1" ht="81" customHeight="1" x14ac:dyDescent="0.25">
      <c r="A45" s="1810" t="s">
        <v>350</v>
      </c>
      <c r="B45" s="1811"/>
      <c r="C45" s="13"/>
      <c r="D45" s="8"/>
      <c r="E45" s="485"/>
      <c r="F45" s="8"/>
      <c r="G45" s="8"/>
      <c r="H45" s="8">
        <v>13</v>
      </c>
      <c r="I45" s="906"/>
      <c r="J45" s="907"/>
      <c r="K45" s="905"/>
      <c r="L45" s="959">
        <v>5906.9</v>
      </c>
      <c r="M45" s="234"/>
      <c r="N45" s="232"/>
      <c r="O45" s="917"/>
      <c r="P45" s="232"/>
    </row>
    <row r="46" spans="1:16" s="378" customFormat="1" ht="28.5" customHeight="1" x14ac:dyDescent="0.25">
      <c r="A46" s="1802" t="s">
        <v>685</v>
      </c>
      <c r="B46" s="1803"/>
      <c r="C46" s="8"/>
      <c r="D46" s="8"/>
      <c r="E46" s="120"/>
      <c r="F46" s="8"/>
      <c r="G46" s="8"/>
      <c r="H46" s="8">
        <v>42</v>
      </c>
      <c r="I46" s="1339"/>
      <c r="J46" s="1340"/>
      <c r="K46" s="905">
        <v>-69.2</v>
      </c>
      <c r="L46" s="657">
        <v>-149.5</v>
      </c>
      <c r="M46" s="234"/>
      <c r="N46" s="232"/>
      <c r="O46" s="658"/>
      <c r="P46" s="232"/>
    </row>
    <row r="47" spans="1:16" ht="29.25" customHeight="1" x14ac:dyDescent="0.25">
      <c r="A47" s="1802" t="s">
        <v>130</v>
      </c>
      <c r="B47" s="1803"/>
      <c r="C47" s="8"/>
      <c r="D47" s="8"/>
      <c r="E47" s="120"/>
      <c r="F47" s="8"/>
      <c r="G47" s="8"/>
      <c r="H47" s="121" t="s">
        <v>686</v>
      </c>
      <c r="I47" s="1339"/>
      <c r="J47" s="1340"/>
      <c r="K47" s="905">
        <v>3012.7</v>
      </c>
      <c r="L47" s="657">
        <v>2943.5</v>
      </c>
      <c r="M47" s="234">
        <v>2943.5</v>
      </c>
      <c r="N47" s="221">
        <v>2943.5</v>
      </c>
      <c r="O47" s="221">
        <v>2943.5</v>
      </c>
      <c r="P47" s="232">
        <v>2943.5</v>
      </c>
    </row>
    <row r="48" spans="1:16" s="378" customFormat="1" ht="21.75" customHeight="1" x14ac:dyDescent="0.25">
      <c r="A48" s="1802"/>
      <c r="B48" s="1803"/>
      <c r="C48" s="8"/>
      <c r="D48" s="8"/>
      <c r="E48" s="120"/>
      <c r="F48" s="8"/>
      <c r="G48" s="8"/>
      <c r="H48" s="121"/>
      <c r="I48" s="906"/>
      <c r="J48" s="907"/>
      <c r="K48" s="905"/>
      <c r="L48" s="905">
        <v>-8700.9</v>
      </c>
      <c r="M48" s="234"/>
      <c r="N48" s="916"/>
      <c r="O48" s="916"/>
      <c r="P48" s="232"/>
    </row>
    <row r="49" spans="1:16" ht="19.5" customHeight="1" x14ac:dyDescent="0.25">
      <c r="A49" s="1804" t="s">
        <v>131</v>
      </c>
      <c r="B49" s="1805"/>
      <c r="C49" s="8"/>
      <c r="D49" s="8"/>
      <c r="E49" s="120"/>
      <c r="F49" s="121"/>
      <c r="G49" s="8"/>
      <c r="H49" s="8">
        <v>93</v>
      </c>
      <c r="I49" s="1339"/>
      <c r="J49" s="1340"/>
      <c r="K49" s="905">
        <v>-2943.5</v>
      </c>
      <c r="L49" s="167"/>
      <c r="M49" s="234">
        <v>-2943.5</v>
      </c>
      <c r="N49" s="233">
        <v>-2943.5</v>
      </c>
      <c r="O49" s="233">
        <v>-2943.5</v>
      </c>
      <c r="P49" s="232">
        <v>-2943.5</v>
      </c>
    </row>
    <row r="50" spans="1:16" ht="16.5" customHeight="1" x14ac:dyDescent="0.25">
      <c r="A50" s="1806"/>
      <c r="B50" s="1807"/>
      <c r="C50" s="189"/>
      <c r="D50" s="28"/>
      <c r="E50" s="13"/>
      <c r="F50" s="13"/>
      <c r="G50" s="13"/>
      <c r="H50" s="8"/>
      <c r="I50" s="1339"/>
      <c r="J50" s="1340"/>
      <c r="K50" s="169"/>
      <c r="L50" s="169"/>
      <c r="M50" s="236"/>
      <c r="N50" s="221"/>
      <c r="O50" s="237"/>
      <c r="P50" s="231"/>
    </row>
    <row r="51" spans="1:16" ht="18" customHeight="1" x14ac:dyDescent="0.25">
      <c r="A51" s="1808"/>
      <c r="B51" s="1809"/>
      <c r="C51" s="13"/>
      <c r="D51" s="13"/>
      <c r="E51" s="13"/>
      <c r="F51" s="13"/>
      <c r="G51" s="13"/>
      <c r="H51" s="8"/>
      <c r="I51" s="1339"/>
      <c r="J51" s="1340"/>
      <c r="K51" s="169"/>
      <c r="L51" s="169"/>
      <c r="M51" s="236"/>
      <c r="N51" s="231"/>
      <c r="O51" s="231"/>
      <c r="P51" s="231"/>
    </row>
    <row r="52" spans="1:16" x14ac:dyDescent="0.25">
      <c r="A52" s="1271"/>
      <c r="B52" s="1272"/>
    </row>
    <row r="53" spans="1:16" ht="26.25" customHeight="1" x14ac:dyDescent="0.25">
      <c r="A53" s="1336" t="s">
        <v>41</v>
      </c>
      <c r="B53" s="1336"/>
      <c r="C53" s="1336"/>
      <c r="D53" s="1336"/>
      <c r="E53" s="1336"/>
      <c r="F53" s="1336"/>
      <c r="G53" s="1336"/>
      <c r="H53" s="1336"/>
      <c r="I53" s="1336"/>
      <c r="J53" s="1336"/>
      <c r="K53" s="1336"/>
      <c r="L53" s="1336"/>
      <c r="M53" s="1336"/>
      <c r="N53" s="1336"/>
      <c r="O53" s="1336"/>
      <c r="P53" s="1337"/>
    </row>
    <row r="54" spans="1:16" ht="21.6" customHeight="1" x14ac:dyDescent="0.25">
      <c r="A54" s="1329"/>
      <c r="B54" s="1331"/>
      <c r="C54" s="1329"/>
      <c r="D54" s="1330"/>
      <c r="E54" s="1330"/>
      <c r="F54" s="1330"/>
      <c r="G54" s="1330"/>
      <c r="H54" s="1330"/>
      <c r="I54" s="1330"/>
      <c r="J54" s="1330"/>
      <c r="K54" s="1330"/>
      <c r="L54" s="1330"/>
      <c r="M54" s="1330"/>
      <c r="N54" s="1331"/>
      <c r="O54" s="1301" t="s">
        <v>2</v>
      </c>
      <c r="P54" s="1301"/>
    </row>
    <row r="55" spans="1:16" ht="20.25" customHeight="1" x14ac:dyDescent="0.25">
      <c r="A55" s="1334" t="s">
        <v>42</v>
      </c>
      <c r="B55" s="1334"/>
      <c r="C55" s="1329" t="s">
        <v>134</v>
      </c>
      <c r="D55" s="1330"/>
      <c r="E55" s="1330"/>
      <c r="F55" s="1330"/>
      <c r="G55" s="1330"/>
      <c r="H55" s="1330"/>
      <c r="I55" s="1330"/>
      <c r="J55" s="1330"/>
      <c r="K55" s="1330"/>
      <c r="L55" s="1330"/>
      <c r="M55" s="1330"/>
      <c r="N55" s="1331"/>
      <c r="O55" s="1335" t="s">
        <v>135</v>
      </c>
      <c r="P55" s="1335"/>
    </row>
    <row r="56" spans="1:16" ht="21.6" customHeight="1" x14ac:dyDescent="0.25">
      <c r="A56" s="1334" t="s">
        <v>43</v>
      </c>
      <c r="B56" s="1334"/>
      <c r="C56" s="1329" t="s">
        <v>44</v>
      </c>
      <c r="D56" s="1330"/>
      <c r="E56" s="1330"/>
      <c r="F56" s="1330"/>
      <c r="G56" s="1330"/>
      <c r="H56" s="1330"/>
      <c r="I56" s="1330"/>
      <c r="J56" s="1330"/>
      <c r="K56" s="1330"/>
      <c r="L56" s="1330"/>
      <c r="M56" s="1330"/>
      <c r="N56" s="1331"/>
      <c r="O56" s="1301">
        <v>58</v>
      </c>
      <c r="P56" s="1301"/>
    </row>
    <row r="57" spans="1:16" ht="21.6" customHeight="1" x14ac:dyDescent="0.25">
      <c r="A57" s="1334" t="s">
        <v>45</v>
      </c>
      <c r="B57" s="1334"/>
      <c r="C57" s="1329" t="s">
        <v>136</v>
      </c>
      <c r="D57" s="1330"/>
      <c r="E57" s="1330"/>
      <c r="F57" s="1330"/>
      <c r="G57" s="1330"/>
      <c r="H57" s="1330"/>
      <c r="I57" s="1330"/>
      <c r="J57" s="1330"/>
      <c r="K57" s="1330"/>
      <c r="L57" s="1330"/>
      <c r="M57" s="1330"/>
      <c r="N57" s="1331"/>
      <c r="O57" s="1335" t="s">
        <v>137</v>
      </c>
      <c r="P57" s="1335"/>
    </row>
    <row r="59" spans="1:16" ht="37.5" customHeight="1" x14ac:dyDescent="0.25">
      <c r="A59" s="1338" t="s">
        <v>46</v>
      </c>
      <c r="B59" s="1338"/>
      <c r="C59" s="1338"/>
      <c r="D59" s="1338"/>
      <c r="E59" s="1338"/>
      <c r="F59" s="1338"/>
      <c r="G59" s="1338"/>
      <c r="H59" s="1338"/>
      <c r="I59" s="1338"/>
      <c r="J59" s="1338"/>
      <c r="K59" s="1338"/>
      <c r="L59" s="1338"/>
      <c r="M59" s="1338"/>
      <c r="N59" s="1338"/>
      <c r="O59" s="1338"/>
      <c r="P59" s="1338"/>
    </row>
    <row r="60" spans="1:16" ht="19.5" customHeight="1" x14ac:dyDescent="0.25">
      <c r="A60" s="1753" t="s">
        <v>47</v>
      </c>
      <c r="B60" s="1754"/>
      <c r="C60" s="1755"/>
      <c r="D60" s="1576" t="s">
        <v>423</v>
      </c>
      <c r="E60" s="1812"/>
      <c r="F60" s="1812"/>
      <c r="G60" s="1812"/>
      <c r="H60" s="1812"/>
      <c r="I60" s="1812"/>
      <c r="J60" s="1812"/>
      <c r="K60" s="1812"/>
      <c r="L60" s="1812"/>
      <c r="M60" s="1812"/>
      <c r="N60" s="1812"/>
      <c r="O60" s="1812"/>
      <c r="P60" s="1813"/>
    </row>
    <row r="61" spans="1:16" ht="52.5" customHeight="1" x14ac:dyDescent="0.25">
      <c r="A61" s="1473" t="s">
        <v>672</v>
      </c>
      <c r="B61" s="1474"/>
      <c r="C61" s="1475"/>
      <c r="D61" s="1631" t="s">
        <v>916</v>
      </c>
      <c r="E61" s="1815"/>
      <c r="F61" s="1815"/>
      <c r="G61" s="1815"/>
      <c r="H61" s="1815"/>
      <c r="I61" s="1815"/>
      <c r="J61" s="1815"/>
      <c r="K61" s="1815"/>
      <c r="L61" s="1815"/>
      <c r="M61" s="1815"/>
      <c r="N61" s="1815"/>
      <c r="O61" s="1815"/>
      <c r="P61" s="1816"/>
    </row>
    <row r="62" spans="1:16" ht="64.5" customHeight="1" x14ac:dyDescent="0.25">
      <c r="A62" s="1479" t="s">
        <v>49</v>
      </c>
      <c r="B62" s="1480"/>
      <c r="C62" s="1481"/>
      <c r="D62" s="1631" t="s">
        <v>917</v>
      </c>
      <c r="E62" s="1632"/>
      <c r="F62" s="1632"/>
      <c r="G62" s="1632"/>
      <c r="H62" s="1632"/>
      <c r="I62" s="1632"/>
      <c r="J62" s="1632"/>
      <c r="K62" s="1632"/>
      <c r="L62" s="1632"/>
      <c r="M62" s="1632"/>
      <c r="N62" s="1632"/>
      <c r="O62" s="1632"/>
      <c r="P62" s="1633"/>
    </row>
    <row r="63" spans="1:16" ht="26.25" customHeight="1" x14ac:dyDescent="0.25">
      <c r="A63" s="1751" t="s">
        <v>50</v>
      </c>
      <c r="B63" s="1751"/>
      <c r="C63" s="1751"/>
      <c r="D63" s="1751"/>
      <c r="E63" s="1751"/>
      <c r="F63" s="1751"/>
      <c r="G63" s="1751"/>
      <c r="H63" s="1751"/>
      <c r="I63" s="1751"/>
      <c r="J63" s="1751"/>
      <c r="K63" s="1751"/>
      <c r="L63" s="1751"/>
      <c r="M63" s="1751"/>
      <c r="N63" s="1751"/>
      <c r="O63" s="1751"/>
      <c r="P63" s="1751"/>
    </row>
    <row r="64" spans="1:16" ht="24" customHeight="1" x14ac:dyDescent="0.25">
      <c r="A64" s="1448" t="s">
        <v>51</v>
      </c>
      <c r="B64" s="1750" t="s">
        <v>2</v>
      </c>
      <c r="C64" s="1452" t="s">
        <v>7</v>
      </c>
      <c r="D64" s="1453"/>
      <c r="E64" s="1453"/>
      <c r="F64" s="1453"/>
      <c r="G64" s="1453"/>
      <c r="H64" s="1453"/>
      <c r="I64" s="1453"/>
      <c r="J64" s="1752" t="s">
        <v>52</v>
      </c>
      <c r="K64" s="599">
        <v>2017</v>
      </c>
      <c r="L64" s="599">
        <v>2018</v>
      </c>
      <c r="M64" s="599">
        <v>2019</v>
      </c>
      <c r="N64" s="599">
        <v>2020</v>
      </c>
      <c r="O64" s="599">
        <v>2021</v>
      </c>
      <c r="P64" s="599">
        <v>2022</v>
      </c>
    </row>
    <row r="65" spans="1:16" ht="55.15" customHeight="1" x14ac:dyDescent="0.25">
      <c r="A65" s="1449"/>
      <c r="B65" s="1450"/>
      <c r="C65" s="1817"/>
      <c r="D65" s="1818"/>
      <c r="E65" s="1818"/>
      <c r="F65" s="1818"/>
      <c r="G65" s="1818"/>
      <c r="H65" s="1818"/>
      <c r="I65" s="1818"/>
      <c r="J65" s="1752"/>
      <c r="K65" s="600" t="s">
        <v>10</v>
      </c>
      <c r="L65" s="600" t="s">
        <v>10</v>
      </c>
      <c r="M65" s="600" t="s">
        <v>11</v>
      </c>
      <c r="N65" s="600" t="s">
        <v>12</v>
      </c>
      <c r="O65" s="600" t="s">
        <v>13</v>
      </c>
      <c r="P65" s="600" t="s">
        <v>13</v>
      </c>
    </row>
    <row r="66" spans="1:16" s="378" customFormat="1" ht="51.75" customHeight="1" x14ac:dyDescent="0.25">
      <c r="A66" s="1460" t="s">
        <v>53</v>
      </c>
      <c r="B66" s="614" t="s">
        <v>138</v>
      </c>
      <c r="C66" s="1819" t="s">
        <v>620</v>
      </c>
      <c r="D66" s="1820"/>
      <c r="E66" s="1820"/>
      <c r="F66" s="1820"/>
      <c r="G66" s="1820"/>
      <c r="H66" s="1820"/>
      <c r="I66" s="1821"/>
      <c r="J66" s="624" t="s">
        <v>111</v>
      </c>
      <c r="K66" s="602" t="s">
        <v>15</v>
      </c>
      <c r="L66" s="597" t="s">
        <v>15</v>
      </c>
      <c r="M66" s="602">
        <v>100</v>
      </c>
      <c r="N66" s="602">
        <v>100</v>
      </c>
      <c r="O66" s="602">
        <v>100</v>
      </c>
      <c r="P66" s="602" t="s">
        <v>15</v>
      </c>
    </row>
    <row r="67" spans="1:16" ht="50.25" customHeight="1" x14ac:dyDescent="0.25">
      <c r="A67" s="1461"/>
      <c r="B67" s="614" t="s">
        <v>168</v>
      </c>
      <c r="C67" s="1819" t="s">
        <v>630</v>
      </c>
      <c r="D67" s="1820"/>
      <c r="E67" s="1820"/>
      <c r="F67" s="1820"/>
      <c r="G67" s="1820"/>
      <c r="H67" s="1820"/>
      <c r="I67" s="1821"/>
      <c r="J67" s="624" t="s">
        <v>111</v>
      </c>
      <c r="K67" s="602" t="s">
        <v>15</v>
      </c>
      <c r="L67" s="597" t="s">
        <v>15</v>
      </c>
      <c r="M67" s="602">
        <v>70</v>
      </c>
      <c r="N67" s="602" t="s">
        <v>15</v>
      </c>
      <c r="O67" s="602" t="s">
        <v>15</v>
      </c>
      <c r="P67" s="602" t="s">
        <v>15</v>
      </c>
    </row>
    <row r="68" spans="1:16" s="378" customFormat="1" ht="27.75" customHeight="1" x14ac:dyDescent="0.25">
      <c r="A68" s="1460" t="s">
        <v>54</v>
      </c>
      <c r="B68" s="625" t="s">
        <v>141</v>
      </c>
      <c r="C68" s="1814" t="s">
        <v>631</v>
      </c>
      <c r="D68" s="1814"/>
      <c r="E68" s="1814"/>
      <c r="F68" s="1814"/>
      <c r="G68" s="1814"/>
      <c r="H68" s="1814"/>
      <c r="I68" s="1814"/>
      <c r="J68" s="614" t="s">
        <v>139</v>
      </c>
      <c r="K68" s="602" t="s">
        <v>15</v>
      </c>
      <c r="L68" s="1088" t="s">
        <v>983</v>
      </c>
      <c r="M68" s="602">
        <v>70</v>
      </c>
      <c r="N68" s="602">
        <v>110</v>
      </c>
      <c r="O68" s="602" t="s">
        <v>15</v>
      </c>
      <c r="P68" s="602" t="s">
        <v>15</v>
      </c>
    </row>
    <row r="69" spans="1:16" ht="33" customHeight="1" x14ac:dyDescent="0.25">
      <c r="A69" s="1675"/>
      <c r="B69" s="625" t="s">
        <v>142</v>
      </c>
      <c r="C69" s="1814" t="s">
        <v>918</v>
      </c>
      <c r="D69" s="1814"/>
      <c r="E69" s="1814"/>
      <c r="F69" s="1814"/>
      <c r="G69" s="1814"/>
      <c r="H69" s="1814"/>
      <c r="I69" s="1814"/>
      <c r="J69" s="614" t="s">
        <v>694</v>
      </c>
      <c r="K69" s="602" t="s">
        <v>15</v>
      </c>
      <c r="L69" s="602" t="s">
        <v>15</v>
      </c>
      <c r="M69" s="602" t="s">
        <v>15</v>
      </c>
      <c r="N69" s="602">
        <v>3490</v>
      </c>
      <c r="O69" s="602" t="s">
        <v>15</v>
      </c>
      <c r="P69" s="602" t="s">
        <v>15</v>
      </c>
    </row>
    <row r="70" spans="1:16" ht="44.25" customHeight="1" x14ac:dyDescent="0.25">
      <c r="A70" s="695" t="s">
        <v>59</v>
      </c>
      <c r="B70" s="614" t="s">
        <v>143</v>
      </c>
      <c r="C70" s="1819" t="s">
        <v>621</v>
      </c>
      <c r="D70" s="1820"/>
      <c r="E70" s="1820"/>
      <c r="F70" s="1820"/>
      <c r="G70" s="1820"/>
      <c r="H70" s="1820"/>
      <c r="I70" s="1821"/>
      <c r="J70" s="696" t="s">
        <v>111</v>
      </c>
      <c r="K70" s="602">
        <v>11</v>
      </c>
      <c r="L70" s="602">
        <v>17.7</v>
      </c>
      <c r="M70" s="602">
        <v>100</v>
      </c>
      <c r="N70" s="602">
        <v>100</v>
      </c>
      <c r="O70" s="602" t="s">
        <v>15</v>
      </c>
      <c r="P70" s="602" t="s">
        <v>15</v>
      </c>
    </row>
    <row r="71" spans="1:16" ht="19.899999999999999" customHeight="1" x14ac:dyDescent="0.25"/>
    <row r="72" spans="1:16" x14ac:dyDescent="0.25">
      <c r="A72" s="1292" t="s">
        <v>60</v>
      </c>
      <c r="B72" s="1293"/>
      <c r="C72" s="1293"/>
      <c r="D72" s="1293"/>
      <c r="E72" s="1293"/>
      <c r="F72" s="1293"/>
      <c r="G72" s="1293"/>
      <c r="H72" s="1293"/>
      <c r="I72" s="1293"/>
      <c r="J72" s="1293"/>
      <c r="K72" s="1293"/>
      <c r="L72" s="1293"/>
      <c r="M72" s="1293"/>
      <c r="N72" s="1293"/>
      <c r="O72" s="1293"/>
      <c r="P72" s="1294"/>
    </row>
    <row r="73" spans="1:16" x14ac:dyDescent="0.25">
      <c r="A73" s="1295" t="s">
        <v>7</v>
      </c>
      <c r="B73" s="1296"/>
      <c r="C73" s="1296"/>
      <c r="D73" s="1297"/>
      <c r="E73" s="1255" t="s">
        <v>2</v>
      </c>
      <c r="F73" s="1256"/>
      <c r="G73" s="1280">
        <v>2017</v>
      </c>
      <c r="H73" s="1280"/>
      <c r="I73" s="167">
        <v>2018</v>
      </c>
      <c r="J73" s="167">
        <v>2019</v>
      </c>
      <c r="K73" s="1301">
        <v>2020</v>
      </c>
      <c r="L73" s="1301"/>
      <c r="M73" s="1301">
        <v>2021</v>
      </c>
      <c r="N73" s="1301"/>
      <c r="O73" s="1301">
        <v>2022</v>
      </c>
      <c r="P73" s="1301"/>
    </row>
    <row r="74" spans="1:16" x14ac:dyDescent="0.25">
      <c r="A74" s="1298"/>
      <c r="B74" s="1299"/>
      <c r="C74" s="1299"/>
      <c r="D74" s="1300"/>
      <c r="E74" s="167" t="s">
        <v>61</v>
      </c>
      <c r="F74" s="171" t="s">
        <v>62</v>
      </c>
      <c r="G74" s="1255" t="s">
        <v>10</v>
      </c>
      <c r="H74" s="1256"/>
      <c r="I74" s="167" t="s">
        <v>10</v>
      </c>
      <c r="J74" s="167" t="s">
        <v>11</v>
      </c>
      <c r="K74" s="1255" t="s">
        <v>12</v>
      </c>
      <c r="L74" s="1256"/>
      <c r="M74" s="1255" t="s">
        <v>13</v>
      </c>
      <c r="N74" s="1256"/>
      <c r="O74" s="1255" t="s">
        <v>13</v>
      </c>
      <c r="P74" s="1256"/>
    </row>
    <row r="75" spans="1:16" ht="53.25" customHeight="1" x14ac:dyDescent="0.25">
      <c r="A75" s="1771" t="s">
        <v>133</v>
      </c>
      <c r="B75" s="1772"/>
      <c r="C75" s="1772"/>
      <c r="D75" s="1773"/>
      <c r="E75" s="543">
        <v>70091</v>
      </c>
      <c r="F75" s="542"/>
      <c r="G75" s="1238">
        <f>G76</f>
        <v>3167.4</v>
      </c>
      <c r="H75" s="1777"/>
      <c r="I75" s="549">
        <f>I76</f>
        <v>5322.1000000000013</v>
      </c>
      <c r="J75" s="549">
        <f>J76</f>
        <v>16990</v>
      </c>
      <c r="K75" s="1778">
        <f t="shared" ref="K75" si="10">K76</f>
        <v>4500</v>
      </c>
      <c r="L75" s="1291"/>
      <c r="M75" s="1778">
        <f t="shared" ref="M75" si="11">M76</f>
        <v>0</v>
      </c>
      <c r="N75" s="1291"/>
      <c r="O75" s="1778"/>
      <c r="P75" s="1291"/>
    </row>
    <row r="76" spans="1:16" ht="49.15" customHeight="1" x14ac:dyDescent="0.25">
      <c r="A76" s="1268" t="s">
        <v>298</v>
      </c>
      <c r="B76" s="1269"/>
      <c r="C76" s="1269"/>
      <c r="D76" s="1270"/>
      <c r="E76" s="35" t="s">
        <v>299</v>
      </c>
      <c r="F76" s="542"/>
      <c r="G76" s="1238">
        <f>G77+G88+G93+G97</f>
        <v>3167.4</v>
      </c>
      <c r="H76" s="1777"/>
      <c r="I76" s="549">
        <f>I77+I88+I93+I97</f>
        <v>5322.1000000000013</v>
      </c>
      <c r="J76" s="918">
        <f>J77+J88+J93+J97</f>
        <v>16990</v>
      </c>
      <c r="K76" s="1778">
        <f>K77+K88+K93+K97</f>
        <v>4500</v>
      </c>
      <c r="L76" s="1779"/>
      <c r="M76" s="1778">
        <f t="shared" ref="M76" si="12">M77+M88+M93+M97</f>
        <v>0</v>
      </c>
      <c r="N76" s="1779"/>
      <c r="O76" s="1778">
        <f t="shared" ref="O76" si="13">O77+O88+O93+O97</f>
        <v>0</v>
      </c>
      <c r="P76" s="1779"/>
    </row>
    <row r="77" spans="1:16" s="378" customFormat="1" ht="27.75" customHeight="1" x14ac:dyDescent="0.25">
      <c r="A77" s="1780" t="s">
        <v>83</v>
      </c>
      <c r="B77" s="1781"/>
      <c r="C77" s="1781"/>
      <c r="D77" s="1782"/>
      <c r="E77" s="35"/>
      <c r="F77" s="899">
        <v>222000</v>
      </c>
      <c r="G77" s="1238">
        <f>SUM(G78:H87)</f>
        <v>194.20000000000002</v>
      </c>
      <c r="H77" s="1777"/>
      <c r="I77" s="918">
        <f>SUM(I78:I87)</f>
        <v>136.6</v>
      </c>
      <c r="J77" s="918">
        <f>SUM(J78:J87)</f>
        <v>1120</v>
      </c>
      <c r="K77" s="1778">
        <f>SUM(K78:L87)</f>
        <v>690</v>
      </c>
      <c r="L77" s="1779"/>
      <c r="M77" s="1778">
        <f t="shared" ref="M77" si="14">SUM(M78:N87)</f>
        <v>0</v>
      </c>
      <c r="N77" s="1779"/>
      <c r="O77" s="1778">
        <f t="shared" ref="O77" si="15">SUM(O78:P87)</f>
        <v>0</v>
      </c>
      <c r="P77" s="1779"/>
    </row>
    <row r="78" spans="1:16" ht="19.899999999999999" customHeight="1" x14ac:dyDescent="0.25">
      <c r="A78" s="1305" t="s">
        <v>84</v>
      </c>
      <c r="B78" s="1306"/>
      <c r="C78" s="1306"/>
      <c r="D78" s="1307"/>
      <c r="E78" s="542"/>
      <c r="F78" s="542">
        <v>222210</v>
      </c>
      <c r="G78" s="1382">
        <v>3.7</v>
      </c>
      <c r="H78" s="1786"/>
      <c r="I78" s="550">
        <v>5.3</v>
      </c>
      <c r="J78" s="548">
        <v>20</v>
      </c>
      <c r="K78" s="1787">
        <v>10</v>
      </c>
      <c r="L78" s="1788"/>
      <c r="M78" s="1787"/>
      <c r="N78" s="1788"/>
      <c r="O78" s="1787"/>
      <c r="P78" s="1788"/>
    </row>
    <row r="79" spans="1:16" ht="19.899999999999999" customHeight="1" x14ac:dyDescent="0.25">
      <c r="A79" s="1305" t="s">
        <v>85</v>
      </c>
      <c r="B79" s="1306"/>
      <c r="C79" s="1306"/>
      <c r="D79" s="1307"/>
      <c r="E79" s="542"/>
      <c r="F79" s="542">
        <v>222220</v>
      </c>
      <c r="G79" s="1382">
        <v>3.2</v>
      </c>
      <c r="H79" s="1786"/>
      <c r="I79" s="550">
        <v>7.3</v>
      </c>
      <c r="J79" s="548">
        <v>40</v>
      </c>
      <c r="K79" s="1787">
        <v>20</v>
      </c>
      <c r="L79" s="1788"/>
      <c r="M79" s="1787"/>
      <c r="N79" s="1788"/>
      <c r="O79" s="1787"/>
      <c r="P79" s="1788"/>
    </row>
    <row r="80" spans="1:16" ht="19.899999999999999" customHeight="1" x14ac:dyDescent="0.25">
      <c r="A80" s="1305" t="s">
        <v>86</v>
      </c>
      <c r="B80" s="1306"/>
      <c r="C80" s="1306"/>
      <c r="D80" s="1307"/>
      <c r="E80" s="542"/>
      <c r="F80" s="542">
        <v>222300</v>
      </c>
      <c r="G80" s="1382">
        <v>57.8</v>
      </c>
      <c r="H80" s="1786"/>
      <c r="I80" s="550">
        <v>45.2</v>
      </c>
      <c r="J80" s="548">
        <v>200</v>
      </c>
      <c r="K80" s="1787">
        <v>200</v>
      </c>
      <c r="L80" s="1788"/>
      <c r="M80" s="1787"/>
      <c r="N80" s="1788"/>
      <c r="O80" s="1787"/>
      <c r="P80" s="1788"/>
    </row>
    <row r="81" spans="1:16" ht="19.899999999999999" customHeight="1" x14ac:dyDescent="0.25">
      <c r="A81" s="1305" t="s">
        <v>87</v>
      </c>
      <c r="B81" s="1306"/>
      <c r="C81" s="1306"/>
      <c r="D81" s="1307"/>
      <c r="E81" s="542"/>
      <c r="F81" s="542">
        <v>222400</v>
      </c>
      <c r="G81" s="1382"/>
      <c r="H81" s="1786"/>
      <c r="I81" s="550">
        <v>18.2</v>
      </c>
      <c r="J81" s="548">
        <v>100</v>
      </c>
      <c r="K81" s="1787">
        <v>50</v>
      </c>
      <c r="L81" s="1788"/>
      <c r="M81" s="1787"/>
      <c r="N81" s="1788"/>
      <c r="O81" s="1787"/>
      <c r="P81" s="1788"/>
    </row>
    <row r="82" spans="1:16" ht="19.899999999999999" customHeight="1" x14ac:dyDescent="0.25">
      <c r="A82" s="1305" t="s">
        <v>88</v>
      </c>
      <c r="B82" s="1306"/>
      <c r="C82" s="1306"/>
      <c r="D82" s="1307"/>
      <c r="E82" s="542"/>
      <c r="F82" s="542">
        <v>222500</v>
      </c>
      <c r="G82" s="1382">
        <v>117.9</v>
      </c>
      <c r="H82" s="1786"/>
      <c r="I82" s="550"/>
      <c r="J82" s="548">
        <v>50</v>
      </c>
      <c r="K82" s="1787">
        <v>50</v>
      </c>
      <c r="L82" s="1788"/>
      <c r="M82" s="1787"/>
      <c r="N82" s="1788"/>
      <c r="O82" s="1787"/>
      <c r="P82" s="1788"/>
    </row>
    <row r="83" spans="1:16" ht="19.899999999999999" customHeight="1" x14ac:dyDescent="0.25">
      <c r="A83" s="1305" t="s">
        <v>212</v>
      </c>
      <c r="B83" s="1306"/>
      <c r="C83" s="1306"/>
      <c r="D83" s="1307"/>
      <c r="E83" s="542"/>
      <c r="F83" s="542">
        <v>222710</v>
      </c>
      <c r="G83" s="1382"/>
      <c r="H83" s="1786"/>
      <c r="I83" s="550"/>
      <c r="J83" s="548">
        <v>50</v>
      </c>
      <c r="K83" s="1787">
        <v>20</v>
      </c>
      <c r="L83" s="1788"/>
      <c r="M83" s="1787"/>
      <c r="N83" s="1788"/>
      <c r="O83" s="1787"/>
      <c r="P83" s="1788"/>
    </row>
    <row r="84" spans="1:16" ht="19.899999999999999" customHeight="1" x14ac:dyDescent="0.25">
      <c r="A84" s="1305" t="s">
        <v>213</v>
      </c>
      <c r="B84" s="1306"/>
      <c r="C84" s="1306"/>
      <c r="D84" s="1307"/>
      <c r="E84" s="542"/>
      <c r="F84" s="542">
        <v>222720</v>
      </c>
      <c r="G84" s="1382">
        <v>4.2</v>
      </c>
      <c r="H84" s="1786"/>
      <c r="I84" s="550">
        <v>13.3</v>
      </c>
      <c r="J84" s="548">
        <v>100</v>
      </c>
      <c r="K84" s="1787">
        <v>100</v>
      </c>
      <c r="L84" s="1788"/>
      <c r="M84" s="1787"/>
      <c r="N84" s="1788"/>
      <c r="O84" s="1787"/>
      <c r="P84" s="1788"/>
    </row>
    <row r="85" spans="1:16" ht="19.899999999999999" customHeight="1" x14ac:dyDescent="0.25">
      <c r="A85" s="1822" t="s">
        <v>92</v>
      </c>
      <c r="B85" s="1823"/>
      <c r="C85" s="1823"/>
      <c r="D85" s="1824"/>
      <c r="E85" s="542"/>
      <c r="F85" s="542">
        <v>222940</v>
      </c>
      <c r="G85" s="1382">
        <v>5</v>
      </c>
      <c r="H85" s="1786"/>
      <c r="I85" s="550">
        <v>4.8</v>
      </c>
      <c r="J85" s="548">
        <v>10</v>
      </c>
      <c r="K85" s="1787">
        <v>10</v>
      </c>
      <c r="L85" s="1788"/>
      <c r="M85" s="1787"/>
      <c r="N85" s="1788"/>
      <c r="O85" s="1787"/>
      <c r="P85" s="1788"/>
    </row>
    <row r="86" spans="1:16" ht="19.899999999999999" customHeight="1" x14ac:dyDescent="0.25">
      <c r="A86" s="1822" t="s">
        <v>93</v>
      </c>
      <c r="B86" s="1823"/>
      <c r="C86" s="1823"/>
      <c r="D86" s="1824"/>
      <c r="E86" s="542"/>
      <c r="F86" s="542">
        <v>222980</v>
      </c>
      <c r="G86" s="1382">
        <v>2.4</v>
      </c>
      <c r="H86" s="1786"/>
      <c r="I86" s="550">
        <v>33</v>
      </c>
      <c r="J86" s="548">
        <v>30</v>
      </c>
      <c r="K86" s="1787">
        <v>30</v>
      </c>
      <c r="L86" s="1788"/>
      <c r="M86" s="1787"/>
      <c r="N86" s="1788"/>
      <c r="O86" s="1787"/>
      <c r="P86" s="1788"/>
    </row>
    <row r="87" spans="1:16" ht="19.899999999999999" customHeight="1" x14ac:dyDescent="0.25">
      <c r="A87" s="1822" t="s">
        <v>145</v>
      </c>
      <c r="B87" s="1823"/>
      <c r="C87" s="1823"/>
      <c r="D87" s="1824"/>
      <c r="E87" s="542"/>
      <c r="F87" s="542">
        <v>222990</v>
      </c>
      <c r="G87" s="1382"/>
      <c r="H87" s="1786"/>
      <c r="I87" s="550">
        <v>9.5</v>
      </c>
      <c r="J87" s="548">
        <v>520</v>
      </c>
      <c r="K87" s="1787">
        <v>200</v>
      </c>
      <c r="L87" s="1788"/>
      <c r="M87" s="1787"/>
      <c r="N87" s="1788"/>
      <c r="O87" s="1787"/>
      <c r="P87" s="1788"/>
    </row>
    <row r="88" spans="1:16" s="378" customFormat="1" ht="19.899999999999999" customHeight="1" x14ac:dyDescent="0.25">
      <c r="A88" s="1771" t="s">
        <v>791</v>
      </c>
      <c r="B88" s="1772"/>
      <c r="C88" s="1772"/>
      <c r="D88" s="1773"/>
      <c r="E88" s="899"/>
      <c r="F88" s="899">
        <v>280000</v>
      </c>
      <c r="G88" s="1238">
        <f>G89+G90+G92</f>
        <v>2745.9</v>
      </c>
      <c r="H88" s="1777"/>
      <c r="I88" s="211">
        <f>I89+I90+I91+I92</f>
        <v>5117.1000000000004</v>
      </c>
      <c r="J88" s="211">
        <f>J89+J90+J91+J92</f>
        <v>15550</v>
      </c>
      <c r="K88" s="1778">
        <f>K89+K90+K91+K92</f>
        <v>3610</v>
      </c>
      <c r="L88" s="1779"/>
      <c r="M88" s="1778">
        <f t="shared" ref="M88" si="16">M89+M90+M91+M92</f>
        <v>0</v>
      </c>
      <c r="N88" s="1779"/>
      <c r="O88" s="1778">
        <f t="shared" ref="O88" si="17">O89+O90+O91+O92</f>
        <v>0</v>
      </c>
      <c r="P88" s="1779"/>
    </row>
    <row r="89" spans="1:16" ht="31.5" customHeight="1" x14ac:dyDescent="0.25">
      <c r="A89" s="1822" t="s">
        <v>292</v>
      </c>
      <c r="B89" s="1823"/>
      <c r="C89" s="1823"/>
      <c r="D89" s="1824"/>
      <c r="E89" s="542"/>
      <c r="F89" s="542">
        <v>281400</v>
      </c>
      <c r="G89" s="1382"/>
      <c r="H89" s="1786"/>
      <c r="I89" s="550"/>
      <c r="J89" s="548">
        <v>50</v>
      </c>
      <c r="K89" s="1787">
        <v>10</v>
      </c>
      <c r="L89" s="1788"/>
      <c r="M89" s="1787"/>
      <c r="N89" s="1788"/>
      <c r="O89" s="1787"/>
      <c r="P89" s="1788"/>
    </row>
    <row r="90" spans="1:16" ht="36" customHeight="1" x14ac:dyDescent="0.25">
      <c r="A90" s="1822" t="s">
        <v>293</v>
      </c>
      <c r="B90" s="1823"/>
      <c r="C90" s="1823"/>
      <c r="D90" s="1824"/>
      <c r="E90" s="542"/>
      <c r="F90" s="542">
        <v>281600</v>
      </c>
      <c r="G90" s="1382">
        <v>2745.9</v>
      </c>
      <c r="H90" s="1786"/>
      <c r="I90" s="550">
        <v>1684.8</v>
      </c>
      <c r="J90" s="548">
        <v>3500</v>
      </c>
      <c r="K90" s="1787">
        <v>2500</v>
      </c>
      <c r="L90" s="1788"/>
      <c r="M90" s="1787"/>
      <c r="N90" s="1788"/>
      <c r="O90" s="1787"/>
      <c r="P90" s="1788"/>
    </row>
    <row r="91" spans="1:16" s="378" customFormat="1" ht="46.5" customHeight="1" x14ac:dyDescent="0.25">
      <c r="A91" s="1783" t="s">
        <v>743</v>
      </c>
      <c r="B91" s="1784"/>
      <c r="C91" s="1784"/>
      <c r="D91" s="1785"/>
      <c r="E91" s="902"/>
      <c r="F91" s="902">
        <v>282100</v>
      </c>
      <c r="G91" s="1382"/>
      <c r="H91" s="1786"/>
      <c r="I91" s="913">
        <v>2777.8</v>
      </c>
      <c r="J91" s="915"/>
      <c r="K91" s="1787">
        <v>800</v>
      </c>
      <c r="L91" s="1788"/>
      <c r="M91" s="1787"/>
      <c r="N91" s="1788"/>
      <c r="O91" s="1787"/>
      <c r="P91" s="1788"/>
    </row>
    <row r="92" spans="1:16" s="378" customFormat="1" ht="36" customHeight="1" x14ac:dyDescent="0.25">
      <c r="A92" s="1822" t="s">
        <v>466</v>
      </c>
      <c r="B92" s="1823"/>
      <c r="C92" s="1823"/>
      <c r="D92" s="1824"/>
      <c r="E92" s="684"/>
      <c r="F92" s="684">
        <v>282900</v>
      </c>
      <c r="G92" s="1382"/>
      <c r="H92" s="1786"/>
      <c r="I92" s="686">
        <v>654.5</v>
      </c>
      <c r="J92" s="685">
        <v>12000</v>
      </c>
      <c r="K92" s="1787">
        <v>300</v>
      </c>
      <c r="L92" s="1788"/>
      <c r="M92" s="1787"/>
      <c r="N92" s="1788"/>
      <c r="O92" s="1787"/>
      <c r="P92" s="1788"/>
    </row>
    <row r="93" spans="1:16" s="378" customFormat="1" ht="24.75" customHeight="1" x14ac:dyDescent="0.25">
      <c r="A93" s="1774" t="s">
        <v>98</v>
      </c>
      <c r="B93" s="1775"/>
      <c r="C93" s="1775"/>
      <c r="D93" s="1776"/>
      <c r="E93" s="922"/>
      <c r="F93" s="922">
        <v>310000</v>
      </c>
      <c r="G93" s="1238">
        <f>G94+G95+G96</f>
        <v>180.29999999999998</v>
      </c>
      <c r="H93" s="1777"/>
      <c r="I93" s="211">
        <f>I94+I95+I96</f>
        <v>9.6</v>
      </c>
      <c r="J93" s="211">
        <f>J94+J95+J96</f>
        <v>100</v>
      </c>
      <c r="K93" s="1778">
        <f>K94+K95+K96</f>
        <v>70</v>
      </c>
      <c r="L93" s="1779"/>
      <c r="M93" s="1778">
        <f t="shared" ref="M93" si="18">M94+M95+M96</f>
        <v>0</v>
      </c>
      <c r="N93" s="1779"/>
      <c r="O93" s="1778">
        <f t="shared" ref="O93" si="19">O94+O95+O96</f>
        <v>0</v>
      </c>
      <c r="P93" s="1779"/>
    </row>
    <row r="94" spans="1:16" ht="19.899999999999999" customHeight="1" x14ac:dyDescent="0.25">
      <c r="A94" s="1305" t="s">
        <v>300</v>
      </c>
      <c r="B94" s="1306"/>
      <c r="C94" s="1306"/>
      <c r="D94" s="1307"/>
      <c r="E94" s="542"/>
      <c r="F94" s="542">
        <v>319240</v>
      </c>
      <c r="G94" s="1382">
        <v>163.6</v>
      </c>
      <c r="H94" s="1786"/>
      <c r="I94" s="550"/>
      <c r="J94" s="548"/>
      <c r="K94" s="1787"/>
      <c r="L94" s="1788"/>
      <c r="M94" s="1787"/>
      <c r="N94" s="1788"/>
      <c r="O94" s="1787"/>
      <c r="P94" s="1788"/>
    </row>
    <row r="95" spans="1:16" ht="19.899999999999999" customHeight="1" x14ac:dyDescent="0.25">
      <c r="A95" s="1822" t="s">
        <v>294</v>
      </c>
      <c r="B95" s="1823"/>
      <c r="C95" s="1823"/>
      <c r="D95" s="1824"/>
      <c r="E95" s="542"/>
      <c r="F95" s="542">
        <v>314110</v>
      </c>
      <c r="G95" s="1382">
        <v>16.7</v>
      </c>
      <c r="H95" s="1786"/>
      <c r="I95" s="550">
        <v>9.6</v>
      </c>
      <c r="J95" s="548">
        <v>50</v>
      </c>
      <c r="K95" s="1787">
        <v>50</v>
      </c>
      <c r="L95" s="1788"/>
      <c r="M95" s="1787"/>
      <c r="N95" s="1788"/>
      <c r="O95" s="1787"/>
      <c r="P95" s="1788"/>
    </row>
    <row r="96" spans="1:16" ht="44.25" customHeight="1" x14ac:dyDescent="0.25">
      <c r="A96" s="1822" t="s">
        <v>552</v>
      </c>
      <c r="B96" s="1823"/>
      <c r="C96" s="1823"/>
      <c r="D96" s="1824"/>
      <c r="E96" s="542"/>
      <c r="F96" s="542">
        <v>316110</v>
      </c>
      <c r="G96" s="1382"/>
      <c r="H96" s="1786"/>
      <c r="I96" s="550"/>
      <c r="J96" s="548">
        <v>50</v>
      </c>
      <c r="K96" s="1787">
        <v>20</v>
      </c>
      <c r="L96" s="1788"/>
      <c r="M96" s="1787"/>
      <c r="N96" s="1788"/>
      <c r="O96" s="1787"/>
      <c r="P96" s="1788"/>
    </row>
    <row r="97" spans="1:16" s="378" customFormat="1" ht="24" customHeight="1" x14ac:dyDescent="0.25">
      <c r="A97" s="1826" t="s">
        <v>101</v>
      </c>
      <c r="B97" s="1826"/>
      <c r="C97" s="1826"/>
      <c r="D97" s="1826"/>
      <c r="E97" s="922"/>
      <c r="F97" s="922">
        <v>330000</v>
      </c>
      <c r="G97" s="1238">
        <f>G98+G99+G100+G101+G102+G103</f>
        <v>47</v>
      </c>
      <c r="H97" s="1777"/>
      <c r="I97" s="211">
        <f>I98+I99+I100+I101+I102+I103</f>
        <v>58.8</v>
      </c>
      <c r="J97" s="211">
        <f>J98+J99+J100+J101+J102+J103</f>
        <v>220</v>
      </c>
      <c r="K97" s="1778">
        <f>K98+K99+K100+K101+K102+K103</f>
        <v>130</v>
      </c>
      <c r="L97" s="1779"/>
      <c r="M97" s="1778">
        <f t="shared" ref="M97" si="20">M98+M99+M100+M101+M102+M103</f>
        <v>0</v>
      </c>
      <c r="N97" s="1779"/>
      <c r="O97" s="1778">
        <f t="shared" ref="O97" si="21">O98+O99+O100+O101+O102+O103</f>
        <v>0</v>
      </c>
      <c r="P97" s="1779"/>
    </row>
    <row r="98" spans="1:16" ht="38.25" customHeight="1" x14ac:dyDescent="0.25">
      <c r="A98" s="1822" t="s">
        <v>102</v>
      </c>
      <c r="B98" s="1823"/>
      <c r="C98" s="1823"/>
      <c r="D98" s="1824"/>
      <c r="E98" s="542"/>
      <c r="F98" s="542">
        <v>331110</v>
      </c>
      <c r="G98" s="1382">
        <v>1.3</v>
      </c>
      <c r="H98" s="1786"/>
      <c r="I98" s="550"/>
      <c r="J98" s="548">
        <v>50</v>
      </c>
      <c r="K98" s="1787">
        <v>30</v>
      </c>
      <c r="L98" s="1788"/>
      <c r="M98" s="1787"/>
      <c r="N98" s="1788"/>
      <c r="O98" s="1787"/>
      <c r="P98" s="1788"/>
    </row>
    <row r="99" spans="1:16" s="378" customFormat="1" ht="28.5" customHeight="1" x14ac:dyDescent="0.25">
      <c r="A99" s="1822" t="s">
        <v>205</v>
      </c>
      <c r="B99" s="1823"/>
      <c r="C99" s="1823"/>
      <c r="D99" s="1824"/>
      <c r="E99" s="902"/>
      <c r="F99" s="902">
        <v>332110</v>
      </c>
      <c r="G99" s="1382"/>
      <c r="H99" s="1786"/>
      <c r="I99" s="913">
        <v>1.6</v>
      </c>
      <c r="J99" s="915"/>
      <c r="K99" s="1787">
        <v>10</v>
      </c>
      <c r="L99" s="1788"/>
      <c r="M99" s="1787"/>
      <c r="N99" s="1788"/>
      <c r="O99" s="1787"/>
      <c r="P99" s="1788"/>
    </row>
    <row r="100" spans="1:16" ht="19.899999999999999" customHeight="1" x14ac:dyDescent="0.25">
      <c r="A100" s="1822" t="s">
        <v>296</v>
      </c>
      <c r="B100" s="1823"/>
      <c r="C100" s="1823"/>
      <c r="D100" s="1824"/>
      <c r="E100" s="542"/>
      <c r="F100" s="542">
        <v>333110</v>
      </c>
      <c r="G100" s="1382">
        <v>0.5</v>
      </c>
      <c r="H100" s="1786"/>
      <c r="I100" s="550"/>
      <c r="J100" s="548">
        <v>10</v>
      </c>
      <c r="K100" s="1787">
        <v>10</v>
      </c>
      <c r="L100" s="1788"/>
      <c r="M100" s="1787"/>
      <c r="N100" s="1788"/>
      <c r="O100" s="1787"/>
      <c r="P100" s="1788"/>
    </row>
    <row r="101" spans="1:16" ht="36" customHeight="1" x14ac:dyDescent="0.25">
      <c r="A101" s="1822" t="s">
        <v>207</v>
      </c>
      <c r="B101" s="1823"/>
      <c r="C101" s="1823"/>
      <c r="D101" s="1824"/>
      <c r="E101" s="542"/>
      <c r="F101" s="542">
        <v>336110</v>
      </c>
      <c r="G101" s="1382">
        <v>33</v>
      </c>
      <c r="H101" s="1786"/>
      <c r="I101" s="550">
        <v>45.4</v>
      </c>
      <c r="J101" s="548">
        <v>100</v>
      </c>
      <c r="K101" s="1787">
        <v>50</v>
      </c>
      <c r="L101" s="1788"/>
      <c r="M101" s="1787"/>
      <c r="N101" s="1788"/>
      <c r="O101" s="1787"/>
      <c r="P101" s="1788"/>
    </row>
    <row r="102" spans="1:16" ht="24" customHeight="1" x14ac:dyDescent="0.25">
      <c r="A102" s="1822" t="s">
        <v>297</v>
      </c>
      <c r="B102" s="1823"/>
      <c r="C102" s="1823"/>
      <c r="D102" s="1824"/>
      <c r="E102" s="542"/>
      <c r="F102" s="542">
        <v>337110</v>
      </c>
      <c r="G102" s="1382"/>
      <c r="H102" s="1786"/>
      <c r="I102" s="550"/>
      <c r="J102" s="548">
        <v>30</v>
      </c>
      <c r="K102" s="1787">
        <v>10</v>
      </c>
      <c r="L102" s="1788"/>
      <c r="M102" s="1787"/>
      <c r="N102" s="1788"/>
      <c r="O102" s="1787"/>
      <c r="P102" s="1788"/>
    </row>
    <row r="103" spans="1:16" ht="24" customHeight="1" x14ac:dyDescent="0.25">
      <c r="A103" s="1822" t="s">
        <v>104</v>
      </c>
      <c r="B103" s="1823"/>
      <c r="C103" s="1823"/>
      <c r="D103" s="1824"/>
      <c r="E103" s="542"/>
      <c r="F103" s="542">
        <v>339110</v>
      </c>
      <c r="G103" s="1382">
        <v>12.2</v>
      </c>
      <c r="H103" s="1786"/>
      <c r="I103" s="550">
        <v>11.8</v>
      </c>
      <c r="J103" s="548">
        <v>30</v>
      </c>
      <c r="K103" s="1787">
        <v>20</v>
      </c>
      <c r="L103" s="1788"/>
      <c r="M103" s="1787"/>
      <c r="N103" s="1788"/>
      <c r="O103" s="1787"/>
      <c r="P103" s="1788"/>
    </row>
    <row r="104" spans="1:16" ht="20.45" customHeight="1" x14ac:dyDescent="0.25"/>
    <row r="105" spans="1:16" ht="22.15" customHeight="1" x14ac:dyDescent="0.25">
      <c r="A105" s="185" t="s">
        <v>63</v>
      </c>
      <c r="B105" s="186" t="s">
        <v>147</v>
      </c>
      <c r="C105" s="186"/>
      <c r="D105" s="186"/>
      <c r="E105" s="186"/>
      <c r="F105" s="186"/>
      <c r="G105" s="186"/>
      <c r="H105" s="186"/>
      <c r="I105" s="186"/>
      <c r="J105" s="186"/>
      <c r="K105" s="186"/>
      <c r="L105" s="186"/>
      <c r="M105" s="186"/>
      <c r="N105" s="186"/>
      <c r="O105" s="186"/>
      <c r="P105" s="187"/>
    </row>
    <row r="106" spans="1:16" ht="19.899999999999999" customHeight="1" x14ac:dyDescent="0.25">
      <c r="A106" s="1280" t="s">
        <v>7</v>
      </c>
      <c r="B106" s="1280"/>
      <c r="C106" s="1280"/>
      <c r="D106" s="1280"/>
      <c r="E106" s="1280" t="s">
        <v>2</v>
      </c>
      <c r="F106" s="1280"/>
      <c r="G106" s="1280"/>
      <c r="H106" s="1280"/>
      <c r="I106" s="1281" t="s">
        <v>64</v>
      </c>
      <c r="J106" s="1281" t="s">
        <v>65</v>
      </c>
      <c r="K106" s="1281" t="s">
        <v>344</v>
      </c>
      <c r="L106" s="168">
        <v>2017</v>
      </c>
      <c r="M106" s="1281" t="s">
        <v>345</v>
      </c>
      <c r="N106" s="167">
        <v>2018</v>
      </c>
      <c r="O106" s="167">
        <v>2019</v>
      </c>
      <c r="P106" s="167">
        <v>2020</v>
      </c>
    </row>
    <row r="107" spans="1:16" ht="63" customHeight="1" x14ac:dyDescent="0.25">
      <c r="A107" s="1280"/>
      <c r="B107" s="1280"/>
      <c r="C107" s="1280"/>
      <c r="D107" s="1280"/>
      <c r="E107" s="167" t="s">
        <v>66</v>
      </c>
      <c r="F107" s="167" t="s">
        <v>61</v>
      </c>
      <c r="G107" s="172" t="s">
        <v>12</v>
      </c>
      <c r="H107" s="171" t="s">
        <v>62</v>
      </c>
      <c r="I107" s="1281"/>
      <c r="J107" s="1281"/>
      <c r="K107" s="1281"/>
      <c r="L107" s="17" t="s">
        <v>67</v>
      </c>
      <c r="M107" s="1281"/>
      <c r="N107" s="18" t="s">
        <v>12</v>
      </c>
      <c r="O107" s="172" t="s">
        <v>13</v>
      </c>
      <c r="P107" s="172" t="s">
        <v>13</v>
      </c>
    </row>
    <row r="108" spans="1:16" x14ac:dyDescent="0.25">
      <c r="A108" s="1255">
        <v>1</v>
      </c>
      <c r="B108" s="1267"/>
      <c r="C108" s="1267"/>
      <c r="D108" s="1256"/>
      <c r="E108" s="167">
        <v>2</v>
      </c>
      <c r="F108" s="167">
        <v>3</v>
      </c>
      <c r="G108" s="167">
        <v>4</v>
      </c>
      <c r="H108" s="167">
        <v>5</v>
      </c>
      <c r="I108" s="167">
        <v>6</v>
      </c>
      <c r="J108" s="167">
        <v>7</v>
      </c>
      <c r="K108" s="167">
        <v>8</v>
      </c>
      <c r="L108" s="167">
        <v>9</v>
      </c>
      <c r="M108" s="167" t="s">
        <v>68</v>
      </c>
      <c r="N108" s="167">
        <v>11</v>
      </c>
      <c r="O108" s="167">
        <v>12</v>
      </c>
      <c r="P108" s="167">
        <v>13</v>
      </c>
    </row>
    <row r="109" spans="1:16" ht="51.75" customHeight="1" x14ac:dyDescent="0.25">
      <c r="A109" s="1415"/>
      <c r="B109" s="1825"/>
      <c r="C109" s="1825"/>
      <c r="D109" s="1416"/>
      <c r="E109" s="547"/>
      <c r="F109" s="151"/>
      <c r="G109" s="117"/>
      <c r="H109" s="117"/>
      <c r="I109" s="231"/>
      <c r="J109" s="126"/>
      <c r="K109" s="231"/>
      <c r="L109" s="231"/>
      <c r="M109" s="231"/>
      <c r="N109" s="231"/>
      <c r="O109" s="125">
        <f>SUM(O110:O110)</f>
        <v>0</v>
      </c>
      <c r="P109" s="125">
        <f>SUM(P110:P110)</f>
        <v>0</v>
      </c>
    </row>
    <row r="110" spans="1:16" ht="27.6" customHeight="1" x14ac:dyDescent="0.25">
      <c r="A110" s="1305"/>
      <c r="B110" s="1306"/>
      <c r="C110" s="1306"/>
      <c r="D110" s="1307"/>
      <c r="E110" s="545"/>
      <c r="F110" s="118"/>
      <c r="G110" s="118"/>
      <c r="H110" s="545"/>
      <c r="I110" s="238"/>
      <c r="J110" s="127"/>
      <c r="K110" s="238"/>
      <c r="L110" s="238"/>
      <c r="M110" s="238"/>
      <c r="N110" s="238"/>
      <c r="O110" s="127"/>
      <c r="P110" s="127"/>
    </row>
    <row r="111" spans="1:16" ht="22.9" customHeight="1" x14ac:dyDescent="0.25">
      <c r="A111" s="182"/>
      <c r="B111" s="183"/>
      <c r="C111" s="183"/>
      <c r="D111" s="184"/>
      <c r="E111" s="188"/>
      <c r="F111" s="118"/>
      <c r="G111" s="118"/>
      <c r="H111" s="128"/>
      <c r="I111" s="238"/>
      <c r="J111" s="127"/>
      <c r="K111" s="127"/>
      <c r="L111" s="127"/>
      <c r="M111" s="127"/>
      <c r="N111" s="127"/>
      <c r="O111" s="127"/>
      <c r="P111" s="127"/>
    </row>
    <row r="112" spans="1:16" s="19" customFormat="1" ht="24.6" customHeight="1" x14ac:dyDescent="0.25">
      <c r="A112" s="1274" t="s">
        <v>69</v>
      </c>
      <c r="B112" s="1275"/>
      <c r="C112" s="1275"/>
      <c r="D112" s="1275"/>
      <c r="E112" s="1275"/>
      <c r="F112" s="1275"/>
      <c r="G112" s="1275"/>
      <c r="H112" s="1275"/>
      <c r="I112" s="1275"/>
      <c r="J112" s="1275"/>
      <c r="K112" s="1275"/>
      <c r="L112" s="1275"/>
      <c r="M112" s="1275"/>
      <c r="N112" s="1275"/>
      <c r="O112" s="1275"/>
      <c r="P112" s="1276"/>
    </row>
    <row r="113" spans="1:16" s="19" customFormat="1" ht="24.6" customHeight="1" x14ac:dyDescent="0.25">
      <c r="A113" s="1260" t="s">
        <v>70</v>
      </c>
      <c r="B113" s="1261"/>
      <c r="C113" s="1261"/>
      <c r="D113" s="1261"/>
      <c r="E113" s="1261"/>
      <c r="F113" s="1261"/>
      <c r="G113" s="1261"/>
      <c r="H113" s="1261"/>
      <c r="I113" s="1261"/>
      <c r="J113" s="1261"/>
      <c r="K113" s="1261"/>
      <c r="L113" s="1261"/>
      <c r="M113" s="1261"/>
      <c r="N113" s="1261"/>
      <c r="O113" s="1261"/>
      <c r="P113" s="1262"/>
    </row>
    <row r="114" spans="1:16" s="19" customFormat="1" ht="24.6" customHeight="1" x14ac:dyDescent="0.25">
      <c r="A114" s="1260" t="s">
        <v>71</v>
      </c>
      <c r="B114" s="1261"/>
      <c r="C114" s="1261"/>
      <c r="D114" s="1261"/>
      <c r="E114" s="1261"/>
      <c r="F114" s="1261"/>
      <c r="G114" s="1261"/>
      <c r="H114" s="1261"/>
      <c r="I114" s="1261"/>
      <c r="J114" s="1261"/>
      <c r="K114" s="1261"/>
      <c r="L114" s="1261"/>
      <c r="M114" s="1261"/>
      <c r="N114" s="1261"/>
      <c r="O114" s="1261"/>
      <c r="P114" s="1262"/>
    </row>
    <row r="115" spans="1:16" s="19" customFormat="1" ht="24.6" customHeight="1" x14ac:dyDescent="0.25">
      <c r="A115" s="1263" t="s">
        <v>72</v>
      </c>
      <c r="B115" s="1264"/>
      <c r="C115" s="1264"/>
      <c r="D115" s="1264"/>
      <c r="E115" s="1264"/>
      <c r="F115" s="1264"/>
      <c r="G115" s="1264"/>
      <c r="H115" s="1264"/>
      <c r="I115" s="1264"/>
      <c r="J115" s="1264"/>
      <c r="K115" s="1264"/>
      <c r="L115" s="1264"/>
      <c r="M115" s="1264"/>
      <c r="N115" s="1264"/>
      <c r="O115" s="1264"/>
      <c r="P115" s="1265"/>
    </row>
    <row r="116" spans="1:16" x14ac:dyDescent="0.25">
      <c r="A116" s="378"/>
      <c r="B116" s="378"/>
      <c r="C116" s="378"/>
      <c r="D116" s="378"/>
      <c r="E116" s="378"/>
      <c r="F116" s="378"/>
      <c r="G116" s="378"/>
      <c r="H116" s="378"/>
      <c r="I116" s="378"/>
      <c r="J116" s="378"/>
      <c r="K116" s="378"/>
      <c r="L116" s="378"/>
      <c r="M116" s="378"/>
      <c r="N116" s="378"/>
      <c r="O116" s="378"/>
      <c r="P116" s="378"/>
    </row>
    <row r="117" spans="1:16" ht="37.5" customHeight="1" x14ac:dyDescent="0.25">
      <c r="A117" s="1266" t="s">
        <v>73</v>
      </c>
      <c r="B117" s="1266"/>
      <c r="C117" s="1266"/>
      <c r="D117" s="1266"/>
      <c r="E117" s="1266"/>
      <c r="F117" s="1266"/>
      <c r="G117" s="1266"/>
      <c r="H117" s="1266"/>
      <c r="I117" s="1266"/>
      <c r="J117" s="1266"/>
      <c r="K117" s="1266"/>
      <c r="L117" s="1266"/>
      <c r="M117" s="1266"/>
      <c r="N117" s="1266"/>
      <c r="O117" s="1266"/>
      <c r="P117" s="1266"/>
    </row>
    <row r="118" spans="1:16" ht="38.25" hidden="1" customHeight="1" x14ac:dyDescent="0.25">
      <c r="A118" s="179"/>
      <c r="C118" s="179"/>
      <c r="D118" s="179"/>
      <c r="E118" s="179"/>
      <c r="F118" s="179"/>
      <c r="G118" s="179"/>
      <c r="H118" s="179"/>
      <c r="I118" s="179"/>
      <c r="J118" s="179"/>
      <c r="K118" s="179"/>
      <c r="L118" s="179"/>
      <c r="M118" s="179"/>
      <c r="N118" s="179"/>
      <c r="O118" s="179"/>
      <c r="P118" s="179"/>
    </row>
    <row r="119" spans="1:16" ht="48.75" hidden="1" customHeight="1" x14ac:dyDescent="0.25"/>
  </sheetData>
  <mergeCells count="335">
    <mergeCell ref="A98:D98"/>
    <mergeCell ref="G98:H98"/>
    <mergeCell ref="K98:L98"/>
    <mergeCell ref="M98:N98"/>
    <mergeCell ref="O98:P98"/>
    <mergeCell ref="O102:P102"/>
    <mergeCell ref="A96:D96"/>
    <mergeCell ref="G96:H96"/>
    <mergeCell ref="K96:L96"/>
    <mergeCell ref="M96:N96"/>
    <mergeCell ref="O96:P96"/>
    <mergeCell ref="A97:D97"/>
    <mergeCell ref="A99:D99"/>
    <mergeCell ref="G99:H99"/>
    <mergeCell ref="K99:L99"/>
    <mergeCell ref="M99:N99"/>
    <mergeCell ref="O99:P99"/>
    <mergeCell ref="A114:P114"/>
    <mergeCell ref="A115:P115"/>
    <mergeCell ref="A117:P117"/>
    <mergeCell ref="A108:D108"/>
    <mergeCell ref="A109:D109"/>
    <mergeCell ref="A110:D110"/>
    <mergeCell ref="A112:P112"/>
    <mergeCell ref="A113:P113"/>
    <mergeCell ref="A106:D107"/>
    <mergeCell ref="E106:H106"/>
    <mergeCell ref="I106:I107"/>
    <mergeCell ref="J106:J107"/>
    <mergeCell ref="K106:K107"/>
    <mergeCell ref="M106:M107"/>
    <mergeCell ref="A103:D103"/>
    <mergeCell ref="G103:H103"/>
    <mergeCell ref="K103:L103"/>
    <mergeCell ref="M103:N103"/>
    <mergeCell ref="O103:P103"/>
    <mergeCell ref="A100:D100"/>
    <mergeCell ref="G100:H100"/>
    <mergeCell ref="K100:L100"/>
    <mergeCell ref="M100:N100"/>
    <mergeCell ref="O100:P100"/>
    <mergeCell ref="A101:D101"/>
    <mergeCell ref="G101:H101"/>
    <mergeCell ref="K101:L101"/>
    <mergeCell ref="M101:N101"/>
    <mergeCell ref="O101:P101"/>
    <mergeCell ref="A102:D102"/>
    <mergeCell ref="G102:H102"/>
    <mergeCell ref="K102:L102"/>
    <mergeCell ref="M102:N102"/>
    <mergeCell ref="A95:D95"/>
    <mergeCell ref="G95:H95"/>
    <mergeCell ref="K95:L95"/>
    <mergeCell ref="M95:N95"/>
    <mergeCell ref="O95:P95"/>
    <mergeCell ref="A90:D90"/>
    <mergeCell ref="G90:H90"/>
    <mergeCell ref="K90:L90"/>
    <mergeCell ref="M90:N90"/>
    <mergeCell ref="O90:P90"/>
    <mergeCell ref="A94:D94"/>
    <mergeCell ref="G94:H94"/>
    <mergeCell ref="K94:L94"/>
    <mergeCell ref="M94:N94"/>
    <mergeCell ref="O94:P94"/>
    <mergeCell ref="G92:H92"/>
    <mergeCell ref="K92:L92"/>
    <mergeCell ref="M92:N92"/>
    <mergeCell ref="O92:P92"/>
    <mergeCell ref="A92:D92"/>
    <mergeCell ref="G93:H93"/>
    <mergeCell ref="K93:L93"/>
    <mergeCell ref="M93:N93"/>
    <mergeCell ref="O93:P93"/>
    <mergeCell ref="A87:D87"/>
    <mergeCell ref="G87:H87"/>
    <mergeCell ref="K87:L87"/>
    <mergeCell ref="M87:N87"/>
    <mergeCell ref="O87:P87"/>
    <mergeCell ref="A89:D89"/>
    <mergeCell ref="G89:H89"/>
    <mergeCell ref="K89:L89"/>
    <mergeCell ref="M89:N89"/>
    <mergeCell ref="O89:P89"/>
    <mergeCell ref="G88:H88"/>
    <mergeCell ref="K88:L88"/>
    <mergeCell ref="M88:N88"/>
    <mergeCell ref="O88:P88"/>
    <mergeCell ref="A88:D88"/>
    <mergeCell ref="A85:D85"/>
    <mergeCell ref="G85:H85"/>
    <mergeCell ref="K85:L85"/>
    <mergeCell ref="M85:N85"/>
    <mergeCell ref="O85:P85"/>
    <mergeCell ref="A86:D86"/>
    <mergeCell ref="G86:H86"/>
    <mergeCell ref="K86:L86"/>
    <mergeCell ref="M86:N86"/>
    <mergeCell ref="O86:P86"/>
    <mergeCell ref="A83:D83"/>
    <mergeCell ref="G83:H83"/>
    <mergeCell ref="K83:L83"/>
    <mergeCell ref="M83:N83"/>
    <mergeCell ref="O83:P83"/>
    <mergeCell ref="A84:D84"/>
    <mergeCell ref="G84:H84"/>
    <mergeCell ref="K84:L84"/>
    <mergeCell ref="M84:N84"/>
    <mergeCell ref="O84:P84"/>
    <mergeCell ref="O80:P80"/>
    <mergeCell ref="A81:D81"/>
    <mergeCell ref="G81:H81"/>
    <mergeCell ref="K81:L81"/>
    <mergeCell ref="M81:N81"/>
    <mergeCell ref="O81:P81"/>
    <mergeCell ref="A82:D82"/>
    <mergeCell ref="G82:H82"/>
    <mergeCell ref="K82:L82"/>
    <mergeCell ref="M82:N82"/>
    <mergeCell ref="O82:P82"/>
    <mergeCell ref="A76:D76"/>
    <mergeCell ref="G76:H76"/>
    <mergeCell ref="K76:L76"/>
    <mergeCell ref="M76:N76"/>
    <mergeCell ref="O76:P76"/>
    <mergeCell ref="A78:D78"/>
    <mergeCell ref="G78:H78"/>
    <mergeCell ref="K78:L78"/>
    <mergeCell ref="M78:N78"/>
    <mergeCell ref="O78:P78"/>
    <mergeCell ref="A75:D75"/>
    <mergeCell ref="G75:H75"/>
    <mergeCell ref="O75:P75"/>
    <mergeCell ref="K75:L75"/>
    <mergeCell ref="M75:N75"/>
    <mergeCell ref="C70:I70"/>
    <mergeCell ref="A72:P72"/>
    <mergeCell ref="A73:D74"/>
    <mergeCell ref="E73:F73"/>
    <mergeCell ref="G73:H73"/>
    <mergeCell ref="K73:L73"/>
    <mergeCell ref="M73:N73"/>
    <mergeCell ref="O73:P73"/>
    <mergeCell ref="G74:H74"/>
    <mergeCell ref="K74:L74"/>
    <mergeCell ref="M74:N74"/>
    <mergeCell ref="O74:P74"/>
    <mergeCell ref="C69:I69"/>
    <mergeCell ref="A61:C61"/>
    <mergeCell ref="D61:P61"/>
    <mergeCell ref="A62:C62"/>
    <mergeCell ref="D62:P62"/>
    <mergeCell ref="A63:P63"/>
    <mergeCell ref="A64:A65"/>
    <mergeCell ref="B64:B65"/>
    <mergeCell ref="C64:I65"/>
    <mergeCell ref="J64:J65"/>
    <mergeCell ref="C67:I67"/>
    <mergeCell ref="C66:I66"/>
    <mergeCell ref="A66:A67"/>
    <mergeCell ref="A68:A69"/>
    <mergeCell ref="C68:I68"/>
    <mergeCell ref="A57:B57"/>
    <mergeCell ref="C57:N57"/>
    <mergeCell ref="O57:P57"/>
    <mergeCell ref="A59:P59"/>
    <mergeCell ref="A60:C60"/>
    <mergeCell ref="D60:P60"/>
    <mergeCell ref="A55:B55"/>
    <mergeCell ref="C55:N55"/>
    <mergeCell ref="O55:P55"/>
    <mergeCell ref="A56:B56"/>
    <mergeCell ref="C56:N56"/>
    <mergeCell ref="O56:P56"/>
    <mergeCell ref="A52:B52"/>
    <mergeCell ref="A53:P53"/>
    <mergeCell ref="A54:B54"/>
    <mergeCell ref="C54:N54"/>
    <mergeCell ref="O54:P54"/>
    <mergeCell ref="A44:B44"/>
    <mergeCell ref="A47:B47"/>
    <mergeCell ref="A49:B49"/>
    <mergeCell ref="I49:J49"/>
    <mergeCell ref="A50:B50"/>
    <mergeCell ref="A51:B51"/>
    <mergeCell ref="A46:B46"/>
    <mergeCell ref="I44:J44"/>
    <mergeCell ref="I46:J46"/>
    <mergeCell ref="I47:J47"/>
    <mergeCell ref="I50:J50"/>
    <mergeCell ref="I51:J51"/>
    <mergeCell ref="A48:B48"/>
    <mergeCell ref="A45:B45"/>
    <mergeCell ref="A40:P40"/>
    <mergeCell ref="A41:B42"/>
    <mergeCell ref="C41:H41"/>
    <mergeCell ref="I41:J42"/>
    <mergeCell ref="A43:B43"/>
    <mergeCell ref="I43:J43"/>
    <mergeCell ref="A37:C37"/>
    <mergeCell ref="E37:F37"/>
    <mergeCell ref="G37:H37"/>
    <mergeCell ref="A38:C38"/>
    <mergeCell ref="E38:F38"/>
    <mergeCell ref="G38:H38"/>
    <mergeCell ref="A35:C35"/>
    <mergeCell ref="E35:F35"/>
    <mergeCell ref="G35:H35"/>
    <mergeCell ref="A36:C36"/>
    <mergeCell ref="E36:F36"/>
    <mergeCell ref="G36:H36"/>
    <mergeCell ref="A33:C33"/>
    <mergeCell ref="E33:F33"/>
    <mergeCell ref="G33:H33"/>
    <mergeCell ref="A34:C34"/>
    <mergeCell ref="E34:F34"/>
    <mergeCell ref="G34:H34"/>
    <mergeCell ref="A31:C31"/>
    <mergeCell ref="E31:F31"/>
    <mergeCell ref="G31:H31"/>
    <mergeCell ref="A32:C32"/>
    <mergeCell ref="E32:F32"/>
    <mergeCell ref="G32:H32"/>
    <mergeCell ref="A28:P28"/>
    <mergeCell ref="A29:C30"/>
    <mergeCell ref="D29:F29"/>
    <mergeCell ref="G29:J29"/>
    <mergeCell ref="K29:M29"/>
    <mergeCell ref="N29:P29"/>
    <mergeCell ref="E30:F30"/>
    <mergeCell ref="G30:H30"/>
    <mergeCell ref="A25:B25"/>
    <mergeCell ref="G25:H25"/>
    <mergeCell ref="K25:L25"/>
    <mergeCell ref="M25:N25"/>
    <mergeCell ref="O25:P25"/>
    <mergeCell ref="A26:B26"/>
    <mergeCell ref="G26:H26"/>
    <mergeCell ref="K26:L26"/>
    <mergeCell ref="M26:N26"/>
    <mergeCell ref="O26:P26"/>
    <mergeCell ref="A24:B24"/>
    <mergeCell ref="G24:H24"/>
    <mergeCell ref="K24:L24"/>
    <mergeCell ref="M24:N24"/>
    <mergeCell ref="O24:P24"/>
    <mergeCell ref="A22:B22"/>
    <mergeCell ref="G22:H22"/>
    <mergeCell ref="K22:L22"/>
    <mergeCell ref="M22:N22"/>
    <mergeCell ref="O22:P22"/>
    <mergeCell ref="A23:B23"/>
    <mergeCell ref="G23:H23"/>
    <mergeCell ref="K23:L23"/>
    <mergeCell ref="M23:N23"/>
    <mergeCell ref="O23:P23"/>
    <mergeCell ref="A20:B21"/>
    <mergeCell ref="C20:F20"/>
    <mergeCell ref="G20:H20"/>
    <mergeCell ref="K20:L20"/>
    <mergeCell ref="M20:N20"/>
    <mergeCell ref="O20:P20"/>
    <mergeCell ref="G21:H21"/>
    <mergeCell ref="K21:L21"/>
    <mergeCell ref="M21:N21"/>
    <mergeCell ref="O21:P21"/>
    <mergeCell ref="A17:D17"/>
    <mergeCell ref="G17:H17"/>
    <mergeCell ref="K17:L17"/>
    <mergeCell ref="M17:N17"/>
    <mergeCell ref="O17:P17"/>
    <mergeCell ref="A18:D18"/>
    <mergeCell ref="G18:H18"/>
    <mergeCell ref="K18:L18"/>
    <mergeCell ref="M18:N18"/>
    <mergeCell ref="O18:P18"/>
    <mergeCell ref="A15:D15"/>
    <mergeCell ref="G15:H15"/>
    <mergeCell ref="K15:L15"/>
    <mergeCell ref="M15:N15"/>
    <mergeCell ref="O15:P15"/>
    <mergeCell ref="A16:D16"/>
    <mergeCell ref="G16:H16"/>
    <mergeCell ref="K16:L16"/>
    <mergeCell ref="M16:N16"/>
    <mergeCell ref="O16:P16"/>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N1:P1"/>
    <mergeCell ref="E2:J2"/>
    <mergeCell ref="D3:L3"/>
    <mergeCell ref="A6:C6"/>
    <mergeCell ref="D6:O6"/>
    <mergeCell ref="A7:C7"/>
    <mergeCell ref="D7:O7"/>
    <mergeCell ref="K13:L13"/>
    <mergeCell ref="M13:N13"/>
    <mergeCell ref="O13:P13"/>
    <mergeCell ref="A93:D93"/>
    <mergeCell ref="G97:H97"/>
    <mergeCell ref="K97:L97"/>
    <mergeCell ref="M97:N97"/>
    <mergeCell ref="O97:P97"/>
    <mergeCell ref="A77:D77"/>
    <mergeCell ref="G77:H77"/>
    <mergeCell ref="K77:L77"/>
    <mergeCell ref="M77:N77"/>
    <mergeCell ref="O77:P77"/>
    <mergeCell ref="A91:D91"/>
    <mergeCell ref="G91:H91"/>
    <mergeCell ref="K91:L91"/>
    <mergeCell ref="M91:N91"/>
    <mergeCell ref="O91:P91"/>
    <mergeCell ref="A79:D79"/>
    <mergeCell ref="G79:H79"/>
    <mergeCell ref="K79:L79"/>
    <mergeCell ref="M79:N79"/>
    <mergeCell ref="O79:P79"/>
    <mergeCell ref="A80:D80"/>
    <mergeCell ref="G80:H80"/>
    <mergeCell ref="K80:L80"/>
    <mergeCell ref="M80:N80"/>
  </mergeCells>
  <pageMargins left="0.25" right="0.25" top="0.75" bottom="0.75" header="0.3" footer="0.3"/>
  <pageSetup paperSize="9" scale="84" fitToHeight="0" orientation="landscape" horizontalDpi="1200" verticalDpi="1200" r:id="rId1"/>
  <rowBreaks count="3" manualBreakCount="3">
    <brk id="24" max="15" man="1"/>
    <brk id="49" max="15" man="1"/>
    <brk id="6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13</vt:i4>
      </vt:variant>
    </vt:vector>
  </HeadingPairs>
  <TitlesOfParts>
    <vt:vector size="35" baseType="lpstr">
      <vt:lpstr>50.01</vt:lpstr>
      <vt:lpstr>50.02</vt:lpstr>
      <vt:lpstr>50.04</vt:lpstr>
      <vt:lpstr>5008</vt:lpstr>
      <vt:lpstr>5009</vt:lpstr>
      <vt:lpstr>5011</vt:lpstr>
      <vt:lpstr>5014</vt:lpstr>
      <vt:lpstr>58.01</vt:lpstr>
      <vt:lpstr>58.02</vt:lpstr>
      <vt:lpstr>58.03</vt:lpstr>
      <vt:lpstr>58.04</vt:lpstr>
      <vt:lpstr>58.05</vt:lpstr>
      <vt:lpstr>6402</vt:lpstr>
      <vt:lpstr>6403</vt:lpstr>
      <vt:lpstr>64.05</vt:lpstr>
      <vt:lpstr>64.04</vt:lpstr>
      <vt:lpstr>64.06</vt:lpstr>
      <vt:lpstr>68.02</vt:lpstr>
      <vt:lpstr>68.04</vt:lpstr>
      <vt:lpstr>68.05</vt:lpstr>
      <vt:lpstr>61.04</vt:lpstr>
      <vt:lpstr>15.04</vt:lpstr>
      <vt:lpstr>'50.02'!Print_Area</vt:lpstr>
      <vt:lpstr>'50.04'!Print_Area</vt:lpstr>
      <vt:lpstr>'5008'!Print_Area</vt:lpstr>
      <vt:lpstr>'5014'!Print_Area</vt:lpstr>
      <vt:lpstr>'58.01'!Print_Area</vt:lpstr>
      <vt:lpstr>'58.02'!Print_Area</vt:lpstr>
      <vt:lpstr>'58.03'!Print_Area</vt:lpstr>
      <vt:lpstr>'58.04'!Print_Area</vt:lpstr>
      <vt:lpstr>'58.05'!Print_Area</vt:lpstr>
      <vt:lpstr>'64.05'!Print_Area</vt:lpstr>
      <vt:lpstr>'68.02'!Print_Area</vt:lpstr>
      <vt:lpstr>'68.04'!Print_Area</vt:lpstr>
      <vt:lpstr>'68.05'!Print_Area</vt:lpstr>
    </vt:vector>
  </TitlesOfParts>
  <Company>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dc:creator>
  <cp:lastModifiedBy>Voicu</cp:lastModifiedBy>
  <cp:lastPrinted>2019-08-30T08:12:51Z</cp:lastPrinted>
  <dcterms:created xsi:type="dcterms:W3CDTF">2015-08-10T12:51:53Z</dcterms:created>
  <dcterms:modified xsi:type="dcterms:W3CDTF">2019-10-30T09:43:39Z</dcterms:modified>
</cp:coreProperties>
</file>